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325" yWindow="-15" windowWidth="14970" windowHeight="8115" firstSheet="3" activeTab="4"/>
  </bookViews>
  <sheets>
    <sheet name="FEB-14 Impact By Unit" sheetId="1" r:id="rId1"/>
    <sheet name="FEB-14  Impact By System" sheetId="4" r:id="rId2"/>
    <sheet name="FEB-14  Impact By Cause Code" sheetId="5" r:id="rId3"/>
    <sheet name="FEB-14 BTF Impact By Cause Code" sheetId="6" r:id="rId4"/>
    <sheet name="FEB-14 Summary By Cause Code" sheetId="3" r:id="rId5"/>
    <sheet name="Sheet1" sheetId="7" r:id="rId6"/>
  </sheets>
  <definedNames>
    <definedName name="_xlnm.Print_Area" localSheetId="2">'FEB-14  Impact By Cause Code'!$A$1:$Q$609</definedName>
    <definedName name="_xlnm.Print_Area" localSheetId="1">'FEB-14  Impact By System'!$A$1:$Q$503</definedName>
    <definedName name="_xlnm.Print_Area" localSheetId="3">'FEB-14 BTF Impact By Cause Code'!$B$1:$R$36</definedName>
    <definedName name="_xlnm.Print_Area" localSheetId="0">'FEB-14 Impact By Unit'!$A$1:$Q$660</definedName>
    <definedName name="_xlnm.Print_Titles" localSheetId="2">'FEB-14  Impact By Cause Code'!$1:$3</definedName>
    <definedName name="_xlnm.Print_Titles" localSheetId="1">'FEB-14  Impact By System'!$1:$3</definedName>
    <definedName name="_xlnm.Print_Titles" localSheetId="3">'FEB-14 BTF Impact By Cause Code'!$1:$3</definedName>
    <definedName name="_xlnm.Print_Titles" localSheetId="0">'FEB-14 Impact By Unit'!$5:$6</definedName>
    <definedName name="_xlnm.Print_Titles" localSheetId="4">'FEB-14 Summary By Cause Code'!$1:$5</definedName>
  </definedNames>
  <calcPr calcId="145621"/>
</workbook>
</file>

<file path=xl/calcChain.xml><?xml version="1.0" encoding="utf-8"?>
<calcChain xmlns="http://schemas.openxmlformats.org/spreadsheetml/2006/main">
  <c r="B57" i="3" l="1"/>
  <c r="C57" i="3"/>
  <c r="A22" i="6"/>
  <c r="A23" i="6" s="1"/>
  <c r="A24" i="6" s="1"/>
  <c r="A25" i="6" s="1"/>
  <c r="A27" i="6" s="1"/>
  <c r="A21" i="6"/>
  <c r="A18" i="6"/>
  <c r="A15" i="6"/>
  <c r="A16" i="6" s="1"/>
  <c r="A12" i="6"/>
  <c r="A13" i="6" s="1"/>
  <c r="A14" i="6" s="1"/>
  <c r="A9" i="6"/>
  <c r="A7" i="6"/>
  <c r="A6" i="6"/>
  <c r="A5" i="6"/>
  <c r="G645" i="1"/>
  <c r="H645" i="1" s="1"/>
  <c r="I645" i="1" s="1"/>
  <c r="G561" i="1"/>
  <c r="H561" i="1" s="1"/>
  <c r="I561" i="1" s="1"/>
  <c r="G568" i="1"/>
  <c r="H568" i="1" s="1"/>
  <c r="I568" i="1" s="1"/>
  <c r="G626" i="1"/>
  <c r="H626" i="1" s="1"/>
  <c r="I626" i="1" s="1"/>
  <c r="G552" i="1"/>
  <c r="H552" i="1" s="1"/>
  <c r="I552" i="1" s="1"/>
  <c r="G627" i="1"/>
  <c r="H627" i="1" s="1"/>
  <c r="I627" i="1" s="1"/>
  <c r="G594" i="1"/>
  <c r="H594" i="1" s="1"/>
  <c r="I594" i="1" s="1"/>
  <c r="G518" i="1"/>
  <c r="H518" i="1" s="1"/>
  <c r="I518" i="1" s="1"/>
  <c r="G517" i="1"/>
  <c r="H517" i="1" s="1"/>
  <c r="I517" i="1" s="1"/>
  <c r="G610" i="1"/>
  <c r="H610" i="1" s="1"/>
  <c r="I610" i="1" s="1"/>
  <c r="G609" i="1"/>
  <c r="H609" i="1" s="1"/>
  <c r="I609" i="1" s="1"/>
  <c r="G611" i="1"/>
  <c r="H611" i="1" s="1"/>
  <c r="I611" i="1" s="1"/>
  <c r="G612" i="1"/>
  <c r="H612" i="1" s="1"/>
  <c r="I612" i="1" s="1"/>
  <c r="G641" i="1"/>
  <c r="H641" i="1" s="1"/>
  <c r="I641" i="1" s="1"/>
  <c r="G614" i="1"/>
  <c r="H614" i="1" s="1"/>
  <c r="I614" i="1" s="1"/>
  <c r="G618" i="1"/>
  <c r="H618" i="1" s="1"/>
  <c r="I618" i="1" s="1"/>
  <c r="G553" i="1"/>
  <c r="H553" i="1" s="1"/>
  <c r="I553" i="1" s="1"/>
  <c r="G604" i="1"/>
  <c r="H604" i="1" s="1"/>
  <c r="I604" i="1" s="1"/>
  <c r="G533" i="1"/>
  <c r="H533" i="1" s="1"/>
  <c r="I533" i="1" s="1"/>
  <c r="G608" i="1"/>
  <c r="H608" i="1" s="1"/>
  <c r="I608" i="1" s="1"/>
  <c r="G525" i="1"/>
  <c r="H525" i="1" s="1"/>
  <c r="I525" i="1" s="1"/>
  <c r="G502" i="1"/>
  <c r="H502" i="1" s="1"/>
  <c r="I502" i="1" s="1"/>
  <c r="G524" i="1"/>
  <c r="H524" i="1" s="1"/>
  <c r="I524" i="1" s="1"/>
  <c r="G541" i="1"/>
  <c r="H541" i="1" s="1"/>
  <c r="I541" i="1" s="1"/>
  <c r="G602" i="1"/>
  <c r="H602" i="1" s="1"/>
  <c r="I602" i="1" s="1"/>
  <c r="G540" i="1"/>
  <c r="H540" i="1" s="1"/>
  <c r="I540" i="1" s="1"/>
  <c r="G551" i="1"/>
  <c r="H551" i="1" s="1"/>
  <c r="I551" i="1" s="1"/>
  <c r="G567" i="1"/>
  <c r="H567" i="1" s="1"/>
  <c r="I567" i="1" s="1"/>
  <c r="G562" i="1"/>
  <c r="H562" i="1" s="1"/>
  <c r="I562" i="1" s="1"/>
  <c r="G635" i="1"/>
  <c r="H635" i="1" s="1"/>
  <c r="I635" i="1" s="1"/>
  <c r="G652" i="1"/>
  <c r="H652" i="1" s="1"/>
  <c r="I652" i="1" s="1"/>
  <c r="G644" i="1"/>
  <c r="H644" i="1" s="1"/>
  <c r="I644" i="1" s="1"/>
  <c r="G516" i="1"/>
  <c r="H516" i="1" s="1"/>
  <c r="I516" i="1" s="1"/>
  <c r="G595" i="1"/>
  <c r="H595" i="1" s="1"/>
  <c r="I595" i="1" s="1"/>
  <c r="G503" i="1"/>
  <c r="H503" i="1" s="1"/>
  <c r="I503" i="1" s="1"/>
  <c r="G619" i="1"/>
  <c r="H619" i="1" s="1"/>
  <c r="I619" i="1" s="1"/>
  <c r="G545" i="1"/>
  <c r="H545" i="1" s="1"/>
  <c r="I545" i="1" s="1"/>
  <c r="G607" i="1"/>
  <c r="H607" i="1" s="1"/>
  <c r="I607" i="1" s="1"/>
  <c r="G504" i="1"/>
  <c r="H504" i="1" s="1"/>
  <c r="I504" i="1" s="1"/>
  <c r="G642" i="1"/>
  <c r="H642" i="1" s="1"/>
  <c r="I642" i="1" s="1"/>
  <c r="G625" i="1"/>
  <c r="H625" i="1" s="1"/>
  <c r="I625" i="1" s="1"/>
  <c r="G601" i="1"/>
  <c r="H601" i="1" s="1"/>
  <c r="I601" i="1" s="1"/>
  <c r="G624" i="1"/>
  <c r="H624" i="1" s="1"/>
  <c r="I624" i="1" s="1"/>
  <c r="G650" i="1"/>
  <c r="H650" i="1" s="1"/>
  <c r="I650" i="1" s="1"/>
  <c r="G573" i="1"/>
  <c r="H573" i="1" s="1"/>
  <c r="I573" i="1" s="1"/>
  <c r="G534" i="1"/>
  <c r="H534" i="1" s="1"/>
  <c r="I534" i="1" s="1"/>
  <c r="G591" i="1"/>
  <c r="H591" i="1" s="1"/>
  <c r="I591" i="1" s="1"/>
  <c r="G559" i="1"/>
  <c r="H559" i="1" s="1"/>
  <c r="I559" i="1" s="1"/>
  <c r="G657" i="1"/>
  <c r="H657" i="1" s="1"/>
  <c r="I657" i="1" s="1"/>
  <c r="G605" i="1"/>
  <c r="H605" i="1" s="1"/>
  <c r="I605" i="1" s="1"/>
  <c r="G590" i="1"/>
  <c r="H590" i="1" s="1"/>
  <c r="I590" i="1" s="1"/>
  <c r="G511" i="1"/>
  <c r="H511" i="1" s="1"/>
  <c r="I511" i="1" s="1"/>
  <c r="G593" i="1"/>
  <c r="H593" i="1" s="1"/>
  <c r="I593" i="1" s="1"/>
  <c r="G616" i="1"/>
  <c r="H616" i="1" s="1"/>
  <c r="I616" i="1" s="1"/>
  <c r="G596" i="1"/>
  <c r="H596" i="1" s="1"/>
  <c r="I596" i="1" s="1"/>
  <c r="G495" i="1"/>
  <c r="H495" i="1" s="1"/>
  <c r="I495" i="1" s="1"/>
  <c r="G651" i="1"/>
  <c r="H651" i="1" s="1"/>
  <c r="I651" i="1" s="1"/>
  <c r="G643" i="1"/>
  <c r="H643" i="1" s="1"/>
  <c r="I643" i="1" s="1"/>
  <c r="G544" i="1"/>
  <c r="H544" i="1" s="1"/>
  <c r="I544" i="1" s="1"/>
  <c r="G496" i="1"/>
  <c r="H496" i="1" s="1"/>
  <c r="I496" i="1" s="1"/>
  <c r="G526" i="1"/>
  <c r="H526" i="1" s="1"/>
  <c r="I526" i="1" s="1"/>
  <c r="G578" i="1"/>
  <c r="H578" i="1" s="1"/>
  <c r="I578" i="1" s="1"/>
  <c r="G543" i="1"/>
  <c r="H543" i="1" s="1"/>
  <c r="I543" i="1" s="1"/>
  <c r="G606" i="1"/>
  <c r="H606" i="1" s="1"/>
  <c r="I606" i="1" s="1"/>
  <c r="G615" i="1"/>
  <c r="H615" i="1" s="1"/>
  <c r="I615" i="1" s="1"/>
  <c r="G542" i="1"/>
  <c r="H542" i="1" s="1"/>
  <c r="I542" i="1" s="1"/>
  <c r="G617" i="1"/>
  <c r="H617" i="1" s="1"/>
  <c r="I617" i="1" s="1"/>
  <c r="G603" i="1"/>
  <c r="H603" i="1" s="1"/>
  <c r="I603" i="1" s="1"/>
  <c r="G592" i="1"/>
  <c r="H592" i="1" s="1"/>
  <c r="I592" i="1" s="1"/>
  <c r="G509" i="1"/>
  <c r="H509" i="1" s="1"/>
  <c r="I509" i="1" s="1"/>
  <c r="G497" i="1"/>
  <c r="H497" i="1" s="1"/>
  <c r="I497" i="1" s="1"/>
  <c r="G613" i="1"/>
  <c r="H613" i="1" s="1"/>
  <c r="I613" i="1" s="1"/>
  <c r="G519" i="1"/>
  <c r="H519" i="1" s="1"/>
  <c r="I519" i="1" s="1"/>
  <c r="G560" i="1"/>
  <c r="H560" i="1" s="1"/>
  <c r="I560" i="1" s="1"/>
  <c r="G546" i="1"/>
  <c r="H546" i="1" s="1"/>
  <c r="I546" i="1" s="1"/>
  <c r="G558" i="1"/>
  <c r="H558" i="1" s="1"/>
  <c r="I558" i="1" s="1"/>
  <c r="G632" i="1"/>
  <c r="H632" i="1" s="1"/>
  <c r="I632" i="1" s="1"/>
  <c r="G633" i="1"/>
  <c r="H633" i="1" s="1"/>
  <c r="I633" i="1" s="1"/>
  <c r="G640" i="1"/>
  <c r="H640" i="1" s="1"/>
  <c r="I640" i="1" s="1"/>
  <c r="G584" i="1"/>
  <c r="H584" i="1" s="1"/>
  <c r="I584" i="1" s="1"/>
  <c r="G510" i="1"/>
  <c r="H510" i="1" s="1"/>
  <c r="I510" i="1" s="1"/>
  <c r="G579" i="1"/>
  <c r="H579" i="1" s="1"/>
  <c r="I579" i="1" s="1"/>
  <c r="G535" i="1"/>
  <c r="H535" i="1" s="1"/>
  <c r="I535" i="1" s="1"/>
  <c r="G634" i="1"/>
  <c r="H634" i="1" s="1"/>
  <c r="I634" i="1" s="1"/>
  <c r="G585" i="1"/>
  <c r="H585" i="1" s="1"/>
  <c r="I585" i="1" s="1"/>
  <c r="G450" i="1"/>
  <c r="G453" i="1"/>
  <c r="G452" i="1"/>
  <c r="G363" i="1"/>
  <c r="G94" i="1"/>
  <c r="G360" i="1"/>
  <c r="G255" i="1"/>
  <c r="G365" i="1"/>
  <c r="G75" i="1"/>
  <c r="G43" i="1"/>
  <c r="G333" i="1"/>
  <c r="G332" i="1"/>
  <c r="G418" i="1"/>
  <c r="G238" i="1"/>
  <c r="G60" i="1"/>
  <c r="G454" i="1"/>
  <c r="G432" i="1"/>
  <c r="G313" i="1"/>
  <c r="G422" i="1"/>
  <c r="G297" i="1"/>
  <c r="G468" i="1"/>
  <c r="G335" i="1"/>
  <c r="G246" i="1"/>
  <c r="G469" i="1"/>
  <c r="M457" i="1"/>
  <c r="G457" i="1"/>
  <c r="G410" i="1"/>
  <c r="G314" i="1"/>
  <c r="G451" i="1"/>
  <c r="G481" i="1"/>
  <c r="M461" i="1"/>
  <c r="G461" i="1"/>
  <c r="G438" i="1"/>
  <c r="G431" i="1"/>
  <c r="G330" i="1"/>
  <c r="G251" i="1"/>
  <c r="G331" i="1"/>
  <c r="G477" i="1"/>
  <c r="G274" i="1"/>
  <c r="G409" i="1"/>
  <c r="G327" i="1"/>
  <c r="G420" i="1"/>
  <c r="G298" i="1"/>
  <c r="G55" i="1"/>
  <c r="G334" i="1"/>
  <c r="G456" i="1"/>
  <c r="G455" i="1"/>
  <c r="G316" i="1"/>
  <c r="G303" i="1"/>
  <c r="G299" i="1"/>
  <c r="G260" i="1"/>
  <c r="G439" i="1"/>
  <c r="G339" i="1"/>
  <c r="G54" i="1"/>
  <c r="G359" i="1"/>
  <c r="G50" i="1"/>
  <c r="G285" i="1"/>
  <c r="G408" i="1"/>
  <c r="G348" i="1"/>
  <c r="G407" i="1"/>
  <c r="G256" i="1"/>
  <c r="G411" i="1"/>
  <c r="G183" i="1"/>
  <c r="H183" i="1" s="1"/>
  <c r="I183" i="1" s="1"/>
  <c r="G198" i="1"/>
  <c r="H198" i="1" s="1"/>
  <c r="I198" i="1" s="1"/>
  <c r="G181" i="1"/>
  <c r="H181" i="1" s="1"/>
  <c r="I181" i="1" s="1"/>
  <c r="G196" i="1"/>
  <c r="H196" i="1" s="1"/>
  <c r="I196" i="1" s="1"/>
  <c r="G186" i="1"/>
  <c r="H186" i="1" s="1"/>
  <c r="I186" i="1" s="1"/>
  <c r="G188" i="1"/>
  <c r="H188" i="1" s="1"/>
  <c r="I188" i="1" s="1"/>
  <c r="G187" i="1"/>
  <c r="H187" i="1" s="1"/>
  <c r="I187" i="1" s="1"/>
  <c r="G182" i="1"/>
  <c r="H182" i="1" s="1"/>
  <c r="I182" i="1" s="1"/>
  <c r="G96" i="1"/>
  <c r="H96" i="1" s="1"/>
  <c r="I96" i="1" s="1"/>
  <c r="M484" i="1"/>
  <c r="G484" i="1"/>
  <c r="G351" i="1"/>
  <c r="H351" i="1" s="1"/>
  <c r="I351" i="1" s="1"/>
  <c r="G201" i="1"/>
  <c r="H201" i="1" s="1"/>
  <c r="I201" i="1" s="1"/>
  <c r="M458" i="1"/>
  <c r="G458" i="1"/>
  <c r="G145" i="1"/>
  <c r="H145" i="1" s="1"/>
  <c r="I145" i="1" s="1"/>
  <c r="G399" i="1"/>
  <c r="H399" i="1" s="1"/>
  <c r="I399" i="1" s="1"/>
  <c r="G417" i="1"/>
  <c r="H417" i="1" s="1"/>
  <c r="I417" i="1" s="1"/>
  <c r="G416" i="1"/>
  <c r="H416" i="1" s="1"/>
  <c r="I416" i="1" s="1"/>
  <c r="G204" i="1"/>
  <c r="H204" i="1" s="1"/>
  <c r="I204" i="1" s="1"/>
  <c r="G205" i="1"/>
  <c r="H205" i="1" s="1"/>
  <c r="I205" i="1" s="1"/>
  <c r="J205" i="1" s="1"/>
  <c r="G222" i="1"/>
  <c r="H222" i="1" s="1"/>
  <c r="I222" i="1" s="1"/>
  <c r="G446" i="1"/>
  <c r="H446" i="1" s="1"/>
  <c r="I446" i="1" s="1"/>
  <c r="G179" i="1"/>
  <c r="H179" i="1" s="1"/>
  <c r="I179" i="1" s="1"/>
  <c r="G189" i="1"/>
  <c r="H189" i="1" s="1"/>
  <c r="I189" i="1" s="1"/>
  <c r="J189" i="1" s="1"/>
  <c r="G272" i="1"/>
  <c r="H272" i="1" s="1"/>
  <c r="I272" i="1" s="1"/>
  <c r="G212" i="1"/>
  <c r="H212" i="1" s="1"/>
  <c r="I212" i="1" s="1"/>
  <c r="G173" i="1"/>
  <c r="H173" i="1" s="1"/>
  <c r="I173" i="1" s="1"/>
  <c r="G449" i="1"/>
  <c r="H449" i="1" s="1"/>
  <c r="I449" i="1" s="1"/>
  <c r="J449" i="1" s="1"/>
  <c r="G195" i="1"/>
  <c r="H195" i="1" s="1"/>
  <c r="I195" i="1" s="1"/>
  <c r="G381" i="1"/>
  <c r="H381" i="1" s="1"/>
  <c r="I381" i="1" s="1"/>
  <c r="G242" i="1"/>
  <c r="H242" i="1" s="1"/>
  <c r="I242" i="1" s="1"/>
  <c r="G215" i="1"/>
  <c r="H215" i="1" s="1"/>
  <c r="I215" i="1" s="1"/>
  <c r="G219" i="1"/>
  <c r="H219" i="1" s="1"/>
  <c r="I219" i="1" s="1"/>
  <c r="G185" i="1"/>
  <c r="H185" i="1" s="1"/>
  <c r="I185" i="1" s="1"/>
  <c r="G475" i="1"/>
  <c r="H475" i="1" s="1"/>
  <c r="I475" i="1" s="1"/>
  <c r="G126" i="1"/>
  <c r="H126" i="1" s="1"/>
  <c r="I126" i="1" s="1"/>
  <c r="G199" i="1"/>
  <c r="H199" i="1" s="1"/>
  <c r="I199" i="1" s="1"/>
  <c r="G371" i="1"/>
  <c r="H371" i="1" s="1"/>
  <c r="I371" i="1" s="1"/>
  <c r="G273" i="1"/>
  <c r="H273" i="1" s="1"/>
  <c r="I273" i="1" s="1"/>
  <c r="G253" i="1"/>
  <c r="H253" i="1" s="1"/>
  <c r="I253" i="1" s="1"/>
  <c r="G249" i="1"/>
  <c r="H249" i="1" s="1"/>
  <c r="I249" i="1" s="1"/>
  <c r="G400" i="1"/>
  <c r="H400" i="1" s="1"/>
  <c r="I400" i="1" s="1"/>
  <c r="G20" i="1"/>
  <c r="H20" i="1" s="1"/>
  <c r="I20" i="1" s="1"/>
  <c r="G425" i="1"/>
  <c r="H425" i="1" s="1"/>
  <c r="I425" i="1" s="1"/>
  <c r="G374" i="1"/>
  <c r="H374" i="1" s="1"/>
  <c r="I374" i="1" s="1"/>
  <c r="G239" i="1"/>
  <c r="H239" i="1" s="1"/>
  <c r="I239" i="1" s="1"/>
  <c r="G213" i="1"/>
  <c r="H213" i="1" s="1"/>
  <c r="I213" i="1" s="1"/>
  <c r="G91" i="1"/>
  <c r="H91" i="1" s="1"/>
  <c r="I91" i="1" s="1"/>
  <c r="G434" i="1"/>
  <c r="H434" i="1" s="1"/>
  <c r="I434" i="1" s="1"/>
  <c r="M460" i="1"/>
  <c r="G460" i="1"/>
  <c r="G197" i="1"/>
  <c r="H197" i="1" s="1"/>
  <c r="I197" i="1" s="1"/>
  <c r="G343" i="1"/>
  <c r="H343" i="1" s="1"/>
  <c r="I343" i="1" s="1"/>
  <c r="G325" i="1"/>
  <c r="H325" i="1" s="1"/>
  <c r="I325" i="1" s="1"/>
  <c r="G214" i="1"/>
  <c r="H214" i="1" s="1"/>
  <c r="I214" i="1" s="1"/>
  <c r="G216" i="1"/>
  <c r="H216" i="1" s="1"/>
  <c r="I216" i="1" s="1"/>
  <c r="G112" i="1"/>
  <c r="H112" i="1" s="1"/>
  <c r="I112" i="1" s="1"/>
  <c r="G345" i="1"/>
  <c r="H345" i="1" s="1"/>
  <c r="I345" i="1" s="1"/>
  <c r="G243" i="1"/>
  <c r="H243" i="1" s="1"/>
  <c r="I243" i="1" s="1"/>
  <c r="G271" i="1"/>
  <c r="H271" i="1" s="1"/>
  <c r="I271" i="1" s="1"/>
  <c r="J271" i="1" s="1"/>
  <c r="G349" i="1"/>
  <c r="H349" i="1" s="1"/>
  <c r="I349" i="1" s="1"/>
  <c r="G252" i="1"/>
  <c r="H252" i="1" s="1"/>
  <c r="I252" i="1" s="1"/>
  <c r="G346" i="1"/>
  <c r="H346" i="1" s="1"/>
  <c r="I346" i="1" s="1"/>
  <c r="G97" i="1"/>
  <c r="H97" i="1" s="1"/>
  <c r="I97" i="1" s="1"/>
  <c r="J97" i="1" s="1"/>
  <c r="G208" i="1"/>
  <c r="H208" i="1" s="1"/>
  <c r="I208" i="1" s="1"/>
  <c r="G383" i="1"/>
  <c r="H383" i="1" s="1"/>
  <c r="I383" i="1" s="1"/>
  <c r="G89" i="1"/>
  <c r="H89" i="1" s="1"/>
  <c r="I89" i="1" s="1"/>
  <c r="G433" i="1"/>
  <c r="H433" i="1" s="1"/>
  <c r="I433" i="1" s="1"/>
  <c r="G326" i="1"/>
  <c r="H326" i="1" s="1"/>
  <c r="I326" i="1" s="1"/>
  <c r="G88" i="1"/>
  <c r="H88" i="1" s="1"/>
  <c r="I88" i="1" s="1"/>
  <c r="G240" i="1"/>
  <c r="H240" i="1" s="1"/>
  <c r="I240" i="1" s="1"/>
  <c r="G184" i="1"/>
  <c r="H184" i="1" s="1"/>
  <c r="I184" i="1" s="1"/>
  <c r="G373" i="1"/>
  <c r="H373" i="1" s="1"/>
  <c r="I373" i="1" s="1"/>
  <c r="G367" i="1"/>
  <c r="H367" i="1" s="1"/>
  <c r="I367" i="1" s="1"/>
  <c r="G210" i="1"/>
  <c r="H210" i="1" s="1"/>
  <c r="I210" i="1" s="1"/>
  <c r="G10" i="1"/>
  <c r="H10" i="1" s="1"/>
  <c r="I10" i="1" s="1"/>
  <c r="J10" i="1" s="1"/>
  <c r="G158" i="1"/>
  <c r="H158" i="1" s="1"/>
  <c r="I158" i="1" s="1"/>
  <c r="G476" i="1"/>
  <c r="H476" i="1" s="1"/>
  <c r="I476" i="1" s="1"/>
  <c r="G109" i="1"/>
  <c r="H109" i="1" s="1"/>
  <c r="I109" i="1" s="1"/>
  <c r="G386" i="1"/>
  <c r="H386" i="1" s="1"/>
  <c r="I386" i="1" s="1"/>
  <c r="G7" i="1"/>
  <c r="H7" i="1" s="1"/>
  <c r="I7" i="1" s="1"/>
  <c r="G311" i="1"/>
  <c r="H311" i="1" s="1"/>
  <c r="I311" i="1" s="1"/>
  <c r="G389" i="1"/>
  <c r="H389" i="1" s="1"/>
  <c r="I389" i="1" s="1"/>
  <c r="G444" i="1"/>
  <c r="H444" i="1" s="1"/>
  <c r="I444" i="1" s="1"/>
  <c r="G130" i="1"/>
  <c r="H130" i="1" s="1"/>
  <c r="I130" i="1" s="1"/>
  <c r="G364" i="1"/>
  <c r="H364" i="1" s="1"/>
  <c r="I364" i="1" s="1"/>
  <c r="G152" i="1"/>
  <c r="H152" i="1" s="1"/>
  <c r="I152" i="1" s="1"/>
  <c r="G362" i="1"/>
  <c r="H362" i="1" s="1"/>
  <c r="I362" i="1" s="1"/>
  <c r="G103" i="1"/>
  <c r="H103" i="1" s="1"/>
  <c r="I103" i="1" s="1"/>
  <c r="G161" i="1"/>
  <c r="H161" i="1" s="1"/>
  <c r="I161" i="1" s="1"/>
  <c r="G405" i="1"/>
  <c r="H405" i="1" s="1"/>
  <c r="I405" i="1" s="1"/>
  <c r="G323" i="1"/>
  <c r="H323" i="1" s="1"/>
  <c r="I323" i="1" s="1"/>
  <c r="G293" i="1"/>
  <c r="H293" i="1" s="1"/>
  <c r="I293" i="1" s="1"/>
  <c r="G203" i="1"/>
  <c r="H203" i="1" s="1"/>
  <c r="I203" i="1" s="1"/>
  <c r="G230" i="1"/>
  <c r="H230" i="1" s="1"/>
  <c r="I230" i="1" s="1"/>
  <c r="G259" i="1"/>
  <c r="H259" i="1" s="1"/>
  <c r="I259" i="1" s="1"/>
  <c r="J259" i="1" s="1"/>
  <c r="G375" i="1"/>
  <c r="H375" i="1" s="1"/>
  <c r="I375" i="1" s="1"/>
  <c r="G229" i="1"/>
  <c r="H229" i="1" s="1"/>
  <c r="I229" i="1" s="1"/>
  <c r="G283" i="1"/>
  <c r="H283" i="1" s="1"/>
  <c r="I283" i="1" s="1"/>
  <c r="G169" i="1"/>
  <c r="H169" i="1" s="1"/>
  <c r="I169" i="1" s="1"/>
  <c r="J169" i="1" s="1"/>
  <c r="G289" i="1"/>
  <c r="H289" i="1" s="1"/>
  <c r="I289" i="1" s="1"/>
  <c r="G447" i="1"/>
  <c r="H447" i="1" s="1"/>
  <c r="I447" i="1" s="1"/>
  <c r="G116" i="1"/>
  <c r="H116" i="1" s="1"/>
  <c r="I116" i="1" s="1"/>
  <c r="G382" i="1"/>
  <c r="H382" i="1" s="1"/>
  <c r="I382" i="1" s="1"/>
  <c r="G11" i="1"/>
  <c r="H11" i="1" s="1"/>
  <c r="I11" i="1" s="1"/>
  <c r="G127" i="1"/>
  <c r="H127" i="1" s="1"/>
  <c r="I127" i="1" s="1"/>
  <c r="G282" i="1"/>
  <c r="H282" i="1" s="1"/>
  <c r="I282" i="1" s="1"/>
  <c r="G390" i="1"/>
  <c r="H390" i="1" s="1"/>
  <c r="I390" i="1" s="1"/>
  <c r="G319" i="1"/>
  <c r="H319" i="1" s="1"/>
  <c r="I319" i="1" s="1"/>
  <c r="G372" i="1"/>
  <c r="H372" i="1" s="1"/>
  <c r="I372" i="1" s="1"/>
  <c r="G320" i="1"/>
  <c r="H320" i="1" s="1"/>
  <c r="I320" i="1" s="1"/>
  <c r="G403" i="1"/>
  <c r="H403" i="1" s="1"/>
  <c r="I403" i="1" s="1"/>
  <c r="J403" i="1" s="1"/>
  <c r="G290" i="1"/>
  <c r="H290" i="1" s="1"/>
  <c r="I290" i="1" s="1"/>
  <c r="G122" i="1"/>
  <c r="H122" i="1" s="1"/>
  <c r="I122" i="1" s="1"/>
  <c r="G17" i="1"/>
  <c r="H17" i="1" s="1"/>
  <c r="I17" i="1" s="1"/>
  <c r="G310" i="1"/>
  <c r="H310" i="1" s="1"/>
  <c r="I310" i="1" s="1"/>
  <c r="G265" i="1"/>
  <c r="H265" i="1" s="1"/>
  <c r="I265" i="1" s="1"/>
  <c r="G366" i="1"/>
  <c r="H366" i="1" s="1"/>
  <c r="I366" i="1" s="1"/>
  <c r="G301" i="1"/>
  <c r="H301" i="1" s="1"/>
  <c r="I301" i="1" s="1"/>
  <c r="G128" i="1"/>
  <c r="H128" i="1" s="1"/>
  <c r="I128" i="1" s="1"/>
  <c r="J128" i="1" s="1"/>
  <c r="G228" i="1"/>
  <c r="H228" i="1" s="1"/>
  <c r="I228" i="1" s="1"/>
  <c r="G244" i="1"/>
  <c r="H244" i="1" s="1"/>
  <c r="I244" i="1" s="1"/>
  <c r="G342" i="1"/>
  <c r="H342" i="1" s="1"/>
  <c r="I342" i="1" s="1"/>
  <c r="G257" i="1"/>
  <c r="H257" i="1" s="1"/>
  <c r="I257" i="1" s="1"/>
  <c r="G49" i="1"/>
  <c r="H49" i="1" s="1"/>
  <c r="I49" i="1" s="1"/>
  <c r="G385" i="1"/>
  <c r="H385" i="1" s="1"/>
  <c r="I385" i="1" s="1"/>
  <c r="G377" i="1"/>
  <c r="H377" i="1" s="1"/>
  <c r="I377" i="1" s="1"/>
  <c r="G344" i="1"/>
  <c r="H344" i="1" s="1"/>
  <c r="I344" i="1" s="1"/>
  <c r="G170" i="1"/>
  <c r="H170" i="1" s="1"/>
  <c r="I170" i="1" s="1"/>
  <c r="G247" i="1"/>
  <c r="H247" i="1" s="1"/>
  <c r="I247" i="1" s="1"/>
  <c r="G291" i="1"/>
  <c r="H291" i="1" s="1"/>
  <c r="I291" i="1" s="1"/>
  <c r="G341" i="1"/>
  <c r="H341" i="1" s="1"/>
  <c r="I341" i="1" s="1"/>
  <c r="G190" i="1"/>
  <c r="H190" i="1" s="1"/>
  <c r="I190" i="1" s="1"/>
  <c r="G435" i="1"/>
  <c r="H435" i="1" s="1"/>
  <c r="I435" i="1" s="1"/>
  <c r="G443" i="1"/>
  <c r="H443" i="1" s="1"/>
  <c r="I443" i="1" s="1"/>
  <c r="G263" i="1"/>
  <c r="H263" i="1" s="1"/>
  <c r="I263" i="1" s="1"/>
  <c r="G124" i="1"/>
  <c r="H124" i="1" s="1"/>
  <c r="I124" i="1" s="1"/>
  <c r="M459" i="1"/>
  <c r="G459" i="1"/>
  <c r="G8" i="1"/>
  <c r="H8" i="1" s="1"/>
  <c r="I8" i="1" s="1"/>
  <c r="J8" i="1" s="1"/>
  <c r="G200" i="1"/>
  <c r="H200" i="1" s="1"/>
  <c r="I200" i="1" s="1"/>
  <c r="G58" i="1"/>
  <c r="H58" i="1" s="1"/>
  <c r="I58" i="1" s="1"/>
  <c r="G153" i="1"/>
  <c r="H153" i="1" s="1"/>
  <c r="I153" i="1" s="1"/>
  <c r="G254" i="1"/>
  <c r="H254" i="1" s="1"/>
  <c r="I254" i="1" s="1"/>
  <c r="G350" i="1"/>
  <c r="H350" i="1" s="1"/>
  <c r="I350" i="1" s="1"/>
  <c r="G436" i="1"/>
  <c r="H436" i="1" s="1"/>
  <c r="I436" i="1" s="1"/>
  <c r="G129" i="1"/>
  <c r="H129" i="1" s="1"/>
  <c r="I129" i="1" s="1"/>
  <c r="G86" i="1"/>
  <c r="H86" i="1" s="1"/>
  <c r="I86" i="1" s="1"/>
  <c r="G105" i="1"/>
  <c r="H105" i="1" s="1"/>
  <c r="I105" i="1" s="1"/>
  <c r="G18" i="1"/>
  <c r="H18" i="1" s="1"/>
  <c r="I18" i="1" s="1"/>
  <c r="J18" i="1" s="1"/>
  <c r="G104" i="1"/>
  <c r="H104" i="1" s="1"/>
  <c r="I104" i="1" s="1"/>
  <c r="G329" i="1"/>
  <c r="H329" i="1" s="1"/>
  <c r="I329" i="1" s="1"/>
  <c r="G9" i="1"/>
  <c r="H9" i="1" s="1"/>
  <c r="I9" i="1" s="1"/>
  <c r="G324" i="1"/>
  <c r="H324" i="1" s="1"/>
  <c r="I324" i="1" s="1"/>
  <c r="G424" i="1"/>
  <c r="H424" i="1" s="1"/>
  <c r="I424" i="1" s="1"/>
  <c r="G302" i="1"/>
  <c r="H302" i="1" s="1"/>
  <c r="I302" i="1" s="1"/>
  <c r="G258" i="1"/>
  <c r="H258" i="1" s="1"/>
  <c r="I258" i="1" s="1"/>
  <c r="G85" i="1"/>
  <c r="H85" i="1" s="1"/>
  <c r="I85" i="1" s="1"/>
  <c r="G473" i="1"/>
  <c r="H473" i="1" s="1"/>
  <c r="I473" i="1" s="1"/>
  <c r="G370" i="1"/>
  <c r="H370" i="1" s="1"/>
  <c r="I370" i="1" s="1"/>
  <c r="G479" i="1"/>
  <c r="H479" i="1" s="1"/>
  <c r="I479" i="1" s="1"/>
  <c r="G387" i="1"/>
  <c r="H387" i="1" s="1"/>
  <c r="I387" i="1" s="1"/>
  <c r="G262" i="1"/>
  <c r="H262" i="1" s="1"/>
  <c r="I262" i="1" s="1"/>
  <c r="G115" i="1"/>
  <c r="H115" i="1" s="1"/>
  <c r="I115" i="1" s="1"/>
  <c r="J115" i="1" s="1"/>
  <c r="G478" i="1"/>
  <c r="H478" i="1" s="1"/>
  <c r="I478" i="1" s="1"/>
  <c r="G437" i="1"/>
  <c r="H437" i="1" s="1"/>
  <c r="I437" i="1" s="1"/>
  <c r="G474" i="1"/>
  <c r="H474" i="1" s="1"/>
  <c r="I474" i="1" s="1"/>
  <c r="G146" i="1"/>
  <c r="H146" i="1" s="1"/>
  <c r="I146" i="1" s="1"/>
  <c r="G87" i="1"/>
  <c r="H87" i="1" s="1"/>
  <c r="I87" i="1" s="1"/>
  <c r="G16" i="1"/>
  <c r="H16" i="1" s="1"/>
  <c r="I16" i="1" s="1"/>
  <c r="G135" i="1"/>
  <c r="H135" i="1" s="1"/>
  <c r="I135" i="1" s="1"/>
  <c r="G357" i="1"/>
  <c r="H357" i="1" s="1"/>
  <c r="I357" i="1" s="1"/>
  <c r="G312" i="1"/>
  <c r="H312" i="1" s="1"/>
  <c r="I312" i="1" s="1"/>
  <c r="G92" i="1"/>
  <c r="H92" i="1" s="1"/>
  <c r="I92" i="1" s="1"/>
  <c r="G308" i="1"/>
  <c r="H308" i="1" s="1"/>
  <c r="I308" i="1" s="1"/>
  <c r="M483" i="1"/>
  <c r="G483" i="1"/>
  <c r="G53" i="1"/>
  <c r="H53" i="1" s="1"/>
  <c r="I53" i="1" s="1"/>
  <c r="G358" i="1"/>
  <c r="H358" i="1" s="1"/>
  <c r="I358" i="1" s="1"/>
  <c r="G264" i="1"/>
  <c r="H264" i="1" s="1"/>
  <c r="I264" i="1" s="1"/>
  <c r="J264" i="1" s="1"/>
  <c r="G37" i="1"/>
  <c r="H37" i="1" s="1"/>
  <c r="I37" i="1" s="1"/>
  <c r="G266" i="1"/>
  <c r="H266" i="1" s="1"/>
  <c r="I266" i="1" s="1"/>
  <c r="G123" i="1"/>
  <c r="H123" i="1" s="1"/>
  <c r="I123" i="1" s="1"/>
  <c r="G113" i="1"/>
  <c r="H113" i="1" s="1"/>
  <c r="I113" i="1" s="1"/>
  <c r="G206" i="1"/>
  <c r="H206" i="1" s="1"/>
  <c r="I206" i="1" s="1"/>
  <c r="G217" i="1"/>
  <c r="H217" i="1" s="1"/>
  <c r="I217" i="1" s="1"/>
  <c r="G44" i="1"/>
  <c r="H44" i="1" s="1"/>
  <c r="I44" i="1" s="1"/>
  <c r="G34" i="1"/>
  <c r="H34" i="1" s="1"/>
  <c r="I34" i="1" s="1"/>
  <c r="J34" i="1" s="1"/>
  <c r="G421" i="1"/>
  <c r="H421" i="1" s="1"/>
  <c r="I421" i="1" s="1"/>
  <c r="G39" i="1"/>
  <c r="H39" i="1" s="1"/>
  <c r="I39" i="1" s="1"/>
  <c r="G248" i="1"/>
  <c r="H248" i="1" s="1"/>
  <c r="I248" i="1" s="1"/>
  <c r="G209" i="1"/>
  <c r="H209" i="1" s="1"/>
  <c r="I209" i="1" s="1"/>
  <c r="G51" i="1"/>
  <c r="H51" i="1" s="1"/>
  <c r="I51" i="1" s="1"/>
  <c r="G71" i="1"/>
  <c r="H71" i="1" s="1"/>
  <c r="I71" i="1" s="1"/>
  <c r="G155" i="1"/>
  <c r="H155" i="1" s="1"/>
  <c r="I155" i="1" s="1"/>
  <c r="G388" i="1"/>
  <c r="H388" i="1" s="1"/>
  <c r="I388" i="1" s="1"/>
  <c r="G171" i="1"/>
  <c r="H171" i="1" s="1"/>
  <c r="I171" i="1" s="1"/>
  <c r="G294" i="1"/>
  <c r="H294" i="1" s="1"/>
  <c r="I294" i="1" s="1"/>
  <c r="G19" i="1"/>
  <c r="H19" i="1" s="1"/>
  <c r="I19" i="1" s="1"/>
  <c r="G38" i="1"/>
  <c r="H38" i="1" s="1"/>
  <c r="I38" i="1" s="1"/>
  <c r="J38" i="1" s="1"/>
  <c r="G106" i="1"/>
  <c r="H106" i="1" s="1"/>
  <c r="I106" i="1" s="1"/>
  <c r="G236" i="1"/>
  <c r="H236" i="1" s="1"/>
  <c r="I236" i="1" s="1"/>
  <c r="G162" i="1"/>
  <c r="H162" i="1" s="1"/>
  <c r="I162" i="1" s="1"/>
  <c r="G231" i="1"/>
  <c r="H231" i="1" s="1"/>
  <c r="I231" i="1" s="1"/>
  <c r="G134" i="1"/>
  <c r="H134" i="1" s="1"/>
  <c r="I134" i="1" s="1"/>
  <c r="G70" i="1"/>
  <c r="H70" i="1" s="1"/>
  <c r="I70" i="1" s="1"/>
  <c r="G340" i="1"/>
  <c r="H340" i="1" s="1"/>
  <c r="I340" i="1" s="1"/>
  <c r="G131" i="1"/>
  <c r="H131" i="1" s="1"/>
  <c r="I131" i="1" s="1"/>
  <c r="G309" i="1"/>
  <c r="H309" i="1" s="1"/>
  <c r="I309" i="1" s="1"/>
  <c r="G472" i="1"/>
  <c r="H472" i="1" s="1"/>
  <c r="I472" i="1" s="1"/>
  <c r="G61" i="1"/>
  <c r="H61" i="1" s="1"/>
  <c r="I61" i="1" s="1"/>
  <c r="G35" i="1"/>
  <c r="H35" i="1" s="1"/>
  <c r="I35" i="1" s="1"/>
  <c r="G72" i="1"/>
  <c r="H72" i="1" s="1"/>
  <c r="I72" i="1" s="1"/>
  <c r="G220" i="1"/>
  <c r="H220" i="1" s="1"/>
  <c r="I220" i="1" s="1"/>
  <c r="G275" i="1"/>
  <c r="H275" i="1" s="1"/>
  <c r="I275" i="1" s="1"/>
  <c r="G296" i="1"/>
  <c r="H296" i="1" s="1"/>
  <c r="I296" i="1" s="1"/>
  <c r="J296" i="1" s="1"/>
  <c r="G398" i="1"/>
  <c r="H398" i="1" s="1"/>
  <c r="I398" i="1" s="1"/>
  <c r="G133" i="1"/>
  <c r="H133" i="1" s="1"/>
  <c r="I133" i="1" s="1"/>
  <c r="G93" i="1"/>
  <c r="H93" i="1" s="1"/>
  <c r="I93" i="1" s="1"/>
  <c r="G402" i="1"/>
  <c r="H402" i="1" s="1"/>
  <c r="I402" i="1" s="1"/>
  <c r="G107" i="1"/>
  <c r="H107" i="1" s="1"/>
  <c r="I107" i="1" s="1"/>
  <c r="G368" i="1"/>
  <c r="H368" i="1" s="1"/>
  <c r="I368" i="1" s="1"/>
  <c r="G328" i="1"/>
  <c r="H328" i="1" s="1"/>
  <c r="I328" i="1" s="1"/>
  <c r="G441" i="1"/>
  <c r="H441" i="1" s="1"/>
  <c r="I441" i="1" s="1"/>
  <c r="J441" i="1" s="1"/>
  <c r="G52" i="1"/>
  <c r="H52" i="1" s="1"/>
  <c r="I52" i="1" s="1"/>
  <c r="G300" i="1"/>
  <c r="H300" i="1" s="1"/>
  <c r="I300" i="1" s="1"/>
  <c r="G288" i="1"/>
  <c r="H288" i="1" s="1"/>
  <c r="I288" i="1" s="1"/>
  <c r="G132" i="1"/>
  <c r="H132" i="1" s="1"/>
  <c r="I132" i="1" s="1"/>
  <c r="G401" i="1"/>
  <c r="H401" i="1" s="1"/>
  <c r="I401" i="1" s="1"/>
  <c r="G414" i="1"/>
  <c r="H414" i="1" s="1"/>
  <c r="I414" i="1" s="1"/>
  <c r="G111" i="1"/>
  <c r="H111" i="1" s="1"/>
  <c r="I111" i="1" s="1"/>
  <c r="G384" i="1"/>
  <c r="H384" i="1" s="1"/>
  <c r="I384" i="1" s="1"/>
  <c r="G261" i="1"/>
  <c r="H261" i="1" s="1"/>
  <c r="I261" i="1" s="1"/>
  <c r="G321" i="1"/>
  <c r="H321" i="1" s="1"/>
  <c r="I321" i="1" s="1"/>
  <c r="G148" i="1"/>
  <c r="H148" i="1" s="1"/>
  <c r="I148" i="1" s="1"/>
  <c r="G412" i="1"/>
  <c r="H412" i="1" s="1"/>
  <c r="I412" i="1" s="1"/>
  <c r="G235" i="1"/>
  <c r="H235" i="1" s="1"/>
  <c r="I235" i="1" s="1"/>
  <c r="G168" i="1"/>
  <c r="H168" i="1" s="1"/>
  <c r="I168" i="1" s="1"/>
  <c r="G380" i="1"/>
  <c r="H380" i="1" s="1"/>
  <c r="I380" i="1" s="1"/>
  <c r="G68" i="1"/>
  <c r="H68" i="1" s="1"/>
  <c r="I68" i="1" s="1"/>
  <c r="G322" i="1"/>
  <c r="H322" i="1" s="1"/>
  <c r="I322" i="1" s="1"/>
  <c r="G369" i="1"/>
  <c r="H369" i="1" s="1"/>
  <c r="I369" i="1" s="1"/>
  <c r="G413" i="1"/>
  <c r="H413" i="1" s="1"/>
  <c r="I413" i="1" s="1"/>
  <c r="G250" i="1"/>
  <c r="H250" i="1" s="1"/>
  <c r="I250" i="1" s="1"/>
  <c r="G306" i="1"/>
  <c r="H306" i="1" s="1"/>
  <c r="I306" i="1" s="1"/>
  <c r="G317" i="1"/>
  <c r="H317" i="1" s="1"/>
  <c r="I317" i="1" s="1"/>
  <c r="G378" i="1"/>
  <c r="H378" i="1" s="1"/>
  <c r="I378" i="1" s="1"/>
  <c r="G423" i="1"/>
  <c r="H423" i="1" s="1"/>
  <c r="I423" i="1" s="1"/>
  <c r="G233" i="1"/>
  <c r="H233" i="1" s="1"/>
  <c r="I233" i="1" s="1"/>
  <c r="G241" i="1"/>
  <c r="H241" i="1" s="1"/>
  <c r="I241" i="1" s="1"/>
  <c r="G41" i="1"/>
  <c r="H41" i="1" s="1"/>
  <c r="I41" i="1" s="1"/>
  <c r="G218" i="1"/>
  <c r="H218" i="1" s="1"/>
  <c r="I218" i="1" s="1"/>
  <c r="G361" i="1"/>
  <c r="H361" i="1" s="1"/>
  <c r="I361" i="1" s="1"/>
  <c r="G67" i="1"/>
  <c r="H67" i="1" s="1"/>
  <c r="I67" i="1" s="1"/>
  <c r="G125" i="1"/>
  <c r="H125" i="1" s="1"/>
  <c r="I125" i="1" s="1"/>
  <c r="G21" i="1"/>
  <c r="H21" i="1" s="1"/>
  <c r="I21" i="1" s="1"/>
  <c r="J21" i="1" s="1"/>
  <c r="G406" i="1"/>
  <c r="H406" i="1" s="1"/>
  <c r="I406" i="1" s="1"/>
  <c r="G234" i="1"/>
  <c r="H234" i="1" s="1"/>
  <c r="I234" i="1" s="1"/>
  <c r="G90" i="1"/>
  <c r="H90" i="1" s="1"/>
  <c r="I90" i="1" s="1"/>
  <c r="G448" i="1"/>
  <c r="H448" i="1" s="1"/>
  <c r="I448" i="1" s="1"/>
  <c r="H25" i="1"/>
  <c r="I25" i="1" s="1"/>
  <c r="G336" i="1"/>
  <c r="H336" i="1" s="1"/>
  <c r="I336" i="1" s="1"/>
  <c r="G159" i="1"/>
  <c r="H159" i="1" s="1"/>
  <c r="I159" i="1" s="1"/>
  <c r="G295" i="1"/>
  <c r="H295" i="1" s="1"/>
  <c r="I295" i="1" s="1"/>
  <c r="G318" i="1"/>
  <c r="H318" i="1" s="1"/>
  <c r="I318" i="1" s="1"/>
  <c r="G267" i="1"/>
  <c r="H267" i="1" s="1"/>
  <c r="I267" i="1" s="1"/>
  <c r="H24" i="1"/>
  <c r="I24" i="1" s="1"/>
  <c r="G391" i="1"/>
  <c r="H391" i="1" s="1"/>
  <c r="I391" i="1" s="1"/>
  <c r="G404" i="1"/>
  <c r="H404" i="1" s="1"/>
  <c r="I404" i="1" s="1"/>
  <c r="G281" i="1"/>
  <c r="H281" i="1" s="1"/>
  <c r="I281" i="1" s="1"/>
  <c r="G232" i="1"/>
  <c r="H232" i="1" s="1"/>
  <c r="I232" i="1" s="1"/>
  <c r="G83" i="1"/>
  <c r="H83" i="1" s="1"/>
  <c r="I83" i="1" s="1"/>
  <c r="G419" i="1"/>
  <c r="H419" i="1" s="1"/>
  <c r="I419" i="1" s="1"/>
  <c r="G237" i="1"/>
  <c r="H237" i="1" s="1"/>
  <c r="I237" i="1" s="1"/>
  <c r="G69" i="1"/>
  <c r="H69" i="1" s="1"/>
  <c r="I69" i="1" s="1"/>
  <c r="G172" i="1"/>
  <c r="H172" i="1" s="1"/>
  <c r="I172" i="1" s="1"/>
  <c r="G440" i="1"/>
  <c r="H440" i="1" s="1"/>
  <c r="I440" i="1" s="1"/>
  <c r="G56" i="1"/>
  <c r="H56" i="1" s="1"/>
  <c r="I56" i="1" s="1"/>
  <c r="G286" i="1"/>
  <c r="H286" i="1" s="1"/>
  <c r="I286" i="1" s="1"/>
  <c r="G379" i="1"/>
  <c r="H379" i="1" s="1"/>
  <c r="I379" i="1" s="1"/>
  <c r="G292" i="1"/>
  <c r="H292" i="1" s="1"/>
  <c r="I292" i="1" s="1"/>
  <c r="G156" i="1"/>
  <c r="H156" i="1" s="1"/>
  <c r="I156" i="1" s="1"/>
  <c r="G211" i="1"/>
  <c r="H211" i="1" s="1"/>
  <c r="I211" i="1" s="1"/>
  <c r="M480" i="1"/>
  <c r="G480" i="1"/>
  <c r="G376" i="1"/>
  <c r="H376" i="1" s="1"/>
  <c r="I376" i="1" s="1"/>
  <c r="H27" i="1"/>
  <c r="I27" i="1" s="1"/>
  <c r="G207" i="1"/>
  <c r="H207" i="1" s="1"/>
  <c r="I207" i="1" s="1"/>
  <c r="J207" i="1" s="1"/>
  <c r="G287" i="1"/>
  <c r="H287" i="1" s="1"/>
  <c r="I287" i="1" s="1"/>
  <c r="G150" i="1"/>
  <c r="H150" i="1" s="1"/>
  <c r="I150" i="1" s="1"/>
  <c r="H23" i="1"/>
  <c r="I23" i="1" s="1"/>
  <c r="G144" i="1"/>
  <c r="H144" i="1" s="1"/>
  <c r="I144" i="1" s="1"/>
  <c r="J144" i="1" s="1"/>
  <c r="G154" i="1"/>
  <c r="H154" i="1" s="1"/>
  <c r="I154" i="1" s="1"/>
  <c r="G110" i="1"/>
  <c r="H110" i="1" s="1"/>
  <c r="I110" i="1" s="1"/>
  <c r="G392" i="1"/>
  <c r="H392" i="1" s="1"/>
  <c r="I392" i="1" s="1"/>
  <c r="G307" i="1"/>
  <c r="H307" i="1" s="1"/>
  <c r="I307" i="1" s="1"/>
  <c r="G471" i="1"/>
  <c r="H471" i="1" s="1"/>
  <c r="I471" i="1" s="1"/>
  <c r="G76" i="1"/>
  <c r="H76" i="1" s="1"/>
  <c r="I76" i="1" s="1"/>
  <c r="G470" i="1"/>
  <c r="H470" i="1" s="1"/>
  <c r="I470" i="1" s="1"/>
  <c r="G315" i="1"/>
  <c r="H315" i="1" s="1"/>
  <c r="I315" i="1" s="1"/>
  <c r="G245" i="1"/>
  <c r="H245" i="1" s="1"/>
  <c r="I245" i="1" s="1"/>
  <c r="G415" i="1"/>
  <c r="H415" i="1" s="1"/>
  <c r="I415" i="1" s="1"/>
  <c r="G270" i="1"/>
  <c r="H270" i="1" s="1"/>
  <c r="I270" i="1" s="1"/>
  <c r="G202" i="1"/>
  <c r="H202" i="1" s="1"/>
  <c r="I202" i="1" s="1"/>
  <c r="G467" i="1"/>
  <c r="H467" i="1" s="1"/>
  <c r="I467" i="1" s="1"/>
  <c r="H22" i="1"/>
  <c r="I22" i="1" s="1"/>
  <c r="G180" i="1"/>
  <c r="H180" i="1" s="1"/>
  <c r="I180" i="1" s="1"/>
  <c r="G160" i="1"/>
  <c r="H160" i="1" s="1"/>
  <c r="I160" i="1" s="1"/>
  <c r="M482" i="1"/>
  <c r="G482" i="1"/>
  <c r="G42" i="1"/>
  <c r="H42" i="1" s="1"/>
  <c r="I42" i="1" s="1"/>
  <c r="G221" i="1"/>
  <c r="H221" i="1" s="1"/>
  <c r="I221" i="1" s="1"/>
  <c r="G305" i="1"/>
  <c r="H305" i="1" s="1"/>
  <c r="I305" i="1" s="1"/>
  <c r="G74" i="1"/>
  <c r="H74" i="1" s="1"/>
  <c r="I74" i="1" s="1"/>
  <c r="G59" i="1"/>
  <c r="H59" i="1" s="1"/>
  <c r="I59" i="1" s="1"/>
  <c r="H28" i="1"/>
  <c r="I28" i="1" s="1"/>
  <c r="G442" i="1"/>
  <c r="H442" i="1" s="1"/>
  <c r="I442" i="1" s="1"/>
  <c r="G304" i="1"/>
  <c r="H304" i="1" s="1"/>
  <c r="I304" i="1" s="1"/>
  <c r="G141" i="1"/>
  <c r="H141" i="1" s="1"/>
  <c r="I141" i="1" s="1"/>
  <c r="G157" i="1"/>
  <c r="H157" i="1" s="1"/>
  <c r="I157" i="1" s="1"/>
  <c r="G338" i="1"/>
  <c r="H338" i="1" s="1"/>
  <c r="I338" i="1" s="1"/>
  <c r="H26" i="1"/>
  <c r="I26" i="1" s="1"/>
  <c r="G269" i="1"/>
  <c r="H269" i="1" s="1"/>
  <c r="I269" i="1" s="1"/>
  <c r="G73" i="1"/>
  <c r="H73" i="1" s="1"/>
  <c r="I73" i="1" s="1"/>
  <c r="G57" i="1"/>
  <c r="H57" i="1" s="1"/>
  <c r="I57" i="1" s="1"/>
  <c r="G82" i="1"/>
  <c r="H82" i="1" s="1"/>
  <c r="I82" i="1" s="1"/>
  <c r="G36" i="1"/>
  <c r="H36" i="1" s="1"/>
  <c r="I36" i="1" s="1"/>
  <c r="H29" i="1"/>
  <c r="I29" i="1" s="1"/>
  <c r="G114" i="1"/>
  <c r="H114" i="1" s="1"/>
  <c r="I114" i="1" s="1"/>
  <c r="G347" i="1"/>
  <c r="H347" i="1" s="1"/>
  <c r="I347" i="1" s="1"/>
  <c r="G149" i="1"/>
  <c r="H149" i="1" s="1"/>
  <c r="I149" i="1" s="1"/>
  <c r="G284" i="1"/>
  <c r="H284" i="1" s="1"/>
  <c r="I284" i="1" s="1"/>
  <c r="G142" i="1"/>
  <c r="H142" i="1" s="1"/>
  <c r="I142" i="1" s="1"/>
  <c r="G108" i="1"/>
  <c r="H108" i="1" s="1"/>
  <c r="I108" i="1" s="1"/>
  <c r="G147" i="1"/>
  <c r="H147" i="1" s="1"/>
  <c r="I147" i="1" s="1"/>
  <c r="G337" i="1"/>
  <c r="H337" i="1" s="1"/>
  <c r="I337" i="1" s="1"/>
  <c r="G151" i="1"/>
  <c r="H151" i="1" s="1"/>
  <c r="I151" i="1" s="1"/>
  <c r="G268" i="1"/>
  <c r="H268" i="1" s="1"/>
  <c r="I268" i="1" s="1"/>
  <c r="G445" i="1"/>
  <c r="H445" i="1" s="1"/>
  <c r="I445" i="1" s="1"/>
  <c r="G40" i="1"/>
  <c r="H40" i="1" s="1"/>
  <c r="I40" i="1" s="1"/>
  <c r="G143" i="1"/>
  <c r="H143" i="1" s="1"/>
  <c r="I143" i="1" s="1"/>
  <c r="G95" i="1"/>
  <c r="H95" i="1" s="1"/>
  <c r="I95" i="1" s="1"/>
  <c r="G84" i="1"/>
  <c r="H84" i="1" s="1"/>
  <c r="I84" i="1" s="1"/>
  <c r="M485" i="1"/>
  <c r="G485" i="1"/>
  <c r="K413" i="1" l="1"/>
  <c r="K475" i="1"/>
  <c r="K148" i="1"/>
  <c r="K61" i="1"/>
  <c r="K182" i="1"/>
  <c r="J110" i="1"/>
  <c r="J321" i="1"/>
  <c r="J39" i="1"/>
  <c r="J16" i="1"/>
  <c r="J437" i="1"/>
  <c r="J447" i="1"/>
  <c r="J229" i="1"/>
  <c r="J203" i="1"/>
  <c r="J311" i="1"/>
  <c r="J305" i="1"/>
  <c r="J419" i="1"/>
  <c r="J233" i="1"/>
  <c r="J52" i="1"/>
  <c r="J107" i="1"/>
  <c r="J171" i="1"/>
  <c r="J37" i="1"/>
  <c r="J312" i="1"/>
  <c r="J9" i="1"/>
  <c r="J105" i="1"/>
  <c r="J11" i="1"/>
  <c r="J326" i="1"/>
  <c r="J208" i="1"/>
  <c r="J343" i="1"/>
  <c r="K26" i="1"/>
  <c r="K71" i="1"/>
  <c r="K92" i="1"/>
  <c r="K416" i="1"/>
  <c r="K143" i="1"/>
  <c r="K114" i="1"/>
  <c r="K57" i="1"/>
  <c r="K322" i="1"/>
  <c r="K22" i="1"/>
  <c r="K237" i="1"/>
  <c r="K368" i="1"/>
  <c r="K387" i="1"/>
  <c r="K366" i="1"/>
  <c r="K372" i="1"/>
  <c r="K345" i="1"/>
  <c r="K400" i="1"/>
  <c r="J149" i="1"/>
  <c r="J59" i="1"/>
  <c r="J470" i="1"/>
  <c r="J23" i="1"/>
  <c r="J286" i="1"/>
  <c r="J69" i="1"/>
  <c r="J232" i="1"/>
  <c r="J24" i="1"/>
  <c r="J111" i="1"/>
  <c r="J123" i="1"/>
  <c r="J308" i="1"/>
  <c r="J104" i="1"/>
  <c r="J129" i="1"/>
  <c r="J320" i="1"/>
  <c r="J282" i="1"/>
  <c r="J405" i="1"/>
  <c r="J173" i="1"/>
  <c r="J179" i="1"/>
  <c r="J204" i="1"/>
  <c r="K258" i="1"/>
  <c r="K124" i="1"/>
  <c r="K49" i="1"/>
  <c r="K265" i="1"/>
  <c r="K249" i="1"/>
  <c r="K337" i="1"/>
  <c r="K28" i="1"/>
  <c r="K221" i="1"/>
  <c r="K315" i="1"/>
  <c r="K257" i="1"/>
  <c r="K184" i="1"/>
  <c r="L294" i="1"/>
  <c r="J22" i="1"/>
  <c r="H460" i="1"/>
  <c r="I460" i="1" s="1"/>
  <c r="K460" i="1" s="1"/>
  <c r="L269" i="1"/>
  <c r="J257" i="1"/>
  <c r="H458" i="1"/>
  <c r="I458" i="1" s="1"/>
  <c r="L458" i="1" s="1"/>
  <c r="K292" i="1"/>
  <c r="J292" i="1"/>
  <c r="L306" i="1"/>
  <c r="L243" i="1"/>
  <c r="H485" i="1"/>
  <c r="I485" i="1" s="1"/>
  <c r="J485" i="1" s="1"/>
  <c r="J157" i="1"/>
  <c r="K419" i="1"/>
  <c r="J125" i="1"/>
  <c r="J41" i="1"/>
  <c r="J423" i="1"/>
  <c r="J250" i="1"/>
  <c r="J384" i="1"/>
  <c r="K296" i="1"/>
  <c r="J206" i="1"/>
  <c r="L478" i="1"/>
  <c r="J301" i="1"/>
  <c r="J382" i="1"/>
  <c r="J293" i="1"/>
  <c r="J103" i="1"/>
  <c r="J130" i="1"/>
  <c r="J7" i="1"/>
  <c r="J349" i="1"/>
  <c r="J215" i="1"/>
  <c r="J263" i="1"/>
  <c r="K263" i="1"/>
  <c r="K234" i="1"/>
  <c r="J234" i="1"/>
  <c r="J376" i="1"/>
  <c r="K376" i="1"/>
  <c r="J162" i="1"/>
  <c r="K162" i="1"/>
  <c r="J383" i="1"/>
  <c r="K383" i="1"/>
  <c r="K179" i="1"/>
  <c r="J221" i="1"/>
  <c r="J366" i="1"/>
  <c r="K403" i="1"/>
  <c r="J146" i="1"/>
  <c r="K146" i="1"/>
  <c r="K309" i="1"/>
  <c r="J309" i="1"/>
  <c r="K479" i="1"/>
  <c r="J479" i="1"/>
  <c r="H459" i="1"/>
  <c r="I459" i="1" s="1"/>
  <c r="J459" i="1" s="1"/>
  <c r="J372" i="1"/>
  <c r="J184" i="1"/>
  <c r="K84" i="1"/>
  <c r="J84" i="1"/>
  <c r="L442" i="1"/>
  <c r="K442" i="1"/>
  <c r="K76" i="1"/>
  <c r="J76" i="1"/>
  <c r="J156" i="1"/>
  <c r="K156" i="1"/>
  <c r="K281" i="1"/>
  <c r="J281" i="1"/>
  <c r="K241" i="1"/>
  <c r="J241" i="1"/>
  <c r="K414" i="1"/>
  <c r="J414" i="1"/>
  <c r="J155" i="1"/>
  <c r="K155" i="1"/>
  <c r="K86" i="1"/>
  <c r="J86" i="1"/>
  <c r="J344" i="1"/>
  <c r="K344" i="1"/>
  <c r="K434" i="1"/>
  <c r="J434" i="1"/>
  <c r="K95" i="1"/>
  <c r="J95" i="1"/>
  <c r="K27" i="1"/>
  <c r="J27" i="1"/>
  <c r="L83" i="1"/>
  <c r="J83" i="1"/>
  <c r="L267" i="1"/>
  <c r="J267" i="1"/>
  <c r="J35" i="1"/>
  <c r="L35" i="1"/>
  <c r="K35" i="1"/>
  <c r="J106" i="1"/>
  <c r="K106" i="1"/>
  <c r="J209" i="1"/>
  <c r="K209" i="1"/>
  <c r="K190" i="1"/>
  <c r="J190" i="1"/>
  <c r="K228" i="1"/>
  <c r="J228" i="1"/>
  <c r="L27" i="1"/>
  <c r="J237" i="1"/>
  <c r="K83" i="1"/>
  <c r="K267" i="1"/>
  <c r="J401" i="1"/>
  <c r="K401" i="1"/>
  <c r="J421" i="1"/>
  <c r="K421" i="1"/>
  <c r="K53" i="1"/>
  <c r="J53" i="1"/>
  <c r="K85" i="1"/>
  <c r="L85" i="1"/>
  <c r="J85" i="1"/>
  <c r="K324" i="1"/>
  <c r="J324" i="1"/>
  <c r="K351" i="1"/>
  <c r="J351" i="1"/>
  <c r="L160" i="1"/>
  <c r="J160" i="1"/>
  <c r="K160" i="1"/>
  <c r="K23" i="1"/>
  <c r="J90" i="1"/>
  <c r="K90" i="1"/>
  <c r="J261" i="1"/>
  <c r="K261" i="1"/>
  <c r="K300" i="1"/>
  <c r="J300" i="1"/>
  <c r="J294" i="1"/>
  <c r="K294" i="1"/>
  <c r="J217" i="1"/>
  <c r="K217" i="1"/>
  <c r="K350" i="1"/>
  <c r="J350" i="1"/>
  <c r="K170" i="1"/>
  <c r="J170" i="1"/>
  <c r="L341" i="1"/>
  <c r="J341" i="1"/>
  <c r="J387" i="1"/>
  <c r="J49" i="1"/>
  <c r="L425" i="1"/>
  <c r="K446" i="1"/>
  <c r="J446" i="1"/>
  <c r="J26" i="1"/>
  <c r="H480" i="1"/>
  <c r="I480" i="1" s="1"/>
  <c r="L480" i="1" s="1"/>
  <c r="H483" i="1"/>
  <c r="I483" i="1" s="1"/>
  <c r="K483" i="1" s="1"/>
  <c r="K308" i="1"/>
  <c r="J258" i="1"/>
  <c r="L49" i="1"/>
  <c r="J249" i="1"/>
  <c r="K109" i="1"/>
  <c r="J109" i="1"/>
  <c r="L219" i="1"/>
  <c r="J219" i="1"/>
  <c r="L222" i="1"/>
  <c r="L161" i="1"/>
  <c r="J124" i="1"/>
  <c r="K341" i="1"/>
  <c r="L367" i="1"/>
  <c r="K367" i="1"/>
  <c r="J367" i="1"/>
  <c r="L292" i="1"/>
  <c r="J329" i="1"/>
  <c r="K329" i="1"/>
  <c r="K320" i="1"/>
  <c r="L320" i="1"/>
  <c r="J252" i="1"/>
  <c r="K252" i="1"/>
  <c r="H484" i="1"/>
  <c r="I484" i="1" s="1"/>
  <c r="L484" i="1" s="1"/>
  <c r="K219" i="1"/>
  <c r="L90" i="1"/>
  <c r="L209" i="1"/>
  <c r="L324" i="1"/>
  <c r="L350" i="1"/>
  <c r="L344" i="1"/>
  <c r="L240" i="1"/>
  <c r="L22" i="1"/>
  <c r="L23" i="1"/>
  <c r="L376" i="1"/>
  <c r="L156" i="1"/>
  <c r="L237" i="1"/>
  <c r="L106" i="1"/>
  <c r="L155" i="1"/>
  <c r="L258" i="1"/>
  <c r="L190" i="1"/>
  <c r="L257" i="1"/>
  <c r="L228" i="1"/>
  <c r="L372" i="1"/>
  <c r="L283" i="1"/>
  <c r="L386" i="1"/>
  <c r="L373" i="1"/>
  <c r="L383" i="1"/>
  <c r="L252" i="1"/>
  <c r="L214" i="1"/>
  <c r="L434" i="1"/>
  <c r="K20" i="1"/>
  <c r="L249" i="1"/>
  <c r="L179" i="1"/>
  <c r="L351" i="1"/>
  <c r="L76" i="1"/>
  <c r="L25" i="1"/>
  <c r="L401" i="1"/>
  <c r="L131" i="1"/>
  <c r="L217" i="1"/>
  <c r="L479" i="1"/>
  <c r="L124" i="1"/>
  <c r="L244" i="1"/>
  <c r="L230" i="1"/>
  <c r="L476" i="1"/>
  <c r="L221" i="1"/>
  <c r="L281" i="1"/>
  <c r="L414" i="1"/>
  <c r="L309" i="1"/>
  <c r="L162" i="1"/>
  <c r="L421" i="1"/>
  <c r="L308" i="1"/>
  <c r="L146" i="1"/>
  <c r="L387" i="1"/>
  <c r="L329" i="1"/>
  <c r="L263" i="1"/>
  <c r="L170" i="1"/>
  <c r="L116" i="1"/>
  <c r="L109" i="1"/>
  <c r="L184" i="1"/>
  <c r="L89" i="1"/>
  <c r="L242" i="1"/>
  <c r="L212" i="1"/>
  <c r="L446" i="1"/>
  <c r="K168" i="1"/>
  <c r="J168" i="1"/>
  <c r="K132" i="1"/>
  <c r="L132" i="1"/>
  <c r="J132" i="1"/>
  <c r="J133" i="1"/>
  <c r="K133" i="1"/>
  <c r="L133" i="1"/>
  <c r="L445" i="1"/>
  <c r="K445" i="1"/>
  <c r="J445" i="1"/>
  <c r="J108" i="1"/>
  <c r="K108" i="1"/>
  <c r="K29" i="1"/>
  <c r="J29" i="1"/>
  <c r="K467" i="1"/>
  <c r="L467" i="1"/>
  <c r="J467" i="1"/>
  <c r="J392" i="1"/>
  <c r="K392" i="1"/>
  <c r="K480" i="1"/>
  <c r="J56" i="1"/>
  <c r="L56" i="1"/>
  <c r="K56" i="1"/>
  <c r="J268" i="1"/>
  <c r="K268" i="1"/>
  <c r="L142" i="1"/>
  <c r="J142" i="1"/>
  <c r="K142" i="1"/>
  <c r="J347" i="1"/>
  <c r="K347" i="1"/>
  <c r="J36" i="1"/>
  <c r="K36" i="1"/>
  <c r="J73" i="1"/>
  <c r="L73" i="1"/>
  <c r="K73" i="1"/>
  <c r="J338" i="1"/>
  <c r="K338" i="1"/>
  <c r="L338" i="1"/>
  <c r="J304" i="1"/>
  <c r="L304" i="1"/>
  <c r="K304" i="1"/>
  <c r="K202" i="1"/>
  <c r="J202" i="1"/>
  <c r="L202" i="1"/>
  <c r="L415" i="1"/>
  <c r="K415" i="1"/>
  <c r="J415" i="1"/>
  <c r="L440" i="1"/>
  <c r="K440" i="1"/>
  <c r="J440" i="1"/>
  <c r="K404" i="1"/>
  <c r="L404" i="1"/>
  <c r="J404" i="1"/>
  <c r="K68" i="1"/>
  <c r="L68" i="1"/>
  <c r="J68" i="1"/>
  <c r="J402" i="1"/>
  <c r="L402" i="1"/>
  <c r="K402" i="1"/>
  <c r="K231" i="1"/>
  <c r="J231" i="1"/>
  <c r="K151" i="1"/>
  <c r="J151" i="1"/>
  <c r="J284" i="1"/>
  <c r="K284" i="1"/>
  <c r="K82" i="1"/>
  <c r="J82" i="1"/>
  <c r="L82" i="1"/>
  <c r="J245" i="1"/>
  <c r="K245" i="1"/>
  <c r="L245" i="1"/>
  <c r="J172" i="1"/>
  <c r="K172" i="1"/>
  <c r="L172" i="1"/>
  <c r="K318" i="1"/>
  <c r="J318" i="1"/>
  <c r="J361" i="1"/>
  <c r="K361" i="1"/>
  <c r="K380" i="1"/>
  <c r="J380" i="1"/>
  <c r="J412" i="1"/>
  <c r="K412" i="1"/>
  <c r="L412" i="1"/>
  <c r="L93" i="1"/>
  <c r="K93" i="1"/>
  <c r="J93" i="1"/>
  <c r="K72" i="1"/>
  <c r="J72" i="1"/>
  <c r="J40" i="1"/>
  <c r="L40" i="1"/>
  <c r="K147" i="1"/>
  <c r="J147" i="1"/>
  <c r="L141" i="1"/>
  <c r="J141" i="1"/>
  <c r="J180" i="1"/>
  <c r="L180" i="1"/>
  <c r="L287" i="1"/>
  <c r="K287" i="1"/>
  <c r="J379" i="1"/>
  <c r="L379" i="1"/>
  <c r="K391" i="1"/>
  <c r="J391" i="1"/>
  <c r="J295" i="1"/>
  <c r="K295" i="1"/>
  <c r="K406" i="1"/>
  <c r="L406" i="1"/>
  <c r="K67" i="1"/>
  <c r="J67" i="1"/>
  <c r="K218" i="1"/>
  <c r="J218" i="1"/>
  <c r="L317" i="1"/>
  <c r="K317" i="1"/>
  <c r="K288" i="1"/>
  <c r="J288" i="1"/>
  <c r="K70" i="1"/>
  <c r="J70" i="1"/>
  <c r="L70" i="1"/>
  <c r="L236" i="1"/>
  <c r="K236" i="1"/>
  <c r="L19" i="1"/>
  <c r="K19" i="1"/>
  <c r="L388" i="1"/>
  <c r="K388" i="1"/>
  <c r="K51" i="1"/>
  <c r="J51" i="1"/>
  <c r="L51" i="1"/>
  <c r="L135" i="1"/>
  <c r="K135" i="1"/>
  <c r="J135" i="1"/>
  <c r="K424" i="1"/>
  <c r="J424" i="1"/>
  <c r="L424" i="1"/>
  <c r="L153" i="1"/>
  <c r="K153" i="1"/>
  <c r="J153" i="1"/>
  <c r="L200" i="1"/>
  <c r="K200" i="1"/>
  <c r="J200" i="1"/>
  <c r="K443" i="1"/>
  <c r="L443" i="1"/>
  <c r="J443" i="1"/>
  <c r="K390" i="1"/>
  <c r="J390" i="1"/>
  <c r="L390" i="1"/>
  <c r="J289" i="1"/>
  <c r="K289" i="1"/>
  <c r="L289" i="1"/>
  <c r="K364" i="1"/>
  <c r="J364" i="1"/>
  <c r="L364" i="1"/>
  <c r="J239" i="1"/>
  <c r="L239" i="1"/>
  <c r="K239" i="1"/>
  <c r="J96" i="1"/>
  <c r="K96" i="1"/>
  <c r="L96" i="1"/>
  <c r="J143" i="1"/>
  <c r="K40" i="1"/>
  <c r="J337" i="1"/>
  <c r="L147" i="1"/>
  <c r="K149" i="1"/>
  <c r="J269" i="1"/>
  <c r="K141" i="1"/>
  <c r="K59" i="1"/>
  <c r="K305" i="1"/>
  <c r="J42" i="1"/>
  <c r="L42" i="1"/>
  <c r="K180" i="1"/>
  <c r="L307" i="1"/>
  <c r="K307" i="1"/>
  <c r="K144" i="1"/>
  <c r="J150" i="1"/>
  <c r="L150" i="1"/>
  <c r="J287" i="1"/>
  <c r="L211" i="1"/>
  <c r="J211" i="1"/>
  <c r="K379" i="1"/>
  <c r="K336" i="1"/>
  <c r="J336" i="1"/>
  <c r="L448" i="1"/>
  <c r="J448" i="1"/>
  <c r="J406" i="1"/>
  <c r="L218" i="1"/>
  <c r="K423" i="1"/>
  <c r="K378" i="1"/>
  <c r="L378" i="1"/>
  <c r="J317" i="1"/>
  <c r="L288" i="1"/>
  <c r="K441" i="1"/>
  <c r="K328" i="1"/>
  <c r="L328" i="1"/>
  <c r="J368" i="1"/>
  <c r="L398" i="1"/>
  <c r="J398" i="1"/>
  <c r="J275" i="1"/>
  <c r="K275" i="1"/>
  <c r="K472" i="1"/>
  <c r="J472" i="1"/>
  <c r="L134" i="1"/>
  <c r="K134" i="1"/>
  <c r="J236" i="1"/>
  <c r="J19" i="1"/>
  <c r="J388" i="1"/>
  <c r="J71" i="1"/>
  <c r="L44" i="1"/>
  <c r="K44" i="1"/>
  <c r="J44" i="1"/>
  <c r="K435" i="1"/>
  <c r="J435" i="1"/>
  <c r="L435" i="1"/>
  <c r="K377" i="1"/>
  <c r="L377" i="1"/>
  <c r="J377" i="1"/>
  <c r="J290" i="1"/>
  <c r="K290" i="1"/>
  <c r="L290" i="1"/>
  <c r="J127" i="1"/>
  <c r="K127" i="1"/>
  <c r="L127" i="1"/>
  <c r="J362" i="1"/>
  <c r="K362" i="1"/>
  <c r="L213" i="1"/>
  <c r="K213" i="1"/>
  <c r="J213" i="1"/>
  <c r="J195" i="1"/>
  <c r="L195" i="1"/>
  <c r="K195" i="1"/>
  <c r="K269" i="1"/>
  <c r="J28" i="1"/>
  <c r="L74" i="1"/>
  <c r="J74" i="1"/>
  <c r="L305" i="1"/>
  <c r="K42" i="1"/>
  <c r="K470" i="1"/>
  <c r="J471" i="1"/>
  <c r="L471" i="1"/>
  <c r="J307" i="1"/>
  <c r="K154" i="1"/>
  <c r="J154" i="1"/>
  <c r="L144" i="1"/>
  <c r="K150" i="1"/>
  <c r="K211" i="1"/>
  <c r="K69" i="1"/>
  <c r="L159" i="1"/>
  <c r="K159" i="1"/>
  <c r="L336" i="1"/>
  <c r="K448" i="1"/>
  <c r="L423" i="1"/>
  <c r="J378" i="1"/>
  <c r="K250" i="1"/>
  <c r="J369" i="1"/>
  <c r="L369" i="1"/>
  <c r="J322" i="1"/>
  <c r="K321" i="1"/>
  <c r="K384" i="1"/>
  <c r="L441" i="1"/>
  <c r="J328" i="1"/>
  <c r="K398" i="1"/>
  <c r="L220" i="1"/>
  <c r="K220" i="1"/>
  <c r="J61" i="1"/>
  <c r="L472" i="1"/>
  <c r="L340" i="1"/>
  <c r="K340" i="1"/>
  <c r="J340" i="1"/>
  <c r="J134" i="1"/>
  <c r="J266" i="1"/>
  <c r="L266" i="1"/>
  <c r="K266" i="1"/>
  <c r="J357" i="1"/>
  <c r="K357" i="1"/>
  <c r="K474" i="1"/>
  <c r="L474" i="1"/>
  <c r="J474" i="1"/>
  <c r="K262" i="1"/>
  <c r="J262" i="1"/>
  <c r="L262" i="1"/>
  <c r="K302" i="1"/>
  <c r="L302" i="1"/>
  <c r="J302" i="1"/>
  <c r="K247" i="1"/>
  <c r="J247" i="1"/>
  <c r="L247" i="1"/>
  <c r="K342" i="1"/>
  <c r="L342" i="1"/>
  <c r="J342" i="1"/>
  <c r="J17" i="1"/>
  <c r="L17" i="1"/>
  <c r="K17" i="1"/>
  <c r="J323" i="1"/>
  <c r="K323" i="1"/>
  <c r="L323" i="1"/>
  <c r="J185" i="1"/>
  <c r="L185" i="1"/>
  <c r="K185" i="1"/>
  <c r="J145" i="1"/>
  <c r="L145" i="1"/>
  <c r="K145" i="1"/>
  <c r="J114" i="1"/>
  <c r="J57" i="1"/>
  <c r="J442" i="1"/>
  <c r="L28" i="1"/>
  <c r="K74" i="1"/>
  <c r="L315" i="1"/>
  <c r="J315" i="1"/>
  <c r="L470" i="1"/>
  <c r="K471" i="1"/>
  <c r="L110" i="1"/>
  <c r="K110" i="1"/>
  <c r="L154" i="1"/>
  <c r="L286" i="1"/>
  <c r="K286" i="1"/>
  <c r="K232" i="1"/>
  <c r="J159" i="1"/>
  <c r="J25" i="1"/>
  <c r="K25" i="1"/>
  <c r="L21" i="1"/>
  <c r="K21" i="1"/>
  <c r="K233" i="1"/>
  <c r="K306" i="1"/>
  <c r="J306" i="1"/>
  <c r="L250" i="1"/>
  <c r="J413" i="1"/>
  <c r="K369" i="1"/>
  <c r="K235" i="1"/>
  <c r="J235" i="1"/>
  <c r="L148" i="1"/>
  <c r="J148" i="1"/>
  <c r="K52" i="1"/>
  <c r="L107" i="1"/>
  <c r="K107" i="1"/>
  <c r="J220" i="1"/>
  <c r="L113" i="1"/>
  <c r="K113" i="1"/>
  <c r="J113" i="1"/>
  <c r="J358" i="1"/>
  <c r="L358" i="1"/>
  <c r="K358" i="1"/>
  <c r="K473" i="1"/>
  <c r="J473" i="1"/>
  <c r="L473" i="1"/>
  <c r="J436" i="1"/>
  <c r="L436" i="1"/>
  <c r="K436" i="1"/>
  <c r="J58" i="1"/>
  <c r="L58" i="1"/>
  <c r="K58" i="1"/>
  <c r="K385" i="1"/>
  <c r="J385" i="1"/>
  <c r="L385" i="1"/>
  <c r="K319" i="1"/>
  <c r="L319" i="1"/>
  <c r="J319" i="1"/>
  <c r="J375" i="1"/>
  <c r="K375" i="1"/>
  <c r="L375" i="1"/>
  <c r="L444" i="1"/>
  <c r="K444" i="1"/>
  <c r="J444" i="1"/>
  <c r="K210" i="1"/>
  <c r="J210" i="1"/>
  <c r="L210" i="1"/>
  <c r="K346" i="1"/>
  <c r="J346" i="1"/>
  <c r="L346" i="1"/>
  <c r="L216" i="1"/>
  <c r="K216" i="1"/>
  <c r="J216" i="1"/>
  <c r="J126" i="1"/>
  <c r="K126" i="1"/>
  <c r="L126" i="1"/>
  <c r="J186" i="1"/>
  <c r="L186" i="1"/>
  <c r="K186" i="1"/>
  <c r="J181" i="1"/>
  <c r="L181" i="1"/>
  <c r="K181" i="1"/>
  <c r="J183" i="1"/>
  <c r="K183" i="1"/>
  <c r="L183" i="1"/>
  <c r="K87" i="1"/>
  <c r="J87" i="1"/>
  <c r="J254" i="1"/>
  <c r="L254" i="1"/>
  <c r="L310" i="1"/>
  <c r="K310" i="1"/>
  <c r="L152" i="1"/>
  <c r="K152" i="1"/>
  <c r="L433" i="1"/>
  <c r="K433" i="1"/>
  <c r="J433" i="1"/>
  <c r="J325" i="1"/>
  <c r="L325" i="1"/>
  <c r="K325" i="1"/>
  <c r="L374" i="1"/>
  <c r="K374" i="1"/>
  <c r="J374" i="1"/>
  <c r="L273" i="1"/>
  <c r="K273" i="1"/>
  <c r="J371" i="1"/>
  <c r="L371" i="1"/>
  <c r="K371" i="1"/>
  <c r="J187" i="1"/>
  <c r="K187" i="1"/>
  <c r="L187" i="1"/>
  <c r="L264" i="1"/>
  <c r="K264" i="1"/>
  <c r="L312" i="1"/>
  <c r="K312" i="1"/>
  <c r="L87" i="1"/>
  <c r="K478" i="1"/>
  <c r="J478" i="1"/>
  <c r="K254" i="1"/>
  <c r="K301" i="1"/>
  <c r="J265" i="1"/>
  <c r="L265" i="1"/>
  <c r="J310" i="1"/>
  <c r="J116" i="1"/>
  <c r="K116" i="1"/>
  <c r="J283" i="1"/>
  <c r="K283" i="1"/>
  <c r="J230" i="1"/>
  <c r="K230" i="1"/>
  <c r="J161" i="1"/>
  <c r="K161" i="1"/>
  <c r="J152" i="1"/>
  <c r="K389" i="1"/>
  <c r="J389" i="1"/>
  <c r="L389" i="1"/>
  <c r="K386" i="1"/>
  <c r="J386" i="1"/>
  <c r="K373" i="1"/>
  <c r="J373" i="1"/>
  <c r="K349" i="1"/>
  <c r="L349" i="1"/>
  <c r="J345" i="1"/>
  <c r="L345" i="1"/>
  <c r="K112" i="1"/>
  <c r="L112" i="1"/>
  <c r="J112" i="1"/>
  <c r="J91" i="1"/>
  <c r="L91" i="1"/>
  <c r="K91" i="1"/>
  <c r="J273" i="1"/>
  <c r="L199" i="1"/>
  <c r="K199" i="1"/>
  <c r="J199" i="1"/>
  <c r="K201" i="1"/>
  <c r="J201" i="1"/>
  <c r="L201" i="1"/>
  <c r="H482" i="1"/>
  <c r="I482" i="1" s="1"/>
  <c r="K131" i="1"/>
  <c r="J131" i="1"/>
  <c r="K248" i="1"/>
  <c r="J248" i="1"/>
  <c r="J92" i="1"/>
  <c r="L92" i="1"/>
  <c r="L437" i="1"/>
  <c r="K437" i="1"/>
  <c r="K370" i="1"/>
  <c r="L370" i="1"/>
  <c r="J370" i="1"/>
  <c r="K291" i="1"/>
  <c r="L291" i="1"/>
  <c r="J291" i="1"/>
  <c r="K244" i="1"/>
  <c r="J244" i="1"/>
  <c r="L301" i="1"/>
  <c r="L122" i="1"/>
  <c r="K122" i="1"/>
  <c r="J122" i="1"/>
  <c r="L311" i="1"/>
  <c r="K311" i="1"/>
  <c r="L158" i="1"/>
  <c r="K158" i="1"/>
  <c r="J158" i="1"/>
  <c r="J88" i="1"/>
  <c r="L88" i="1"/>
  <c r="K88" i="1"/>
  <c r="K89" i="1"/>
  <c r="J89" i="1"/>
  <c r="L197" i="1"/>
  <c r="K197" i="1"/>
  <c r="J197" i="1"/>
  <c r="J425" i="1"/>
  <c r="K425" i="1"/>
  <c r="J400" i="1"/>
  <c r="L400" i="1"/>
  <c r="J253" i="1"/>
  <c r="L253" i="1"/>
  <c r="K253" i="1"/>
  <c r="L381" i="1"/>
  <c r="J381" i="1"/>
  <c r="K381" i="1"/>
  <c r="L272" i="1"/>
  <c r="K272" i="1"/>
  <c r="J272" i="1"/>
  <c r="J417" i="1"/>
  <c r="K417" i="1"/>
  <c r="L417" i="1"/>
  <c r="K326" i="1"/>
  <c r="L326" i="1"/>
  <c r="L97" i="1"/>
  <c r="K97" i="1"/>
  <c r="K243" i="1"/>
  <c r="J243" i="1"/>
  <c r="K343" i="1"/>
  <c r="L343" i="1"/>
  <c r="L20" i="1"/>
  <c r="J20" i="1"/>
  <c r="L475" i="1"/>
  <c r="J475" i="1"/>
  <c r="J242" i="1"/>
  <c r="K242" i="1"/>
  <c r="L282" i="1"/>
  <c r="K282" i="1"/>
  <c r="L382" i="1"/>
  <c r="K382" i="1"/>
  <c r="L447" i="1"/>
  <c r="K447" i="1"/>
  <c r="L169" i="1"/>
  <c r="K169" i="1"/>
  <c r="L229" i="1"/>
  <c r="K229" i="1"/>
  <c r="L259" i="1"/>
  <c r="K259" i="1"/>
  <c r="L293" i="1"/>
  <c r="K293" i="1"/>
  <c r="L405" i="1"/>
  <c r="K405" i="1"/>
  <c r="L103" i="1"/>
  <c r="K103" i="1"/>
  <c r="K476" i="1"/>
  <c r="J476" i="1"/>
  <c r="K240" i="1"/>
  <c r="J240" i="1"/>
  <c r="K208" i="1"/>
  <c r="L208" i="1"/>
  <c r="L271" i="1"/>
  <c r="K271" i="1"/>
  <c r="K214" i="1"/>
  <c r="J214" i="1"/>
  <c r="L449" i="1"/>
  <c r="K449" i="1"/>
  <c r="J212" i="1"/>
  <c r="K212" i="1"/>
  <c r="J222" i="1"/>
  <c r="K222" i="1"/>
  <c r="L399" i="1"/>
  <c r="K399" i="1"/>
  <c r="J399" i="1"/>
  <c r="L188" i="1"/>
  <c r="K188" i="1"/>
  <c r="J188" i="1"/>
  <c r="L196" i="1"/>
  <c r="K196" i="1"/>
  <c r="J196" i="1"/>
  <c r="L198" i="1"/>
  <c r="K198" i="1"/>
  <c r="J198" i="1"/>
  <c r="L215" i="1"/>
  <c r="K215" i="1"/>
  <c r="L416" i="1"/>
  <c r="J416" i="1"/>
  <c r="L182" i="1"/>
  <c r="J182" i="1"/>
  <c r="G497" i="4"/>
  <c r="H497" i="4" s="1"/>
  <c r="I497" i="4" s="1"/>
  <c r="G494" i="4"/>
  <c r="H494" i="4" s="1"/>
  <c r="I494" i="4" s="1"/>
  <c r="G489" i="4"/>
  <c r="H489" i="4" s="1"/>
  <c r="I489" i="4" s="1"/>
  <c r="G488" i="4"/>
  <c r="H488" i="4" s="1"/>
  <c r="I488" i="4" s="1"/>
  <c r="G487" i="4"/>
  <c r="H487" i="4" s="1"/>
  <c r="I487" i="4" s="1"/>
  <c r="G486" i="4"/>
  <c r="H486" i="4" s="1"/>
  <c r="I486" i="4" s="1"/>
  <c r="G485" i="4"/>
  <c r="H485" i="4" s="1"/>
  <c r="I485" i="4" s="1"/>
  <c r="G484" i="4"/>
  <c r="H484" i="4" s="1"/>
  <c r="I484" i="4" s="1"/>
  <c r="G481" i="4"/>
  <c r="H481" i="4" s="1"/>
  <c r="I481" i="4" s="1"/>
  <c r="G480" i="4"/>
  <c r="H480" i="4" s="1"/>
  <c r="I480" i="4" s="1"/>
  <c r="G479" i="4"/>
  <c r="H479" i="4" s="1"/>
  <c r="I479" i="4" s="1"/>
  <c r="G478" i="4"/>
  <c r="H478" i="4" s="1"/>
  <c r="I478" i="4" s="1"/>
  <c r="G477" i="4"/>
  <c r="H477" i="4" s="1"/>
  <c r="I477" i="4" s="1"/>
  <c r="G476" i="4"/>
  <c r="H476" i="4" s="1"/>
  <c r="I476" i="4" s="1"/>
  <c r="G475" i="4"/>
  <c r="H475" i="4" s="1"/>
  <c r="I475" i="4" s="1"/>
  <c r="G474" i="4"/>
  <c r="H474" i="4" s="1"/>
  <c r="I474" i="4" s="1"/>
  <c r="G473" i="4"/>
  <c r="H473" i="4" s="1"/>
  <c r="I473" i="4" s="1"/>
  <c r="G472" i="4"/>
  <c r="H472" i="4" s="1"/>
  <c r="I472" i="4" s="1"/>
  <c r="G469" i="4"/>
  <c r="H469" i="4" s="1"/>
  <c r="I469" i="4" s="1"/>
  <c r="G466" i="4"/>
  <c r="H466" i="4" s="1"/>
  <c r="I466" i="4" s="1"/>
  <c r="G464" i="4"/>
  <c r="H464" i="4" s="1"/>
  <c r="I464" i="4" s="1"/>
  <c r="G461" i="4"/>
  <c r="H461" i="4" s="1"/>
  <c r="I461" i="4" s="1"/>
  <c r="G458" i="4"/>
  <c r="H458" i="4" s="1"/>
  <c r="I458" i="4" s="1"/>
  <c r="G457" i="4"/>
  <c r="H457" i="4" s="1"/>
  <c r="I457" i="4" s="1"/>
  <c r="G456" i="4"/>
  <c r="H456" i="4" s="1"/>
  <c r="I456" i="4" s="1"/>
  <c r="G455" i="4"/>
  <c r="H455" i="4" s="1"/>
  <c r="I455" i="4" s="1"/>
  <c r="G454" i="4"/>
  <c r="H454" i="4" s="1"/>
  <c r="I454" i="4" s="1"/>
  <c r="G452" i="4"/>
  <c r="H452" i="4" s="1"/>
  <c r="I452" i="4" s="1"/>
  <c r="G451" i="4"/>
  <c r="H451" i="4" s="1"/>
  <c r="I451" i="4" s="1"/>
  <c r="G450" i="4"/>
  <c r="H450" i="4" s="1"/>
  <c r="I450" i="4" s="1"/>
  <c r="G449" i="4"/>
  <c r="H449" i="4" s="1"/>
  <c r="I449" i="4" s="1"/>
  <c r="G448" i="4"/>
  <c r="H448" i="4" s="1"/>
  <c r="I448" i="4" s="1"/>
  <c r="G445" i="4"/>
  <c r="H445" i="4" s="1"/>
  <c r="I445" i="4" s="1"/>
  <c r="G443" i="4"/>
  <c r="H443" i="4" s="1"/>
  <c r="I443" i="4" s="1"/>
  <c r="G442" i="4"/>
  <c r="H442" i="4" s="1"/>
  <c r="I442" i="4" s="1"/>
  <c r="G440" i="4"/>
  <c r="H440" i="4" s="1"/>
  <c r="I440" i="4" s="1"/>
  <c r="G437" i="4"/>
  <c r="H437" i="4" s="1"/>
  <c r="I437" i="4" s="1"/>
  <c r="G436" i="4"/>
  <c r="H436" i="4" s="1"/>
  <c r="I436" i="4" s="1"/>
  <c r="G435" i="4"/>
  <c r="H435" i="4" s="1"/>
  <c r="I435" i="4" s="1"/>
  <c r="G434" i="4"/>
  <c r="H434" i="4" s="1"/>
  <c r="I434" i="4" s="1"/>
  <c r="G433" i="4"/>
  <c r="H433" i="4" s="1"/>
  <c r="I433" i="4" s="1"/>
  <c r="G431" i="4"/>
  <c r="H431" i="4" s="1"/>
  <c r="I431" i="4" s="1"/>
  <c r="G430" i="4"/>
  <c r="H430" i="4" s="1"/>
  <c r="I430" i="4" s="1"/>
  <c r="G429" i="4"/>
  <c r="H429" i="4" s="1"/>
  <c r="I429" i="4" s="1"/>
  <c r="G427" i="4"/>
  <c r="H427" i="4" s="1"/>
  <c r="I427" i="4" s="1"/>
  <c r="G425" i="4"/>
  <c r="H425" i="4" s="1"/>
  <c r="I425" i="4" s="1"/>
  <c r="G423" i="4"/>
  <c r="H423" i="4" s="1"/>
  <c r="I423" i="4" s="1"/>
  <c r="G422" i="4"/>
  <c r="H422" i="4" s="1"/>
  <c r="I422" i="4" s="1"/>
  <c r="G421" i="4"/>
  <c r="H421" i="4" s="1"/>
  <c r="I421" i="4" s="1"/>
  <c r="G420" i="4"/>
  <c r="H420" i="4" s="1"/>
  <c r="I420" i="4" s="1"/>
  <c r="G419" i="4"/>
  <c r="H419" i="4" s="1"/>
  <c r="I419" i="4" s="1"/>
  <c r="G418" i="4"/>
  <c r="H418" i="4" s="1"/>
  <c r="I418" i="4" s="1"/>
  <c r="G415" i="4"/>
  <c r="H415" i="4" s="1"/>
  <c r="I415" i="4" s="1"/>
  <c r="G405" i="4"/>
  <c r="G404" i="4"/>
  <c r="G403" i="4"/>
  <c r="G402" i="4"/>
  <c r="G400" i="4"/>
  <c r="G398" i="4"/>
  <c r="G392" i="4"/>
  <c r="G390" i="4"/>
  <c r="G389" i="4"/>
  <c r="G388" i="4"/>
  <c r="G386" i="4"/>
  <c r="G385" i="4"/>
  <c r="G382" i="4"/>
  <c r="G380" i="4"/>
  <c r="G379" i="4"/>
  <c r="G378" i="4"/>
  <c r="G377" i="4"/>
  <c r="G375" i="4"/>
  <c r="G374" i="4"/>
  <c r="G370" i="4"/>
  <c r="G368" i="4"/>
  <c r="G365" i="4"/>
  <c r="G364" i="4"/>
  <c r="G362" i="4"/>
  <c r="G361" i="4"/>
  <c r="G359" i="4"/>
  <c r="G358" i="4"/>
  <c r="G356" i="4"/>
  <c r="G354" i="4"/>
  <c r="G353" i="4"/>
  <c r="G352" i="4"/>
  <c r="G351" i="4"/>
  <c r="G350" i="4"/>
  <c r="G348" i="4"/>
  <c r="G346" i="4"/>
  <c r="G344" i="4"/>
  <c r="H344" i="4" s="1"/>
  <c r="I344" i="4" s="1"/>
  <c r="G343" i="4"/>
  <c r="H343" i="4" s="1"/>
  <c r="I343" i="4" s="1"/>
  <c r="G342" i="4"/>
  <c r="H342" i="4" s="1"/>
  <c r="I342" i="4" s="1"/>
  <c r="G334" i="4"/>
  <c r="H334" i="4" s="1"/>
  <c r="I334" i="4" s="1"/>
  <c r="G332" i="4"/>
  <c r="H332" i="4" s="1"/>
  <c r="I332" i="4" s="1"/>
  <c r="G331" i="4"/>
  <c r="H331" i="4" s="1"/>
  <c r="I331" i="4" s="1"/>
  <c r="G328" i="4"/>
  <c r="H328" i="4" s="1"/>
  <c r="I328" i="4" s="1"/>
  <c r="G327" i="4"/>
  <c r="H327" i="4" s="1"/>
  <c r="I327" i="4" s="1"/>
  <c r="G325" i="4"/>
  <c r="H325" i="4" s="1"/>
  <c r="I325" i="4" s="1"/>
  <c r="G324" i="4"/>
  <c r="H324" i="4" s="1"/>
  <c r="I324" i="4" s="1"/>
  <c r="G321" i="4"/>
  <c r="H321" i="4" s="1"/>
  <c r="I321" i="4" s="1"/>
  <c r="G319" i="4"/>
  <c r="H319" i="4" s="1"/>
  <c r="I319" i="4" s="1"/>
  <c r="G318" i="4"/>
  <c r="H318" i="4" s="1"/>
  <c r="I318" i="4" s="1"/>
  <c r="G316" i="4"/>
  <c r="H316" i="4" s="1"/>
  <c r="I316" i="4" s="1"/>
  <c r="G315" i="4"/>
  <c r="H315" i="4" s="1"/>
  <c r="I315" i="4" s="1"/>
  <c r="G312" i="4"/>
  <c r="H312" i="4" s="1"/>
  <c r="I312" i="4" s="1"/>
  <c r="G311" i="4"/>
  <c r="H311" i="4" s="1"/>
  <c r="I311" i="4" s="1"/>
  <c r="G310" i="4"/>
  <c r="H310" i="4" s="1"/>
  <c r="I310" i="4" s="1"/>
  <c r="G309" i="4"/>
  <c r="H309" i="4" s="1"/>
  <c r="I309" i="4" s="1"/>
  <c r="G305" i="4"/>
  <c r="H305" i="4" s="1"/>
  <c r="I305" i="4" s="1"/>
  <c r="G302" i="4"/>
  <c r="H302" i="4" s="1"/>
  <c r="I302" i="4" s="1"/>
  <c r="G301" i="4"/>
  <c r="H301" i="4" s="1"/>
  <c r="I301" i="4" s="1"/>
  <c r="G300" i="4"/>
  <c r="H300" i="4" s="1"/>
  <c r="I300" i="4" s="1"/>
  <c r="G298" i="4"/>
  <c r="H298" i="4" s="1"/>
  <c r="I298" i="4" s="1"/>
  <c r="G296" i="4"/>
  <c r="H296" i="4" s="1"/>
  <c r="I296" i="4" s="1"/>
  <c r="G293" i="4"/>
  <c r="H293" i="4" s="1"/>
  <c r="I293" i="4" s="1"/>
  <c r="G292" i="4"/>
  <c r="H292" i="4" s="1"/>
  <c r="I292" i="4" s="1"/>
  <c r="G289" i="4"/>
  <c r="H289" i="4" s="1"/>
  <c r="I289" i="4" s="1"/>
  <c r="G283" i="4"/>
  <c r="H283" i="4" s="1"/>
  <c r="I283" i="4" s="1"/>
  <c r="G280" i="4"/>
  <c r="H280" i="4" s="1"/>
  <c r="I280" i="4" s="1"/>
  <c r="G277" i="4"/>
  <c r="H277" i="4" s="1"/>
  <c r="I277" i="4" s="1"/>
  <c r="G275" i="4"/>
  <c r="H275" i="4" s="1"/>
  <c r="I275" i="4" s="1"/>
  <c r="G274" i="4"/>
  <c r="H274" i="4" s="1"/>
  <c r="I274" i="4" s="1"/>
  <c r="G273" i="4"/>
  <c r="H273" i="4" s="1"/>
  <c r="I273" i="4" s="1"/>
  <c r="G270" i="4"/>
  <c r="H270" i="4" s="1"/>
  <c r="I270" i="4" s="1"/>
  <c r="G267" i="4"/>
  <c r="H267" i="4" s="1"/>
  <c r="I267" i="4" s="1"/>
  <c r="G266" i="4"/>
  <c r="H266" i="4" s="1"/>
  <c r="I266" i="4" s="1"/>
  <c r="G264" i="4"/>
  <c r="H264" i="4" s="1"/>
  <c r="I264" i="4" s="1"/>
  <c r="G262" i="4"/>
  <c r="H262" i="4" s="1"/>
  <c r="I262" i="4" s="1"/>
  <c r="G260" i="4"/>
  <c r="H260" i="4" s="1"/>
  <c r="I260" i="4" s="1"/>
  <c r="G259" i="4"/>
  <c r="H259" i="4" s="1"/>
  <c r="I259" i="4" s="1"/>
  <c r="G257" i="4"/>
  <c r="H257" i="4" s="1"/>
  <c r="I257" i="4" s="1"/>
  <c r="G255" i="4"/>
  <c r="H255" i="4" s="1"/>
  <c r="I255" i="4" s="1"/>
  <c r="G254" i="4"/>
  <c r="H254" i="4" s="1"/>
  <c r="I254" i="4" s="1"/>
  <c r="G253" i="4"/>
  <c r="H253" i="4" s="1"/>
  <c r="I253" i="4" s="1"/>
  <c r="G251" i="4"/>
  <c r="H251" i="4" s="1"/>
  <c r="I251" i="4" s="1"/>
  <c r="G250" i="4"/>
  <c r="H250" i="4" s="1"/>
  <c r="I250" i="4" s="1"/>
  <c r="G249" i="4"/>
  <c r="H249" i="4" s="1"/>
  <c r="I249" i="4" s="1"/>
  <c r="G248" i="4"/>
  <c r="H248" i="4" s="1"/>
  <c r="I248" i="4" s="1"/>
  <c r="G247" i="4"/>
  <c r="H247" i="4" s="1"/>
  <c r="I247" i="4" s="1"/>
  <c r="G246" i="4"/>
  <c r="H246" i="4" s="1"/>
  <c r="I246" i="4" s="1"/>
  <c r="G241" i="4"/>
  <c r="H241" i="4" s="1"/>
  <c r="I241" i="4" s="1"/>
  <c r="G238" i="4"/>
  <c r="H238" i="4" s="1"/>
  <c r="I238" i="4" s="1"/>
  <c r="G236" i="4"/>
  <c r="H236" i="4" s="1"/>
  <c r="I236" i="4" s="1"/>
  <c r="G235" i="4"/>
  <c r="H235" i="4" s="1"/>
  <c r="I235" i="4" s="1"/>
  <c r="G234" i="4"/>
  <c r="H234" i="4" s="1"/>
  <c r="I234" i="4" s="1"/>
  <c r="G233" i="4"/>
  <c r="H233" i="4" s="1"/>
  <c r="I233" i="4" s="1"/>
  <c r="G232" i="4"/>
  <c r="H232" i="4" s="1"/>
  <c r="I232" i="4" s="1"/>
  <c r="G230" i="4"/>
  <c r="H230" i="4" s="1"/>
  <c r="I230" i="4" s="1"/>
  <c r="G229" i="4"/>
  <c r="H229" i="4" s="1"/>
  <c r="I229" i="4" s="1"/>
  <c r="G227" i="4"/>
  <c r="H227" i="4" s="1"/>
  <c r="I227" i="4" s="1"/>
  <c r="G226" i="4"/>
  <c r="H226" i="4" s="1"/>
  <c r="I226" i="4" s="1"/>
  <c r="G223" i="4"/>
  <c r="H223" i="4" s="1"/>
  <c r="I223" i="4" s="1"/>
  <c r="G217" i="4"/>
  <c r="H217" i="4" s="1"/>
  <c r="I217" i="4" s="1"/>
  <c r="G214" i="4"/>
  <c r="H214" i="4" s="1"/>
  <c r="I214" i="4" s="1"/>
  <c r="G213" i="4"/>
  <c r="H213" i="4" s="1"/>
  <c r="I213" i="4" s="1"/>
  <c r="G211" i="4"/>
  <c r="H211" i="4" s="1"/>
  <c r="I211" i="4" s="1"/>
  <c r="G208" i="4"/>
  <c r="H208" i="4" s="1"/>
  <c r="I208" i="4" s="1"/>
  <c r="G203" i="4"/>
  <c r="H203" i="4" s="1"/>
  <c r="I203" i="4" s="1"/>
  <c r="G201" i="4"/>
  <c r="H201" i="4" s="1"/>
  <c r="I201" i="4" s="1"/>
  <c r="G200" i="4"/>
  <c r="H200" i="4" s="1"/>
  <c r="I200" i="4" s="1"/>
  <c r="G199" i="4"/>
  <c r="H199" i="4" s="1"/>
  <c r="I199" i="4" s="1"/>
  <c r="G198" i="4"/>
  <c r="H198" i="4" s="1"/>
  <c r="I198" i="4" s="1"/>
  <c r="G193" i="4"/>
  <c r="H193" i="4" s="1"/>
  <c r="I193" i="4" s="1"/>
  <c r="G191" i="4"/>
  <c r="H191" i="4" s="1"/>
  <c r="I191" i="4" s="1"/>
  <c r="G190" i="4"/>
  <c r="H190" i="4" s="1"/>
  <c r="I190" i="4" s="1"/>
  <c r="G189" i="4"/>
  <c r="H189" i="4" s="1"/>
  <c r="I189" i="4" s="1"/>
  <c r="G188" i="4"/>
  <c r="H188" i="4" s="1"/>
  <c r="I188" i="4" s="1"/>
  <c r="G184" i="4"/>
  <c r="H184" i="4" s="1"/>
  <c r="I184" i="4" s="1"/>
  <c r="G183" i="4"/>
  <c r="H183" i="4" s="1"/>
  <c r="I183" i="4" s="1"/>
  <c r="G182" i="4"/>
  <c r="H182" i="4" s="1"/>
  <c r="I182" i="4" s="1"/>
  <c r="G181" i="4"/>
  <c r="H181" i="4" s="1"/>
  <c r="I181" i="4" s="1"/>
  <c r="G180" i="4"/>
  <c r="H180" i="4" s="1"/>
  <c r="I180" i="4" s="1"/>
  <c r="G179" i="4"/>
  <c r="H179" i="4" s="1"/>
  <c r="I179" i="4" s="1"/>
  <c r="G177" i="4"/>
  <c r="H177" i="4" s="1"/>
  <c r="I177" i="4" s="1"/>
  <c r="G176" i="4"/>
  <c r="H176" i="4" s="1"/>
  <c r="I176" i="4" s="1"/>
  <c r="G174" i="4"/>
  <c r="H174" i="4" s="1"/>
  <c r="I174" i="4" s="1"/>
  <c r="G172" i="4"/>
  <c r="H172" i="4" s="1"/>
  <c r="I172" i="4" s="1"/>
  <c r="G171" i="4"/>
  <c r="H171" i="4" s="1"/>
  <c r="I171" i="4" s="1"/>
  <c r="G169" i="4"/>
  <c r="H169" i="4" s="1"/>
  <c r="I169" i="4" s="1"/>
  <c r="G167" i="4"/>
  <c r="H167" i="4" s="1"/>
  <c r="I167" i="4" s="1"/>
  <c r="G165" i="4"/>
  <c r="H165" i="4" s="1"/>
  <c r="I165" i="4" s="1"/>
  <c r="G164" i="4"/>
  <c r="H164" i="4" s="1"/>
  <c r="I164" i="4" s="1"/>
  <c r="G162" i="4"/>
  <c r="H162" i="4" s="1"/>
  <c r="I162" i="4" s="1"/>
  <c r="G160" i="4"/>
  <c r="H160" i="4" s="1"/>
  <c r="I160" i="4" s="1"/>
  <c r="G158" i="4"/>
  <c r="H158" i="4" s="1"/>
  <c r="I158" i="4" s="1"/>
  <c r="G157" i="4"/>
  <c r="H157" i="4" s="1"/>
  <c r="I157" i="4" s="1"/>
  <c r="G152" i="4"/>
  <c r="H152" i="4" s="1"/>
  <c r="I152" i="4" s="1"/>
  <c r="G150" i="4"/>
  <c r="H150" i="4" s="1"/>
  <c r="I150" i="4" s="1"/>
  <c r="G149" i="4"/>
  <c r="H149" i="4" s="1"/>
  <c r="I149" i="4" s="1"/>
  <c r="G148" i="4"/>
  <c r="H148" i="4" s="1"/>
  <c r="I148" i="4" s="1"/>
  <c r="G146" i="4"/>
  <c r="H146" i="4" s="1"/>
  <c r="I146" i="4" s="1"/>
  <c r="G141" i="4"/>
  <c r="H141" i="4" s="1"/>
  <c r="I141" i="4" s="1"/>
  <c r="G140" i="4"/>
  <c r="H140" i="4" s="1"/>
  <c r="I140" i="4" s="1"/>
  <c r="G138" i="4"/>
  <c r="H138" i="4" s="1"/>
  <c r="I138" i="4" s="1"/>
  <c r="G98" i="4"/>
  <c r="H98" i="4" s="1"/>
  <c r="I98" i="4" s="1"/>
  <c r="G134" i="4"/>
  <c r="H134" i="4" s="1"/>
  <c r="I134" i="4" s="1"/>
  <c r="G133" i="4"/>
  <c r="H133" i="4" s="1"/>
  <c r="I133" i="4" s="1"/>
  <c r="G130" i="4"/>
  <c r="H130" i="4" s="1"/>
  <c r="I130" i="4" s="1"/>
  <c r="G129" i="4"/>
  <c r="H129" i="4" s="1"/>
  <c r="I129" i="4" s="1"/>
  <c r="G128" i="4"/>
  <c r="H128" i="4" s="1"/>
  <c r="I128" i="4" s="1"/>
  <c r="G126" i="4"/>
  <c r="H126" i="4" s="1"/>
  <c r="I126" i="4" s="1"/>
  <c r="G125" i="4"/>
  <c r="H125" i="4" s="1"/>
  <c r="I125" i="4" s="1"/>
  <c r="G124" i="4"/>
  <c r="H124" i="4" s="1"/>
  <c r="I124" i="4" s="1"/>
  <c r="G123" i="4"/>
  <c r="H123" i="4" s="1"/>
  <c r="I123" i="4" s="1"/>
  <c r="G121" i="4"/>
  <c r="H121" i="4" s="1"/>
  <c r="I121" i="4" s="1"/>
  <c r="G115" i="4"/>
  <c r="H115" i="4" s="1"/>
  <c r="I115" i="4" s="1"/>
  <c r="G114" i="4"/>
  <c r="H114" i="4" s="1"/>
  <c r="I114" i="4" s="1"/>
  <c r="G113" i="4"/>
  <c r="H113" i="4" s="1"/>
  <c r="I113" i="4" s="1"/>
  <c r="G112" i="4"/>
  <c r="H112" i="4" s="1"/>
  <c r="I112" i="4" s="1"/>
  <c r="G110" i="4"/>
  <c r="H110" i="4" s="1"/>
  <c r="I110" i="4" s="1"/>
  <c r="G108" i="4"/>
  <c r="H108" i="4" s="1"/>
  <c r="I108" i="4" s="1"/>
  <c r="G105" i="4"/>
  <c r="H105" i="4" s="1"/>
  <c r="I105" i="4" s="1"/>
  <c r="G101" i="4"/>
  <c r="H101" i="4" s="1"/>
  <c r="I101" i="4" s="1"/>
  <c r="G100" i="4"/>
  <c r="H100" i="4" s="1"/>
  <c r="I100" i="4" s="1"/>
  <c r="G97" i="4"/>
  <c r="H97" i="4" s="1"/>
  <c r="I97" i="4" s="1"/>
  <c r="G96" i="4"/>
  <c r="H96" i="4" s="1"/>
  <c r="I96" i="4" s="1"/>
  <c r="G95" i="4"/>
  <c r="H95" i="4" s="1"/>
  <c r="I95" i="4" s="1"/>
  <c r="G93" i="4"/>
  <c r="H93" i="4" s="1"/>
  <c r="I93" i="4" s="1"/>
  <c r="G92" i="4"/>
  <c r="H92" i="4" s="1"/>
  <c r="I92" i="4" s="1"/>
  <c r="G90" i="4"/>
  <c r="H90" i="4" s="1"/>
  <c r="I90" i="4" s="1"/>
  <c r="G86" i="4"/>
  <c r="H86" i="4" s="1"/>
  <c r="I86" i="4" s="1"/>
  <c r="G81" i="4"/>
  <c r="H81" i="4" s="1"/>
  <c r="I81" i="4" s="1"/>
  <c r="G80" i="4"/>
  <c r="H80" i="4" s="1"/>
  <c r="I80" i="4" s="1"/>
  <c r="G79" i="4"/>
  <c r="H79" i="4" s="1"/>
  <c r="I79" i="4" s="1"/>
  <c r="G78" i="4"/>
  <c r="H78" i="4" s="1"/>
  <c r="I78" i="4" s="1"/>
  <c r="G76" i="4"/>
  <c r="H76" i="4" s="1"/>
  <c r="I76" i="4" s="1"/>
  <c r="G75" i="4"/>
  <c r="H75" i="4" s="1"/>
  <c r="I75" i="4" s="1"/>
  <c r="G73" i="4"/>
  <c r="H73" i="4" s="1"/>
  <c r="I73" i="4" s="1"/>
  <c r="G71" i="4"/>
  <c r="H71" i="4" s="1"/>
  <c r="I71" i="4" s="1"/>
  <c r="G69" i="4"/>
  <c r="H69" i="4" s="1"/>
  <c r="I69" i="4" s="1"/>
  <c r="G67" i="4"/>
  <c r="H67" i="4" s="1"/>
  <c r="I67" i="4" s="1"/>
  <c r="M66" i="4"/>
  <c r="G66" i="4"/>
  <c r="G63" i="4"/>
  <c r="H63" i="4" s="1"/>
  <c r="I63" i="4" s="1"/>
  <c r="G62" i="4"/>
  <c r="H62" i="4" s="1"/>
  <c r="I62" i="4" s="1"/>
  <c r="G61" i="4"/>
  <c r="H61" i="4" s="1"/>
  <c r="I61" i="4" s="1"/>
  <c r="G59" i="4"/>
  <c r="H59" i="4" s="1"/>
  <c r="I59" i="4" s="1"/>
  <c r="G55" i="4"/>
  <c r="H55" i="4" s="1"/>
  <c r="I55" i="4" s="1"/>
  <c r="G54" i="4"/>
  <c r="H54" i="4" s="1"/>
  <c r="I54" i="4" s="1"/>
  <c r="G52" i="4"/>
  <c r="H52" i="4" s="1"/>
  <c r="I52" i="4" s="1"/>
  <c r="G47" i="4"/>
  <c r="H47" i="4" s="1"/>
  <c r="I47" i="4" s="1"/>
  <c r="G46" i="4"/>
  <c r="H46" i="4" s="1"/>
  <c r="I46" i="4" s="1"/>
  <c r="G44" i="4"/>
  <c r="H44" i="4" s="1"/>
  <c r="I44" i="4" s="1"/>
  <c r="G39" i="4"/>
  <c r="H39" i="4" s="1"/>
  <c r="I39" i="4" s="1"/>
  <c r="G35" i="4"/>
  <c r="H35" i="4" s="1"/>
  <c r="I35" i="4" s="1"/>
  <c r="G34" i="4"/>
  <c r="H34" i="4" s="1"/>
  <c r="I34" i="4" s="1"/>
  <c r="G33" i="4"/>
  <c r="H33" i="4" s="1"/>
  <c r="I33" i="4" s="1"/>
  <c r="G26" i="4"/>
  <c r="H26" i="4" s="1"/>
  <c r="I26" i="4" s="1"/>
  <c r="G25" i="4"/>
  <c r="H25" i="4" s="1"/>
  <c r="I25" i="4" s="1"/>
  <c r="G21" i="4"/>
  <c r="H21" i="4" s="1"/>
  <c r="I21" i="4" s="1"/>
  <c r="G20" i="4"/>
  <c r="H20" i="4" s="1"/>
  <c r="I20" i="4" s="1"/>
  <c r="G19" i="4"/>
  <c r="H19" i="4" s="1"/>
  <c r="I19" i="4" s="1"/>
  <c r="G17" i="4"/>
  <c r="H17" i="4" s="1"/>
  <c r="I17" i="4" s="1"/>
  <c r="G13" i="4"/>
  <c r="H13" i="4" s="1"/>
  <c r="I13" i="4" s="1"/>
  <c r="G11" i="4"/>
  <c r="H11" i="4" s="1"/>
  <c r="I11" i="4" s="1"/>
  <c r="G9" i="4"/>
  <c r="H9" i="4" s="1"/>
  <c r="I9" i="4" s="1"/>
  <c r="J458" i="1" l="1"/>
  <c r="K458" i="1"/>
  <c r="J460" i="1"/>
  <c r="L460" i="1"/>
  <c r="L483" i="1"/>
  <c r="K459" i="1"/>
  <c r="J483" i="1"/>
  <c r="L459" i="1"/>
  <c r="K484" i="1"/>
  <c r="J480" i="1"/>
  <c r="J484" i="1"/>
  <c r="H66" i="4"/>
  <c r="I66" i="4" s="1"/>
  <c r="K305" i="4" l="1"/>
  <c r="K289" i="4"/>
  <c r="K158" i="4"/>
  <c r="K260" i="4"/>
  <c r="K233" i="4"/>
  <c r="K208" i="4"/>
  <c r="K182" i="4"/>
  <c r="K86" i="4"/>
  <c r="K75" i="4"/>
  <c r="K46" i="4"/>
  <c r="K342" i="4"/>
  <c r="K277" i="4"/>
  <c r="K319" i="4"/>
  <c r="K174" i="4"/>
  <c r="K133" i="4"/>
  <c r="K33" i="4"/>
  <c r="K251" i="4"/>
  <c r="K79" i="4"/>
  <c r="K19" i="4"/>
  <c r="K78" i="4"/>
  <c r="K146" i="4"/>
  <c r="K214" i="4"/>
  <c r="K21" i="4"/>
  <c r="K92" i="4"/>
  <c r="K180" i="4"/>
  <c r="K273" i="4"/>
  <c r="K126" i="4"/>
  <c r="K211" i="4"/>
  <c r="K67" i="4"/>
  <c r="K52" i="4"/>
  <c r="K125" i="4"/>
  <c r="K93" i="4"/>
  <c r="K108" i="4"/>
  <c r="K184" i="4"/>
  <c r="K301" i="4"/>
  <c r="K246" i="4"/>
  <c r="K26" i="4"/>
  <c r="K110" i="4"/>
  <c r="K59" i="4"/>
  <c r="K76" i="4"/>
  <c r="K217" i="4"/>
  <c r="K292" i="4"/>
  <c r="K332" i="4"/>
  <c r="K81" i="4"/>
  <c r="K302" i="4"/>
  <c r="K98" i="4"/>
  <c r="K152" i="4"/>
  <c r="K17" i="4"/>
  <c r="K190" i="4"/>
  <c r="K229" i="4"/>
  <c r="K96" i="4"/>
  <c r="K11" i="4"/>
  <c r="K35" i="4"/>
  <c r="K148" i="4"/>
  <c r="K259" i="4"/>
  <c r="K293" i="4"/>
  <c r="K309" i="4"/>
  <c r="K13" i="4"/>
  <c r="K113" i="4"/>
  <c r="K141" i="4"/>
  <c r="K296" i="4"/>
  <c r="K54" i="4"/>
  <c r="K69" i="4"/>
  <c r="K34" i="4"/>
  <c r="K112" i="4"/>
  <c r="K134" i="4"/>
  <c r="K171" i="4"/>
  <c r="K235" i="4"/>
  <c r="K300" i="4"/>
  <c r="K176" i="4"/>
  <c r="K130" i="4"/>
  <c r="K315" i="4"/>
  <c r="K61" i="4"/>
  <c r="K241" i="4"/>
  <c r="K334" i="4"/>
  <c r="K97" i="4"/>
  <c r="K283" i="4"/>
  <c r="K9" i="4"/>
  <c r="K123" i="4"/>
  <c r="K183" i="4"/>
  <c r="K274" i="4"/>
  <c r="K90" i="4"/>
  <c r="K138" i="4"/>
  <c r="K201" i="4"/>
  <c r="K257" i="4"/>
  <c r="K343" i="4"/>
  <c r="K193" i="4"/>
  <c r="K20" i="4"/>
  <c r="K223" i="4"/>
  <c r="K25" i="4"/>
  <c r="K128" i="4"/>
  <c r="K232" i="4"/>
  <c r="K71" i="4"/>
  <c r="K181" i="4"/>
  <c r="K249" i="4"/>
  <c r="K157" i="4"/>
  <c r="K101" i="4"/>
  <c r="K189" i="4"/>
  <c r="K270" i="4"/>
  <c r="K44" i="4"/>
  <c r="K73" i="4"/>
  <c r="K188" i="4"/>
  <c r="K255" i="4"/>
  <c r="K311" i="4"/>
  <c r="K234" i="4"/>
  <c r="K253" i="4"/>
  <c r="K325" i="4"/>
  <c r="K275" i="4"/>
  <c r="K312" i="4"/>
  <c r="K114" i="4"/>
  <c r="K227" i="4"/>
  <c r="K236" i="4"/>
  <c r="K80" i="4"/>
  <c r="K310" i="4"/>
  <c r="K191" i="4"/>
  <c r="K55" i="4"/>
  <c r="K203" i="4"/>
  <c r="K264" i="4"/>
  <c r="K121" i="4"/>
  <c r="K250" i="4"/>
  <c r="K316" i="4"/>
  <c r="K177" i="4"/>
  <c r="K124" i="4"/>
  <c r="K344" i="4"/>
  <c r="K105" i="4"/>
  <c r="K238" i="4"/>
  <c r="K226" i="4"/>
  <c r="K331" i="4"/>
  <c r="K247" i="4"/>
  <c r="K164" i="4"/>
  <c r="K324" i="4"/>
  <c r="K172" i="4"/>
  <c r="K280" i="4"/>
  <c r="K230" i="4"/>
  <c r="K318" i="4"/>
  <c r="K298" i="4"/>
  <c r="K149" i="4"/>
  <c r="K321" i="4"/>
  <c r="K248" i="4"/>
  <c r="K266" i="4"/>
  <c r="K129" i="4"/>
  <c r="K100" i="4"/>
  <c r="K140" i="4"/>
  <c r="K39" i="4"/>
  <c r="K62" i="4"/>
  <c r="K262" i="4"/>
  <c r="K47" i="4"/>
  <c r="K115" i="4"/>
  <c r="K213" i="4"/>
  <c r="K66" i="4"/>
  <c r="J325" i="4"/>
  <c r="J257" i="4"/>
  <c r="J332" i="4"/>
  <c r="J311" i="4"/>
  <c r="J262" i="4"/>
  <c r="J226" i="4"/>
  <c r="J191" i="4"/>
  <c r="J124" i="4"/>
  <c r="J39" i="4"/>
  <c r="J319" i="4"/>
  <c r="J289" i="4"/>
  <c r="J246" i="4"/>
  <c r="J158" i="4"/>
  <c r="J133" i="4"/>
  <c r="J33" i="4"/>
  <c r="J305" i="4"/>
  <c r="J179" i="4"/>
  <c r="J90" i="4"/>
  <c r="J76" i="4"/>
  <c r="J174" i="4"/>
  <c r="J54" i="4"/>
  <c r="J114" i="4"/>
  <c r="J227" i="4"/>
  <c r="J20" i="4"/>
  <c r="J73" i="4"/>
  <c r="J130" i="4"/>
  <c r="J112" i="4"/>
  <c r="J200" i="4"/>
  <c r="J254" i="4"/>
  <c r="J25" i="4"/>
  <c r="J165" i="4"/>
  <c r="J148" i="4"/>
  <c r="J241" i="4"/>
  <c r="J309" i="4"/>
  <c r="J334" i="4"/>
  <c r="J97" i="4"/>
  <c r="J283" i="4"/>
  <c r="J310" i="4"/>
  <c r="J9" i="4"/>
  <c r="J79" i="4"/>
  <c r="J123" i="4"/>
  <c r="J236" i="4"/>
  <c r="J183" i="4"/>
  <c r="J203" i="4"/>
  <c r="J264" i="4"/>
  <c r="J300" i="4"/>
  <c r="J46" i="4"/>
  <c r="J176" i="4"/>
  <c r="J250" i="4"/>
  <c r="J316" i="4"/>
  <c r="J61" i="4"/>
  <c r="J157" i="4"/>
  <c r="J229" i="4"/>
  <c r="J101" i="4"/>
  <c r="J169" i="4"/>
  <c r="J26" i="4"/>
  <c r="J180" i="4"/>
  <c r="J238" i="4"/>
  <c r="J255" i="4"/>
  <c r="J324" i="4"/>
  <c r="J167" i="4"/>
  <c r="J44" i="4"/>
  <c r="J149" i="4"/>
  <c r="J223" i="4"/>
  <c r="J47" i="4"/>
  <c r="J128" i="4"/>
  <c r="J172" i="4"/>
  <c r="J232" i="4"/>
  <c r="J129" i="4"/>
  <c r="J181" i="4"/>
  <c r="J100" i="4"/>
  <c r="J92" i="4"/>
  <c r="J280" i="4"/>
  <c r="J327" i="4"/>
  <c r="J108" i="4"/>
  <c r="J98" i="4"/>
  <c r="J17" i="4"/>
  <c r="J188" i="4"/>
  <c r="J293" i="4"/>
  <c r="J141" i="4"/>
  <c r="J233" i="4"/>
  <c r="J115" i="4"/>
  <c r="J125" i="4"/>
  <c r="J235" i="4"/>
  <c r="J328" i="4"/>
  <c r="J63" i="4"/>
  <c r="J59" i="4"/>
  <c r="J296" i="4"/>
  <c r="J251" i="4"/>
  <c r="J267" i="4"/>
  <c r="J160" i="4"/>
  <c r="J217" i="4"/>
  <c r="J230" i="4"/>
  <c r="J248" i="4"/>
  <c r="J302" i="4"/>
  <c r="J78" i="4"/>
  <c r="J146" i="4"/>
  <c r="J214" i="4"/>
  <c r="J138" i="4"/>
  <c r="J21" i="4"/>
  <c r="J96" i="4"/>
  <c r="J113" i="4"/>
  <c r="J55" i="4"/>
  <c r="J182" i="4"/>
  <c r="J134" i="4"/>
  <c r="J315" i="4"/>
  <c r="J121" i="4"/>
  <c r="J184" i="4"/>
  <c r="J301" i="4"/>
  <c r="J274" i="4"/>
  <c r="J75" i="4"/>
  <c r="J171" i="4"/>
  <c r="J201" i="4"/>
  <c r="J270" i="4"/>
  <c r="J343" i="4"/>
  <c r="J213" i="4"/>
  <c r="J152" i="4"/>
  <c r="J62" i="4"/>
  <c r="J190" i="4"/>
  <c r="J105" i="4"/>
  <c r="J35" i="4"/>
  <c r="J150" i="4"/>
  <c r="J259" i="4"/>
  <c r="J321" i="4"/>
  <c r="J13" i="4"/>
  <c r="J208" i="4"/>
  <c r="J69" i="4"/>
  <c r="J140" i="4"/>
  <c r="J11" i="4"/>
  <c r="J71" i="4"/>
  <c r="J193" i="4"/>
  <c r="J275" i="4"/>
  <c r="J189" i="4"/>
  <c r="J234" i="4"/>
  <c r="J277" i="4"/>
  <c r="J318" i="4"/>
  <c r="J19" i="4"/>
  <c r="J86" i="4"/>
  <c r="J312" i="4"/>
  <c r="J52" i="4"/>
  <c r="J253" i="4"/>
  <c r="J199" i="4"/>
  <c r="J273" i="4"/>
  <c r="J260" i="4"/>
  <c r="J81" i="4"/>
  <c r="J266" i="4"/>
  <c r="J110" i="4"/>
  <c r="J249" i="4"/>
  <c r="J342" i="4"/>
  <c r="J162" i="4"/>
  <c r="J34" i="4"/>
  <c r="J177" i="4"/>
  <c r="J344" i="4"/>
  <c r="J247" i="4"/>
  <c r="J298" i="4"/>
  <c r="J331" i="4"/>
  <c r="J67" i="4"/>
  <c r="J93" i="4"/>
  <c r="J80" i="4"/>
  <c r="J164" i="4"/>
  <c r="J95" i="4"/>
  <c r="J198" i="4"/>
  <c r="J126" i="4"/>
  <c r="J211" i="4"/>
  <c r="J292" i="4"/>
  <c r="J66" i="4"/>
  <c r="L342" i="4"/>
  <c r="L277" i="4"/>
  <c r="L251" i="4"/>
  <c r="L233" i="4"/>
  <c r="L182" i="4"/>
  <c r="L331" i="4"/>
  <c r="L310" i="4"/>
  <c r="L110" i="4"/>
  <c r="L69" i="4"/>
  <c r="L59" i="4"/>
  <c r="L324" i="4"/>
  <c r="L255" i="4"/>
  <c r="L248" i="4"/>
  <c r="L141" i="4"/>
  <c r="L123" i="4"/>
  <c r="L152" i="4"/>
  <c r="L190" i="4"/>
  <c r="L35" i="4"/>
  <c r="L232" i="4"/>
  <c r="L71" i="4"/>
  <c r="L115" i="4"/>
  <c r="L321" i="4"/>
  <c r="L54" i="4"/>
  <c r="L181" i="4"/>
  <c r="L246" i="4"/>
  <c r="L343" i="4"/>
  <c r="L140" i="4"/>
  <c r="L249" i="4"/>
  <c r="L158" i="4"/>
  <c r="L55" i="4"/>
  <c r="L266" i="4"/>
  <c r="L275" i="4"/>
  <c r="L19" i="4"/>
  <c r="L114" i="4"/>
  <c r="L227" i="4"/>
  <c r="L130" i="4"/>
  <c r="L61" i="4"/>
  <c r="L80" i="4"/>
  <c r="L241" i="4"/>
  <c r="L334" i="4"/>
  <c r="L81" i="4"/>
  <c r="L283" i="4"/>
  <c r="L191" i="4"/>
  <c r="L211" i="4"/>
  <c r="L44" i="4"/>
  <c r="L203" i="4"/>
  <c r="L264" i="4"/>
  <c r="L73" i="4"/>
  <c r="L121" i="4"/>
  <c r="L250" i="4"/>
  <c r="L274" i="4"/>
  <c r="L301" i="4"/>
  <c r="L78" i="4"/>
  <c r="L214" i="4"/>
  <c r="L149" i="4"/>
  <c r="L47" i="4"/>
  <c r="L129" i="4"/>
  <c r="L280" i="4"/>
  <c r="L108" i="4"/>
  <c r="L184" i="4"/>
  <c r="L208" i="4"/>
  <c r="L157" i="4"/>
  <c r="L188" i="4"/>
  <c r="L138" i="4"/>
  <c r="L174" i="4"/>
  <c r="L253" i="4"/>
  <c r="L332" i="4"/>
  <c r="L34" i="4"/>
  <c r="L67" i="4"/>
  <c r="L311" i="4"/>
  <c r="L238" i="4"/>
  <c r="L305" i="4"/>
  <c r="L325" i="4"/>
  <c r="L270" i="4"/>
  <c r="L148" i="4"/>
  <c r="L259" i="4"/>
  <c r="L309" i="4"/>
  <c r="L296" i="4"/>
  <c r="L13" i="4"/>
  <c r="L293" i="4"/>
  <c r="L183" i="4"/>
  <c r="L62" i="4"/>
  <c r="L46" i="4"/>
  <c r="L33" i="4"/>
  <c r="L164" i="4"/>
  <c r="L344" i="4"/>
  <c r="L315" i="4"/>
  <c r="L289" i="4"/>
  <c r="L226" i="4"/>
  <c r="L312" i="4"/>
  <c r="L223" i="4"/>
  <c r="L180" i="4"/>
  <c r="L126" i="4"/>
  <c r="L52" i="4"/>
  <c r="L93" i="4"/>
  <c r="L300" i="4"/>
  <c r="L39" i="4"/>
  <c r="L76" i="4"/>
  <c r="L298" i="4"/>
  <c r="L217" i="4"/>
  <c r="L229" i="4"/>
  <c r="L262" i="4"/>
  <c r="L213" i="4"/>
  <c r="L318" i="4"/>
  <c r="L171" i="4"/>
  <c r="L292" i="4"/>
  <c r="L98" i="4"/>
  <c r="L90" i="4"/>
  <c r="L319" i="4"/>
  <c r="L105" i="4"/>
  <c r="L273" i="4"/>
  <c r="L316" i="4"/>
  <c r="L133" i="4"/>
  <c r="L247" i="4"/>
  <c r="L17" i="4"/>
  <c r="L193" i="4"/>
  <c r="L257" i="4"/>
  <c r="L189" i="4"/>
  <c r="L235" i="4"/>
  <c r="L176" i="4"/>
  <c r="L26" i="4"/>
  <c r="L234" i="4"/>
  <c r="L302" i="4"/>
  <c r="L66" i="4"/>
  <c r="G468" i="4"/>
  <c r="G498" i="4"/>
  <c r="H498" i="4" s="1"/>
  <c r="I498" i="4" s="1"/>
  <c r="G467" i="4"/>
  <c r="H467" i="4" s="1"/>
  <c r="I467" i="4" s="1"/>
  <c r="G441" i="4"/>
  <c r="H441" i="4" s="1"/>
  <c r="I441" i="4" s="1"/>
  <c r="G459" i="4"/>
  <c r="H459" i="4" s="1"/>
  <c r="I459" i="4" s="1"/>
  <c r="G493" i="4"/>
  <c r="G495" i="4"/>
  <c r="H495" i="4" s="1"/>
  <c r="I495" i="4" s="1"/>
  <c r="G463" i="4"/>
  <c r="H463" i="4" s="1"/>
  <c r="I463" i="4" s="1"/>
  <c r="G483" i="4"/>
  <c r="H483" i="4" s="1"/>
  <c r="I483" i="4" s="1"/>
  <c r="G432" i="4"/>
  <c r="H432" i="4" s="1"/>
  <c r="G444" i="4"/>
  <c r="H444" i="4" s="1"/>
  <c r="I444" i="4" s="1"/>
  <c r="G465" i="4"/>
  <c r="H465" i="4" s="1"/>
  <c r="I465" i="4" s="1"/>
  <c r="G492" i="4"/>
  <c r="H492" i="4" s="1"/>
  <c r="I492" i="4" s="1"/>
  <c r="G446" i="4"/>
  <c r="H446" i="4" s="1"/>
  <c r="G413" i="4"/>
  <c r="G417" i="4"/>
  <c r="G496" i="4"/>
  <c r="H496" i="4" s="1"/>
  <c r="I496" i="4" s="1"/>
  <c r="G471" i="4"/>
  <c r="G470" i="4"/>
  <c r="G482" i="4"/>
  <c r="G424" i="4"/>
  <c r="H424" i="4" s="1"/>
  <c r="I424" i="4" s="1"/>
  <c r="G462" i="4"/>
  <c r="H462" i="4" s="1"/>
  <c r="I462" i="4" s="1"/>
  <c r="G416" i="4"/>
  <c r="H416" i="4" s="1"/>
  <c r="I416" i="4" s="1"/>
  <c r="G453" i="4"/>
  <c r="H453" i="4" s="1"/>
  <c r="I453" i="4" s="1"/>
  <c r="G438" i="4"/>
  <c r="G426" i="4"/>
  <c r="H426" i="4" s="1"/>
  <c r="I426" i="4" s="1"/>
  <c r="G491" i="4"/>
  <c r="H491" i="4" s="1"/>
  <c r="I491" i="4" s="1"/>
  <c r="G490" i="4"/>
  <c r="G447" i="4"/>
  <c r="G460" i="4"/>
  <c r="G428" i="4"/>
  <c r="H428" i="4" s="1"/>
  <c r="I428" i="4" s="1"/>
  <c r="G439" i="4"/>
  <c r="H439" i="4" s="1"/>
  <c r="I439" i="4" s="1"/>
  <c r="M7" i="4"/>
  <c r="G7" i="4"/>
  <c r="M336" i="4"/>
  <c r="G336" i="4"/>
  <c r="M173" i="4"/>
  <c r="G173" i="4"/>
  <c r="M42" i="4"/>
  <c r="G42" i="4"/>
  <c r="M376" i="4"/>
  <c r="G376" i="4"/>
  <c r="M297" i="4"/>
  <c r="G297" i="4"/>
  <c r="M210" i="4"/>
  <c r="G210" i="4"/>
  <c r="M333" i="4"/>
  <c r="G333" i="4"/>
  <c r="M381" i="4"/>
  <c r="G381" i="4"/>
  <c r="G303" i="4"/>
  <c r="H303" i="4" s="1"/>
  <c r="I303" i="4" s="1"/>
  <c r="J303" i="4" s="1"/>
  <c r="G194" i="4"/>
  <c r="H194" i="4" s="1"/>
  <c r="I194" i="4" s="1"/>
  <c r="L194" i="4" s="1"/>
  <c r="G102" i="4"/>
  <c r="H102" i="4" s="1"/>
  <c r="I102" i="4" s="1"/>
  <c r="J102" i="4" s="1"/>
  <c r="G387" i="4"/>
  <c r="G161" i="4"/>
  <c r="H161" i="4" s="1"/>
  <c r="I161" i="4" s="1"/>
  <c r="G366" i="4"/>
  <c r="G77" i="4"/>
  <c r="H77" i="4" s="1"/>
  <c r="I77" i="4" s="1"/>
  <c r="K77" i="4" s="1"/>
  <c r="G393" i="4"/>
  <c r="G330" i="4"/>
  <c r="H330" i="4" s="1"/>
  <c r="I330" i="4" s="1"/>
  <c r="G329" i="4"/>
  <c r="H329" i="4" s="1"/>
  <c r="I329" i="4" s="1"/>
  <c r="G49" i="4"/>
  <c r="H49" i="4" s="1"/>
  <c r="I49" i="4" s="1"/>
  <c r="G120" i="4"/>
  <c r="H120" i="4" s="1"/>
  <c r="I120" i="4" s="1"/>
  <c r="L120" i="4" s="1"/>
  <c r="G107" i="4"/>
  <c r="H107" i="4" s="1"/>
  <c r="G56" i="4"/>
  <c r="H56" i="4" s="1"/>
  <c r="I56" i="4" s="1"/>
  <c r="K56" i="4" s="1"/>
  <c r="G82" i="4"/>
  <c r="H82" i="4" s="1"/>
  <c r="I82" i="4" s="1"/>
  <c r="K82" i="4" s="1"/>
  <c r="G240" i="4"/>
  <c r="H240" i="4" s="1"/>
  <c r="I240" i="4" s="1"/>
  <c r="L240" i="4" s="1"/>
  <c r="G265" i="4"/>
  <c r="H265" i="4" s="1"/>
  <c r="I265" i="4" s="1"/>
  <c r="G154" i="4"/>
  <c r="H154" i="4" s="1"/>
  <c r="I154" i="4" s="1"/>
  <c r="L154" i="4" s="1"/>
  <c r="G187" i="4"/>
  <c r="H187" i="4" s="1"/>
  <c r="I187" i="4" s="1"/>
  <c r="J187" i="4" s="1"/>
  <c r="G268" i="4"/>
  <c r="H268" i="4" s="1"/>
  <c r="I268" i="4" s="1"/>
  <c r="K268" i="4" s="1"/>
  <c r="G222" i="4"/>
  <c r="H222" i="4" s="1"/>
  <c r="I222" i="4" s="1"/>
  <c r="L222" i="4" s="1"/>
  <c r="G118" i="4"/>
  <c r="H118" i="4" s="1"/>
  <c r="I118" i="4" s="1"/>
  <c r="K118" i="4" s="1"/>
  <c r="G282" i="4"/>
  <c r="H282" i="4" s="1"/>
  <c r="I282" i="4" s="1"/>
  <c r="K282" i="4" s="1"/>
  <c r="G244" i="4"/>
  <c r="H244" i="4" s="1"/>
  <c r="I244" i="4" s="1"/>
  <c r="K244" i="4" s="1"/>
  <c r="G317" i="4"/>
  <c r="H317" i="4" s="1"/>
  <c r="I317" i="4" s="1"/>
  <c r="L317" i="4" s="1"/>
  <c r="G111" i="4"/>
  <c r="H111" i="4" s="1"/>
  <c r="I111" i="4" s="1"/>
  <c r="J111" i="4" s="1"/>
  <c r="G70" i="4"/>
  <c r="H70" i="4" s="1"/>
  <c r="I70" i="4" s="1"/>
  <c r="L70" i="4" s="1"/>
  <c r="G103" i="4"/>
  <c r="H103" i="4" s="1"/>
  <c r="I103" i="4" s="1"/>
  <c r="G221" i="4"/>
  <c r="H221" i="4" s="1"/>
  <c r="I221" i="4" s="1"/>
  <c r="G65" i="4"/>
  <c r="G335" i="4"/>
  <c r="H335" i="4" s="1"/>
  <c r="I335" i="4" s="1"/>
  <c r="J335" i="4" s="1"/>
  <c r="G204" i="4"/>
  <c r="H204" i="4" s="1"/>
  <c r="I204" i="4" s="1"/>
  <c r="L204" i="4" s="1"/>
  <c r="G287" i="4"/>
  <c r="H287" i="4" s="1"/>
  <c r="I287" i="4" s="1"/>
  <c r="G349" i="4"/>
  <c r="G22" i="4"/>
  <c r="H22" i="4" s="1"/>
  <c r="I22" i="4" s="1"/>
  <c r="K22" i="4" s="1"/>
  <c r="G285" i="4"/>
  <c r="H285" i="4" s="1"/>
  <c r="I285" i="4" s="1"/>
  <c r="G290" i="4"/>
  <c r="H290" i="4" s="1"/>
  <c r="I290" i="4" s="1"/>
  <c r="J290" i="4" s="1"/>
  <c r="G220" i="4"/>
  <c r="H220" i="4" s="1"/>
  <c r="I220" i="4" s="1"/>
  <c r="K220" i="4" s="1"/>
  <c r="G295" i="4"/>
  <c r="H295" i="4" s="1"/>
  <c r="I295" i="4" s="1"/>
  <c r="J295" i="4" s="1"/>
  <c r="G225" i="4"/>
  <c r="H225" i="4" s="1"/>
  <c r="I225" i="4" s="1"/>
  <c r="G216" i="4"/>
  <c r="H216" i="4" s="1"/>
  <c r="I216" i="4" s="1"/>
  <c r="L216" i="4" s="1"/>
  <c r="G143" i="4"/>
  <c r="H143" i="4" s="1"/>
  <c r="I143" i="4" s="1"/>
  <c r="L143" i="4" s="1"/>
  <c r="G355" i="4"/>
  <c r="G31" i="4"/>
  <c r="H31" i="4" s="1"/>
  <c r="I31" i="4" s="1"/>
  <c r="J31" i="4" s="1"/>
  <c r="G16" i="4"/>
  <c r="H16" i="4" s="1"/>
  <c r="I16" i="4" s="1"/>
  <c r="K16" i="4" s="1"/>
  <c r="G88" i="4"/>
  <c r="H88" i="4" s="1"/>
  <c r="I88" i="4" s="1"/>
  <c r="J88" i="4" s="1"/>
  <c r="G384" i="4"/>
  <c r="G363" i="4"/>
  <c r="G395" i="4"/>
  <c r="G394" i="4"/>
  <c r="G371" i="4"/>
  <c r="G373" i="4"/>
  <c r="G197" i="4"/>
  <c r="H197" i="4" s="1"/>
  <c r="I197" i="4" s="1"/>
  <c r="G127" i="4"/>
  <c r="H127" i="4" s="1"/>
  <c r="I127" i="4" s="1"/>
  <c r="K127" i="4" s="1"/>
  <c r="G367" i="4"/>
  <c r="G279" i="4"/>
  <c r="H279" i="4" s="1"/>
  <c r="I279" i="4" s="1"/>
  <c r="L279" i="4" s="1"/>
  <c r="G294" i="4"/>
  <c r="H294" i="4" s="1"/>
  <c r="I294" i="4" s="1"/>
  <c r="L294" i="4" s="1"/>
  <c r="G195" i="4"/>
  <c r="H195" i="4" s="1"/>
  <c r="I195" i="4" s="1"/>
  <c r="G256" i="4"/>
  <c r="H256" i="4" s="1"/>
  <c r="I256" i="4" s="1"/>
  <c r="J256" i="4" s="1"/>
  <c r="G109" i="4"/>
  <c r="H109" i="4" s="1"/>
  <c r="I109" i="4" s="1"/>
  <c r="K109" i="4" s="1"/>
  <c r="G116" i="4"/>
  <c r="H116" i="4" s="1"/>
  <c r="I116" i="4" s="1"/>
  <c r="K116" i="4" s="1"/>
  <c r="G237" i="4"/>
  <c r="H237" i="4" s="1"/>
  <c r="I237" i="4" s="1"/>
  <c r="J237" i="4" s="1"/>
  <c r="G239" i="4"/>
  <c r="H239" i="4" s="1"/>
  <c r="I239" i="4" s="1"/>
  <c r="L239" i="4" s="1"/>
  <c r="G85" i="4"/>
  <c r="H85" i="4" s="1"/>
  <c r="I85" i="4" s="1"/>
  <c r="J85" i="4" s="1"/>
  <c r="G104" i="4"/>
  <c r="H104" i="4" s="1"/>
  <c r="I104" i="4" s="1"/>
  <c r="L104" i="4" s="1"/>
  <c r="G360" i="4"/>
  <c r="G51" i="4"/>
  <c r="H51" i="4" s="1"/>
  <c r="G135" i="4"/>
  <c r="H135" i="4" s="1"/>
  <c r="I135" i="4" s="1"/>
  <c r="G369" i="4"/>
  <c r="G308" i="4"/>
  <c r="H308" i="4" s="1"/>
  <c r="I308" i="4" s="1"/>
  <c r="K308" i="4" s="1"/>
  <c r="G322" i="4"/>
  <c r="H322" i="4" s="1"/>
  <c r="I322" i="4" s="1"/>
  <c r="J322" i="4" s="1"/>
  <c r="G288" i="4"/>
  <c r="H288" i="4" s="1"/>
  <c r="I288" i="4" s="1"/>
  <c r="G48" i="4"/>
  <c r="H48" i="4" s="1"/>
  <c r="I48" i="4" s="1"/>
  <c r="G29" i="4"/>
  <c r="H29" i="4" s="1"/>
  <c r="I29" i="4" s="1"/>
  <c r="J29" i="4" s="1"/>
  <c r="G14" i="4"/>
  <c r="H14" i="4" s="1"/>
  <c r="I14" i="4" s="1"/>
  <c r="G84" i="4"/>
  <c r="H84" i="4" s="1"/>
  <c r="I84" i="4" s="1"/>
  <c r="G168" i="4"/>
  <c r="H168" i="4" s="1"/>
  <c r="I168" i="4" s="1"/>
  <c r="G231" i="4"/>
  <c r="H231" i="4" s="1"/>
  <c r="I231" i="4" s="1"/>
  <c r="L231" i="4" s="1"/>
  <c r="G170" i="4"/>
  <c r="H170" i="4" s="1"/>
  <c r="I170" i="4" s="1"/>
  <c r="G212" i="4"/>
  <c r="H212" i="4" s="1"/>
  <c r="I212" i="4" s="1"/>
  <c r="G186" i="4"/>
  <c r="H186" i="4" s="1"/>
  <c r="I186" i="4" s="1"/>
  <c r="G117" i="4"/>
  <c r="H117" i="4" s="1"/>
  <c r="I117" i="4" s="1"/>
  <c r="J117" i="4" s="1"/>
  <c r="G357" i="4"/>
  <c r="G252" i="4"/>
  <c r="H252" i="4" s="1"/>
  <c r="I252" i="4" s="1"/>
  <c r="K252" i="4" s="1"/>
  <c r="G192" i="4"/>
  <c r="H192" i="4" s="1"/>
  <c r="I192" i="4" s="1"/>
  <c r="K192" i="4" s="1"/>
  <c r="G224" i="4"/>
  <c r="H224" i="4" s="1"/>
  <c r="I224" i="4" s="1"/>
  <c r="G347" i="4"/>
  <c r="G399" i="4"/>
  <c r="G205" i="4"/>
  <c r="H205" i="4" s="1"/>
  <c r="I205" i="4" s="1"/>
  <c r="L205" i="4" s="1"/>
  <c r="G307" i="4"/>
  <c r="H307" i="4" s="1"/>
  <c r="I307" i="4" s="1"/>
  <c r="G286" i="4"/>
  <c r="H286" i="4" s="1"/>
  <c r="I286" i="4" s="1"/>
  <c r="J286" i="4" s="1"/>
  <c r="G372" i="4"/>
  <c r="G106" i="4"/>
  <c r="H106" i="4" s="1"/>
  <c r="I106" i="4" s="1"/>
  <c r="G306" i="4"/>
  <c r="H306" i="4" s="1"/>
  <c r="I306" i="4" s="1"/>
  <c r="L306" i="4" s="1"/>
  <c r="G159" i="4"/>
  <c r="H159" i="4" s="1"/>
  <c r="I159" i="4" s="1"/>
  <c r="K159" i="4" s="1"/>
  <c r="G218" i="4"/>
  <c r="H218" i="4" s="1"/>
  <c r="I218" i="4" s="1"/>
  <c r="K218" i="4" s="1"/>
  <c r="G383" i="4"/>
  <c r="G50" i="4"/>
  <c r="G326" i="4"/>
  <c r="H326" i="4" s="1"/>
  <c r="I326" i="4" s="1"/>
  <c r="G40" i="4"/>
  <c r="H40" i="4" s="1"/>
  <c r="I40" i="4" s="1"/>
  <c r="G136" i="4"/>
  <c r="H136" i="4" s="1"/>
  <c r="I136" i="4" s="1"/>
  <c r="G314" i="4"/>
  <c r="H314" i="4" s="1"/>
  <c r="I314" i="4" s="1"/>
  <c r="G215" i="4"/>
  <c r="H215" i="4" s="1"/>
  <c r="I215" i="4" s="1"/>
  <c r="J215" i="4" s="1"/>
  <c r="G323" i="4"/>
  <c r="H323" i="4" s="1"/>
  <c r="I323" i="4" s="1"/>
  <c r="J323" i="4" s="1"/>
  <c r="G340" i="4"/>
  <c r="H340" i="4" s="1"/>
  <c r="I340" i="4" s="1"/>
  <c r="G339" i="4"/>
  <c r="H339" i="4" s="1"/>
  <c r="I339" i="4" s="1"/>
  <c r="J339" i="4" s="1"/>
  <c r="G341" i="4"/>
  <c r="H341" i="4" s="1"/>
  <c r="I341" i="4" s="1"/>
  <c r="J341" i="4" s="1"/>
  <c r="G313" i="4"/>
  <c r="H313" i="4" s="1"/>
  <c r="I313" i="4" s="1"/>
  <c r="G276" i="4"/>
  <c r="H276" i="4" s="1"/>
  <c r="I276" i="4" s="1"/>
  <c r="G345" i="4"/>
  <c r="H345" i="4" s="1"/>
  <c r="I345" i="4" s="1"/>
  <c r="L345" i="4" s="1"/>
  <c r="G338" i="4"/>
  <c r="H338" i="4" s="1"/>
  <c r="G320" i="4"/>
  <c r="H320" i="4" s="1"/>
  <c r="I320" i="4" s="1"/>
  <c r="J320" i="4" s="1"/>
  <c r="G74" i="4"/>
  <c r="H74" i="4" s="1"/>
  <c r="I74" i="4" s="1"/>
  <c r="G153" i="4"/>
  <c r="H153" i="4" s="1"/>
  <c r="I153" i="4" s="1"/>
  <c r="J153" i="4" s="1"/>
  <c r="G219" i="4"/>
  <c r="G147" i="4"/>
  <c r="H147" i="4" s="1"/>
  <c r="I147" i="4" s="1"/>
  <c r="L147" i="4" s="1"/>
  <c r="G258" i="4"/>
  <c r="H258" i="4" s="1"/>
  <c r="I258" i="4" s="1"/>
  <c r="J258" i="4" s="1"/>
  <c r="G43" i="4"/>
  <c r="H43" i="4" s="1"/>
  <c r="I43" i="4" s="1"/>
  <c r="G87" i="4"/>
  <c r="H87" i="4" s="1"/>
  <c r="I87" i="4" s="1"/>
  <c r="L87" i="4" s="1"/>
  <c r="G271" i="4"/>
  <c r="H271" i="4" s="1"/>
  <c r="I271" i="4" s="1"/>
  <c r="L271" i="4" s="1"/>
  <c r="G32" i="4"/>
  <c r="H32" i="4" s="1"/>
  <c r="I32" i="4" s="1"/>
  <c r="J32" i="4" s="1"/>
  <c r="G68" i="4"/>
  <c r="H68" i="4" s="1"/>
  <c r="I68" i="4" s="1"/>
  <c r="L68" i="4" s="1"/>
  <c r="G155" i="4"/>
  <c r="H155" i="4" s="1"/>
  <c r="I155" i="4" s="1"/>
  <c r="L155" i="4" s="1"/>
  <c r="G58" i="4"/>
  <c r="H58" i="4" s="1"/>
  <c r="I58" i="4" s="1"/>
  <c r="J58" i="4" s="1"/>
  <c r="G206" i="4"/>
  <c r="H206" i="4" s="1"/>
  <c r="I206" i="4" s="1"/>
  <c r="G261" i="4"/>
  <c r="H261" i="4" s="1"/>
  <c r="I261" i="4" s="1"/>
  <c r="L261" i="4" s="1"/>
  <c r="G15" i="4"/>
  <c r="H15" i="4" s="1"/>
  <c r="I15" i="4" s="1"/>
  <c r="K15" i="4" s="1"/>
  <c r="G178" i="4"/>
  <c r="H178" i="4" s="1"/>
  <c r="I178" i="4" s="1"/>
  <c r="J178" i="4" s="1"/>
  <c r="G145" i="4"/>
  <c r="H145" i="4" s="1"/>
  <c r="I145" i="4" s="1"/>
  <c r="L145" i="4" s="1"/>
  <c r="G132" i="4"/>
  <c r="H132" i="4" s="1"/>
  <c r="I132" i="4" s="1"/>
  <c r="K132" i="4" s="1"/>
  <c r="G122" i="4"/>
  <c r="H122" i="4" s="1"/>
  <c r="I122" i="4" s="1"/>
  <c r="G142" i="4"/>
  <c r="H142" i="4" s="1"/>
  <c r="I142" i="4" s="1"/>
  <c r="G263" i="4"/>
  <c r="H263" i="4" s="1"/>
  <c r="I263" i="4" s="1"/>
  <c r="J263" i="4" s="1"/>
  <c r="G202" i="4"/>
  <c r="H202" i="4" s="1"/>
  <c r="I202" i="4" s="1"/>
  <c r="J202" i="4" s="1"/>
  <c r="G228" i="4"/>
  <c r="H228" i="4" s="1"/>
  <c r="I228" i="4" s="1"/>
  <c r="J228" i="4" s="1"/>
  <c r="G242" i="4"/>
  <c r="H242" i="4" s="1"/>
  <c r="I242" i="4" s="1"/>
  <c r="J242" i="4" s="1"/>
  <c r="G245" i="4"/>
  <c r="H245" i="4" s="1"/>
  <c r="I245" i="4" s="1"/>
  <c r="G185" i="4"/>
  <c r="H185" i="4" s="1"/>
  <c r="I185" i="4" s="1"/>
  <c r="J185" i="4" s="1"/>
  <c r="G23" i="4"/>
  <c r="H23" i="4" s="1"/>
  <c r="I23" i="4" s="1"/>
  <c r="G166" i="4"/>
  <c r="H166" i="4" s="1"/>
  <c r="I166" i="4" s="1"/>
  <c r="L166" i="4" s="1"/>
  <c r="G291" i="4"/>
  <c r="H291" i="4" s="1"/>
  <c r="I291" i="4" s="1"/>
  <c r="J291" i="4" s="1"/>
  <c r="G119" i="4"/>
  <c r="H119" i="4" s="1"/>
  <c r="I119" i="4" s="1"/>
  <c r="J119" i="4" s="1"/>
  <c r="G57" i="4"/>
  <c r="H57" i="4" s="1"/>
  <c r="I57" i="4" s="1"/>
  <c r="K57" i="4" s="1"/>
  <c r="G269" i="4"/>
  <c r="H269" i="4" s="1"/>
  <c r="I269" i="4" s="1"/>
  <c r="G18" i="4"/>
  <c r="G284" i="4"/>
  <c r="H284" i="4" s="1"/>
  <c r="I284" i="4" s="1"/>
  <c r="G337" i="4"/>
  <c r="H337" i="4" s="1"/>
  <c r="I337" i="4" s="1"/>
  <c r="G10" i="4"/>
  <c r="H10" i="4" s="1"/>
  <c r="I10" i="4" s="1"/>
  <c r="J10" i="4" s="1"/>
  <c r="G401" i="4"/>
  <c r="G131" i="4"/>
  <c r="H131" i="4" s="1"/>
  <c r="I131" i="4" s="1"/>
  <c r="K131" i="4" s="1"/>
  <c r="G175" i="4"/>
  <c r="H175" i="4" s="1"/>
  <c r="I175" i="4" s="1"/>
  <c r="G299" i="4"/>
  <c r="H299" i="4" s="1"/>
  <c r="I299" i="4" s="1"/>
  <c r="K299" i="4" s="1"/>
  <c r="G91" i="4"/>
  <c r="H91" i="4" s="1"/>
  <c r="I91" i="4" s="1"/>
  <c r="G281" i="4"/>
  <c r="H281" i="4" s="1"/>
  <c r="I281" i="4" s="1"/>
  <c r="J281" i="4" s="1"/>
  <c r="G278" i="4"/>
  <c r="H278" i="4" s="1"/>
  <c r="I278" i="4" s="1"/>
  <c r="J278" i="4" s="1"/>
  <c r="G53" i="4"/>
  <c r="H53" i="4" s="1"/>
  <c r="I53" i="4" s="1"/>
  <c r="K53" i="4" s="1"/>
  <c r="G397" i="4"/>
  <c r="G38" i="4"/>
  <c r="H38" i="4" s="1"/>
  <c r="I38" i="4" s="1"/>
  <c r="J38" i="4" s="1"/>
  <c r="G28" i="4"/>
  <c r="H28" i="4" s="1"/>
  <c r="I28" i="4" s="1"/>
  <c r="K28" i="4" s="1"/>
  <c r="G137" i="4"/>
  <c r="H137" i="4" s="1"/>
  <c r="I137" i="4" s="1"/>
  <c r="J137" i="4" s="1"/>
  <c r="G156" i="4"/>
  <c r="H156" i="4" s="1"/>
  <c r="I156" i="4" s="1"/>
  <c r="K156" i="4" s="1"/>
  <c r="G144" i="4"/>
  <c r="H144" i="4" s="1"/>
  <c r="I144" i="4" s="1"/>
  <c r="L144" i="4" s="1"/>
  <c r="G139" i="4"/>
  <c r="G391" i="4"/>
  <c r="G37" i="4"/>
  <c r="H37" i="4" s="1"/>
  <c r="I37" i="4" s="1"/>
  <c r="K37" i="4" s="1"/>
  <c r="G207" i="4"/>
  <c r="H207" i="4" s="1"/>
  <c r="I207" i="4" s="1"/>
  <c r="L207" i="4" s="1"/>
  <c r="G27" i="4"/>
  <c r="H27" i="4" s="1"/>
  <c r="I27" i="4" s="1"/>
  <c r="K27" i="4" s="1"/>
  <c r="G72" i="4"/>
  <c r="H72" i="4" s="1"/>
  <c r="G163" i="4"/>
  <c r="H163" i="4" s="1"/>
  <c r="I163" i="4" s="1"/>
  <c r="G396" i="4"/>
  <c r="G41" i="4"/>
  <c r="H41" i="4" s="1"/>
  <c r="I41" i="4" s="1"/>
  <c r="L41" i="4" s="1"/>
  <c r="G99" i="4"/>
  <c r="H99" i="4" s="1"/>
  <c r="I99" i="4" s="1"/>
  <c r="J99" i="4" s="1"/>
  <c r="G12" i="4"/>
  <c r="H24" i="4"/>
  <c r="I24" i="4" s="1"/>
  <c r="K24" i="4" s="1"/>
  <c r="H36" i="4"/>
  <c r="I36" i="4" s="1"/>
  <c r="H64" i="4"/>
  <c r="I64" i="4" s="1"/>
  <c r="K64" i="4" s="1"/>
  <c r="H30" i="4"/>
  <c r="I30" i="4" s="1"/>
  <c r="K30" i="4" s="1"/>
  <c r="H89" i="4"/>
  <c r="I89" i="4" s="1"/>
  <c r="K89" i="4" s="1"/>
  <c r="H83" i="4"/>
  <c r="I83" i="4" s="1"/>
  <c r="J83" i="4" s="1"/>
  <c r="H60" i="4"/>
  <c r="I60" i="4" s="1"/>
  <c r="H45" i="4"/>
  <c r="I45" i="4" s="1"/>
  <c r="L45" i="4" s="1"/>
  <c r="G94" i="4"/>
  <c r="H94" i="4" s="1"/>
  <c r="I94" i="4" s="1"/>
  <c r="J94" i="4" s="1"/>
  <c r="G304" i="4"/>
  <c r="H304" i="4" s="1"/>
  <c r="I304" i="4" s="1"/>
  <c r="J304" i="4" s="1"/>
  <c r="G151" i="4"/>
  <c r="H151" i="4" s="1"/>
  <c r="I151" i="4" s="1"/>
  <c r="G243" i="4"/>
  <c r="H243" i="4" s="1"/>
  <c r="I243" i="4" s="1"/>
  <c r="J243" i="4" s="1"/>
  <c r="G272" i="4"/>
  <c r="H272" i="4" s="1"/>
  <c r="I272" i="4" s="1"/>
  <c r="J272" i="4" s="1"/>
  <c r="G196" i="4"/>
  <c r="H196" i="4" s="1"/>
  <c r="G209" i="4"/>
  <c r="H209" i="4" s="1"/>
  <c r="I209" i="4" s="1"/>
  <c r="J209" i="4" s="1"/>
  <c r="J41" i="4" l="1"/>
  <c r="L244" i="4"/>
  <c r="J159" i="4"/>
  <c r="J64" i="4"/>
  <c r="K304" i="4"/>
  <c r="L341" i="4"/>
  <c r="K286" i="4"/>
  <c r="L339" i="4"/>
  <c r="J120" i="4"/>
  <c r="K85" i="4"/>
  <c r="K31" i="4"/>
  <c r="J116" i="4"/>
  <c r="J144" i="4"/>
  <c r="K137" i="4"/>
  <c r="K38" i="4"/>
  <c r="L268" i="4"/>
  <c r="K10" i="4"/>
  <c r="J147" i="4"/>
  <c r="L64" i="4"/>
  <c r="J24" i="4"/>
  <c r="J204" i="4"/>
  <c r="J239" i="4"/>
  <c r="K271" i="4"/>
  <c r="K345" i="4"/>
  <c r="L192" i="4"/>
  <c r="L31" i="4"/>
  <c r="L163" i="4"/>
  <c r="K163" i="4"/>
  <c r="J245" i="4"/>
  <c r="K245" i="4"/>
  <c r="L245" i="4"/>
  <c r="K206" i="4"/>
  <c r="L206" i="4"/>
  <c r="L340" i="4"/>
  <c r="K340" i="4"/>
  <c r="K307" i="4"/>
  <c r="L307" i="4"/>
  <c r="J154" i="4"/>
  <c r="J145" i="4"/>
  <c r="J194" i="4"/>
  <c r="K237" i="4"/>
  <c r="L60" i="4"/>
  <c r="J60" i="4"/>
  <c r="K60" i="4"/>
  <c r="L269" i="4"/>
  <c r="K269" i="4"/>
  <c r="L242" i="4"/>
  <c r="K242" i="4"/>
  <c r="K142" i="4"/>
  <c r="L142" i="4"/>
  <c r="J313" i="4"/>
  <c r="K313" i="4"/>
  <c r="L313" i="4"/>
  <c r="K136" i="4"/>
  <c r="L136" i="4"/>
  <c r="K106" i="4"/>
  <c r="L106" i="4"/>
  <c r="L186" i="4"/>
  <c r="K186" i="4"/>
  <c r="L168" i="4"/>
  <c r="J168" i="4"/>
  <c r="K168" i="4"/>
  <c r="J104" i="4"/>
  <c r="K104" i="4"/>
  <c r="K197" i="4"/>
  <c r="L197" i="4"/>
  <c r="L290" i="4"/>
  <c r="K290" i="4"/>
  <c r="K287" i="4"/>
  <c r="L287" i="4"/>
  <c r="L221" i="4"/>
  <c r="J221" i="4"/>
  <c r="K221" i="4"/>
  <c r="L265" i="4"/>
  <c r="J265" i="4"/>
  <c r="K265" i="4"/>
  <c r="J330" i="4"/>
  <c r="L330" i="4"/>
  <c r="L161" i="4"/>
  <c r="K161" i="4"/>
  <c r="L303" i="4"/>
  <c r="K303" i="4"/>
  <c r="L286" i="4"/>
  <c r="K239" i="4"/>
  <c r="K194" i="4"/>
  <c r="J143" i="4"/>
  <c r="L102" i="4"/>
  <c r="J87" i="4"/>
  <c r="L58" i="4"/>
  <c r="L38" i="4"/>
  <c r="L29" i="4"/>
  <c r="J22" i="4"/>
  <c r="J132" i="4"/>
  <c r="J163" i="4"/>
  <c r="J220" i="4"/>
  <c r="J244" i="4"/>
  <c r="J282" i="4"/>
  <c r="J308" i="4"/>
  <c r="J118" i="4"/>
  <c r="J156" i="4"/>
  <c r="J186" i="4"/>
  <c r="J240" i="4"/>
  <c r="J317" i="4"/>
  <c r="J207" i="4"/>
  <c r="J345" i="4"/>
  <c r="K41" i="4"/>
  <c r="K117" i="4"/>
  <c r="K166" i="4"/>
  <c r="K261" i="4"/>
  <c r="K330" i="4"/>
  <c r="K147" i="4"/>
  <c r="K294" i="4"/>
  <c r="K317" i="4"/>
  <c r="J192" i="4"/>
  <c r="K29" i="4"/>
  <c r="L299" i="4"/>
  <c r="J53" i="4"/>
  <c r="L127" i="4"/>
  <c r="L237" i="4"/>
  <c r="L132" i="4"/>
  <c r="L282" i="4"/>
  <c r="L88" i="4"/>
  <c r="L94" i="4"/>
  <c r="J74" i="4"/>
  <c r="L74" i="4"/>
  <c r="L195" i="4"/>
  <c r="K195" i="4"/>
  <c r="K329" i="4"/>
  <c r="L329" i="4"/>
  <c r="J206" i="4"/>
  <c r="K88" i="4"/>
  <c r="J329" i="4"/>
  <c r="J307" i="4"/>
  <c r="K154" i="4"/>
  <c r="K145" i="4"/>
  <c r="L337" i="4"/>
  <c r="J337" i="4"/>
  <c r="K337" i="4"/>
  <c r="J122" i="4"/>
  <c r="L122" i="4"/>
  <c r="L215" i="4"/>
  <c r="K215" i="4"/>
  <c r="J40" i="4"/>
  <c r="L40" i="4"/>
  <c r="K40" i="4"/>
  <c r="L252" i="4"/>
  <c r="J252" i="4"/>
  <c r="L212" i="4"/>
  <c r="K212" i="4"/>
  <c r="L84" i="4"/>
  <c r="J84" i="4"/>
  <c r="L288" i="4"/>
  <c r="J288" i="4"/>
  <c r="K135" i="4"/>
  <c r="J135" i="4"/>
  <c r="K225" i="4"/>
  <c r="L225" i="4"/>
  <c r="J285" i="4"/>
  <c r="L285" i="4"/>
  <c r="L103" i="4"/>
  <c r="K103" i="4"/>
  <c r="K279" i="4"/>
  <c r="K222" i="4"/>
  <c r="K178" i="4"/>
  <c r="L131" i="4"/>
  <c r="K94" i="4"/>
  <c r="K84" i="4"/>
  <c r="J37" i="4"/>
  <c r="J16" i="4"/>
  <c r="J225" i="4"/>
  <c r="J287" i="4"/>
  <c r="J340" i="4"/>
  <c r="J131" i="4"/>
  <c r="J161" i="4"/>
  <c r="J195" i="4"/>
  <c r="J212" i="4"/>
  <c r="J103" i="4"/>
  <c r="J155" i="4"/>
  <c r="J218" i="4"/>
  <c r="J268" i="4"/>
  <c r="J306" i="4"/>
  <c r="K155" i="4"/>
  <c r="K122" i="4"/>
  <c r="K278" i="4"/>
  <c r="K341" i="4"/>
  <c r="K205" i="4"/>
  <c r="K204" i="4"/>
  <c r="K339" i="4"/>
  <c r="K58" i="4"/>
  <c r="J261" i="4"/>
  <c r="J89" i="4"/>
  <c r="L178" i="4"/>
  <c r="L278" i="4"/>
  <c r="L308" i="4"/>
  <c r="J27" i="4"/>
  <c r="J30" i="4"/>
  <c r="J45" i="4"/>
  <c r="K45" i="4"/>
  <c r="K91" i="4"/>
  <c r="J91" i="4"/>
  <c r="L91" i="4"/>
  <c r="L291" i="4"/>
  <c r="K291" i="4"/>
  <c r="K258" i="4"/>
  <c r="L258" i="4"/>
  <c r="L276" i="4"/>
  <c r="K276" i="4"/>
  <c r="J314" i="4"/>
  <c r="L314" i="4"/>
  <c r="K314" i="4"/>
  <c r="K224" i="4"/>
  <c r="L224" i="4"/>
  <c r="K74" i="4"/>
  <c r="J276" i="4"/>
  <c r="J224" i="4"/>
  <c r="K111" i="4"/>
  <c r="J151" i="4"/>
  <c r="K151" i="4"/>
  <c r="J36" i="4"/>
  <c r="K36" i="4"/>
  <c r="L36" i="4"/>
  <c r="L28" i="4"/>
  <c r="J28" i="4"/>
  <c r="L175" i="4"/>
  <c r="J175" i="4"/>
  <c r="K175" i="4"/>
  <c r="L57" i="4"/>
  <c r="J57" i="4"/>
  <c r="K23" i="4"/>
  <c r="J23" i="4"/>
  <c r="K281" i="4"/>
  <c r="L281" i="4"/>
  <c r="K284" i="4"/>
  <c r="J284" i="4"/>
  <c r="L284" i="4"/>
  <c r="J68" i="4"/>
  <c r="K68" i="4"/>
  <c r="L43" i="4"/>
  <c r="J43" i="4"/>
  <c r="L326" i="4"/>
  <c r="K326" i="4"/>
  <c r="L170" i="4"/>
  <c r="K170" i="4"/>
  <c r="J14" i="4"/>
  <c r="K14" i="4"/>
  <c r="L322" i="4"/>
  <c r="K322" i="4"/>
  <c r="L256" i="4"/>
  <c r="K256" i="4"/>
  <c r="L295" i="4"/>
  <c r="K295" i="4"/>
  <c r="L335" i="4"/>
  <c r="K335" i="4"/>
  <c r="J70" i="4"/>
  <c r="K70" i="4"/>
  <c r="K187" i="4"/>
  <c r="L187" i="4"/>
  <c r="J49" i="4"/>
  <c r="K49" i="4"/>
  <c r="K306" i="4"/>
  <c r="J216" i="4"/>
  <c r="J166" i="4"/>
  <c r="L89" i="4"/>
  <c r="J82" i="4"/>
  <c r="L53" i="4"/>
  <c r="K43" i="4"/>
  <c r="J142" i="4"/>
  <c r="J205" i="4"/>
  <c r="J231" i="4"/>
  <c r="J271" i="4"/>
  <c r="J294" i="4"/>
  <c r="J109" i="4"/>
  <c r="J136" i="4"/>
  <c r="J170" i="4"/>
  <c r="J197" i="4"/>
  <c r="J269" i="4"/>
  <c r="J299" i="4"/>
  <c r="J326" i="4"/>
  <c r="J127" i="4"/>
  <c r="J222" i="4"/>
  <c r="J279" i="4"/>
  <c r="K87" i="4"/>
  <c r="K143" i="4"/>
  <c r="K216" i="4"/>
  <c r="K288" i="4"/>
  <c r="K120" i="4"/>
  <c r="K231" i="4"/>
  <c r="K240" i="4"/>
  <c r="K285" i="4"/>
  <c r="K102" i="4"/>
  <c r="L49" i="4"/>
  <c r="K144" i="4"/>
  <c r="J77" i="4"/>
  <c r="J15" i="4"/>
  <c r="L218" i="4"/>
  <c r="L151" i="4"/>
  <c r="L304" i="4"/>
  <c r="L220" i="4"/>
  <c r="K207" i="4"/>
  <c r="J106" i="4"/>
  <c r="J56" i="4"/>
  <c r="H336" i="4"/>
  <c r="I336" i="4" s="1"/>
  <c r="H297" i="4"/>
  <c r="I297" i="4" s="1"/>
  <c r="H219" i="4"/>
  <c r="I219" i="4" s="1"/>
  <c r="H210" i="4"/>
  <c r="I210" i="4" s="1"/>
  <c r="H173" i="4"/>
  <c r="I173" i="4" s="1"/>
  <c r="H7" i="4"/>
  <c r="I7" i="4" s="1"/>
  <c r="J7" i="4" s="1"/>
  <c r="H333" i="4"/>
  <c r="I333" i="4" s="1"/>
  <c r="H42" i="4"/>
  <c r="I42" i="4" s="1"/>
  <c r="I196" i="4"/>
  <c r="J196" i="4" s="1"/>
  <c r="I72" i="4"/>
  <c r="H12" i="4"/>
  <c r="H438" i="4"/>
  <c r="H471" i="4"/>
  <c r="H493" i="4"/>
  <c r="H139" i="4"/>
  <c r="I338" i="4"/>
  <c r="H50" i="4"/>
  <c r="I107" i="4"/>
  <c r="H18" i="4"/>
  <c r="H460" i="4"/>
  <c r="I446" i="4"/>
  <c r="I51" i="4"/>
  <c r="H65" i="4"/>
  <c r="H490" i="4"/>
  <c r="H470" i="4"/>
  <c r="H417" i="4"/>
  <c r="H413" i="4"/>
  <c r="H447" i="4"/>
  <c r="H482" i="4"/>
  <c r="I432" i="4"/>
  <c r="H468" i="4"/>
  <c r="K173" i="4" l="1"/>
  <c r="L173" i="4"/>
  <c r="J173" i="4"/>
  <c r="K107" i="4"/>
  <c r="J107" i="4"/>
  <c r="L210" i="4"/>
  <c r="J210" i="4"/>
  <c r="K210" i="4"/>
  <c r="L333" i="4"/>
  <c r="J333" i="4"/>
  <c r="K333" i="4"/>
  <c r="L219" i="4"/>
  <c r="K219" i="4"/>
  <c r="J219" i="4"/>
  <c r="J51" i="4"/>
  <c r="L51" i="4"/>
  <c r="K51" i="4"/>
  <c r="L336" i="4"/>
  <c r="K336" i="4"/>
  <c r="J336" i="4"/>
  <c r="K338" i="4"/>
  <c r="L338" i="4"/>
  <c r="J338" i="4"/>
  <c r="L72" i="4"/>
  <c r="K72" i="4"/>
  <c r="J72" i="4"/>
  <c r="K297" i="4"/>
  <c r="L297" i="4"/>
  <c r="J297" i="4"/>
  <c r="I468" i="4"/>
  <c r="I470" i="4"/>
  <c r="I447" i="4"/>
  <c r="I413" i="4"/>
  <c r="I65" i="4"/>
  <c r="I139" i="4"/>
  <c r="I471" i="4"/>
  <c r="I12" i="4"/>
  <c r="I490" i="4"/>
  <c r="I460" i="4"/>
  <c r="I18" i="4"/>
  <c r="I438" i="4"/>
  <c r="I482" i="4"/>
  <c r="I417" i="4"/>
  <c r="I50" i="4"/>
  <c r="I493" i="4"/>
  <c r="B58" i="3"/>
  <c r="C56" i="3"/>
  <c r="B56" i="3"/>
  <c r="B55" i="3"/>
  <c r="B54" i="3"/>
  <c r="K12" i="4" l="1"/>
  <c r="K408" i="4" s="1"/>
  <c r="L12" i="4"/>
  <c r="J12" i="4"/>
  <c r="K50" i="4"/>
  <c r="L50" i="4"/>
  <c r="J50" i="4"/>
  <c r="J18" i="4"/>
  <c r="K18" i="4"/>
  <c r="J139" i="4"/>
  <c r="K139" i="4"/>
  <c r="J65" i="4"/>
  <c r="L65" i="4"/>
  <c r="K65" i="4"/>
  <c r="J408" i="4" l="1"/>
  <c r="L408" i="4"/>
  <c r="K12" i="1"/>
  <c r="J12" i="1"/>
  <c r="L12" i="1"/>
  <c r="G416" i="5" l="1"/>
  <c r="K13" i="1"/>
  <c r="L13" i="1"/>
  <c r="J13" i="1" l="1"/>
  <c r="J46" i="1" l="1"/>
  <c r="J353" i="1"/>
  <c r="K353" i="1"/>
  <c r="J31" i="1"/>
  <c r="J63" i="1"/>
  <c r="L353" i="1"/>
  <c r="I659" i="1" l="1"/>
  <c r="H659" i="1"/>
  <c r="G659" i="1"/>
  <c r="G581" i="1"/>
  <c r="G575" i="1"/>
  <c r="I570" i="1"/>
  <c r="H570" i="1"/>
  <c r="G570" i="1"/>
  <c r="I564" i="1"/>
  <c r="H564" i="1"/>
  <c r="G564" i="1"/>
  <c r="I555" i="1"/>
  <c r="H555" i="1"/>
  <c r="G555" i="1"/>
  <c r="I537" i="1"/>
  <c r="H537" i="1"/>
  <c r="G537" i="1"/>
  <c r="I499" i="1"/>
  <c r="H499" i="1"/>
  <c r="G499" i="1"/>
  <c r="J463" i="1" l="1"/>
  <c r="K463" i="1"/>
  <c r="L463" i="1"/>
  <c r="G587" i="1"/>
  <c r="I587" i="1"/>
  <c r="G137" i="1"/>
  <c r="H575" i="1"/>
  <c r="G629" i="1"/>
  <c r="G192" i="1"/>
  <c r="G637" i="1"/>
  <c r="H175" i="1"/>
  <c r="H654" i="1"/>
  <c r="G63" i="1"/>
  <c r="G394" i="1"/>
  <c r="G463" i="1"/>
  <c r="H506" i="1"/>
  <c r="G513" i="1"/>
  <c r="H513" i="1"/>
  <c r="H581" i="1"/>
  <c r="H629" i="1"/>
  <c r="I654" i="1"/>
  <c r="G46" i="1"/>
  <c r="I506" i="1"/>
  <c r="I548" i="1"/>
  <c r="G164" i="1"/>
  <c r="H192" i="1"/>
  <c r="G353" i="1"/>
  <c r="H78" i="1"/>
  <c r="H99" i="1"/>
  <c r="H353" i="1"/>
  <c r="H621" i="1"/>
  <c r="I621" i="1"/>
  <c r="G31" i="1"/>
  <c r="G99" i="1"/>
  <c r="H118" i="1"/>
  <c r="G175" i="1"/>
  <c r="G78" i="1"/>
  <c r="H277" i="1"/>
  <c r="G277" i="1"/>
  <c r="G13" i="1"/>
  <c r="H224" i="1"/>
  <c r="G118" i="1"/>
  <c r="G224" i="1"/>
  <c r="I277" i="1"/>
  <c r="G621" i="1"/>
  <c r="H530" i="1"/>
  <c r="G530" i="1"/>
  <c r="G598" i="1"/>
  <c r="H427" i="1"/>
  <c r="G487" i="1"/>
  <c r="I513" i="1"/>
  <c r="G521" i="1"/>
  <c r="I530" i="1"/>
  <c r="H548" i="1"/>
  <c r="G548" i="1"/>
  <c r="G647" i="1"/>
  <c r="H647" i="1"/>
  <c r="H394" i="1"/>
  <c r="G427" i="1"/>
  <c r="G506" i="1"/>
  <c r="I637" i="1"/>
  <c r="H637" i="1"/>
  <c r="I647" i="1"/>
  <c r="G654" i="1"/>
  <c r="K164" i="1" l="1"/>
  <c r="I224" i="1"/>
  <c r="K224" i="1"/>
  <c r="L224" i="1"/>
  <c r="J224" i="1"/>
  <c r="I118" i="1"/>
  <c r="K118" i="1"/>
  <c r="L118" i="1"/>
  <c r="J118" i="1"/>
  <c r="L394" i="1"/>
  <c r="I78" i="1"/>
  <c r="J78" i="1"/>
  <c r="L78" i="1"/>
  <c r="I353" i="1"/>
  <c r="I175" i="1"/>
  <c r="K175" i="1"/>
  <c r="J175" i="1"/>
  <c r="L175" i="1"/>
  <c r="J277" i="1"/>
  <c r="L46" i="1"/>
  <c r="I394" i="1"/>
  <c r="J394" i="1"/>
  <c r="I427" i="1"/>
  <c r="L427" i="1"/>
  <c r="K427" i="1"/>
  <c r="J427" i="1"/>
  <c r="K277" i="1"/>
  <c r="L63" i="1"/>
  <c r="K394" i="1"/>
  <c r="L277" i="1"/>
  <c r="I99" i="1"/>
  <c r="J99" i="1"/>
  <c r="K99" i="1"/>
  <c r="L99" i="1"/>
  <c r="K78" i="1"/>
  <c r="L164" i="1"/>
  <c r="K46" i="1"/>
  <c r="H587" i="1"/>
  <c r="I581" i="1"/>
  <c r="I575" i="1"/>
  <c r="I487" i="1"/>
  <c r="I629" i="1"/>
  <c r="H463" i="1"/>
  <c r="H487" i="1"/>
  <c r="I463" i="1"/>
  <c r="H63" i="1"/>
  <c r="H598" i="1"/>
  <c r="I598" i="1"/>
  <c r="H164" i="1"/>
  <c r="H46" i="1"/>
  <c r="I521" i="1"/>
  <c r="H521" i="1"/>
  <c r="H13" i="1"/>
  <c r="I13" i="1"/>
  <c r="H137" i="1"/>
  <c r="H31" i="1"/>
  <c r="I164" i="1" l="1"/>
  <c r="J164" i="1"/>
  <c r="I192" i="1"/>
  <c r="L192" i="1"/>
  <c r="K192" i="1"/>
  <c r="J192" i="1"/>
  <c r="L487" i="1"/>
  <c r="K487" i="1"/>
  <c r="I31" i="1"/>
  <c r="I46" i="1"/>
  <c r="I137" i="1"/>
  <c r="J137" i="1"/>
  <c r="L137" i="1"/>
  <c r="K137" i="1"/>
  <c r="I63" i="1"/>
  <c r="K63" i="1"/>
  <c r="J487" i="1"/>
  <c r="J490" i="1" l="1"/>
  <c r="L31" i="1"/>
  <c r="L490" i="1" s="1"/>
  <c r="K31" i="1"/>
  <c r="K490" i="1" s="1"/>
  <c r="A31" i="6" l="1"/>
  <c r="L27" i="6" l="1"/>
  <c r="M27" i="6"/>
  <c r="K27" i="6"/>
  <c r="I27" i="6"/>
  <c r="J27" i="6"/>
  <c r="H27" i="6"/>
  <c r="L18" i="6"/>
  <c r="M18" i="6"/>
  <c r="K18" i="6"/>
  <c r="I18" i="6"/>
  <c r="J18" i="6"/>
  <c r="H18" i="6"/>
  <c r="L9" i="6"/>
  <c r="M9" i="6"/>
  <c r="K9" i="6"/>
  <c r="J9" i="6"/>
  <c r="I9" i="6"/>
  <c r="H9" i="6"/>
  <c r="G11" i="6"/>
  <c r="J31" i="6"/>
  <c r="H31" i="6" l="1"/>
  <c r="I31" i="6"/>
  <c r="M31" i="6"/>
  <c r="K31" i="6"/>
  <c r="L31" i="6"/>
  <c r="L27" i="5" l="1"/>
  <c r="K27" i="5"/>
  <c r="G26" i="5"/>
  <c r="G25" i="5"/>
  <c r="J27" i="5" l="1"/>
  <c r="I27" i="5"/>
  <c r="G27" i="5"/>
  <c r="H27" i="5"/>
  <c r="L607" i="5" l="1"/>
  <c r="K607" i="5"/>
  <c r="J607" i="5"/>
  <c r="I607" i="5"/>
  <c r="H607" i="5"/>
  <c r="L482" i="5"/>
  <c r="K482" i="5"/>
  <c r="J482" i="5"/>
  <c r="L19" i="5"/>
  <c r="K19" i="5"/>
  <c r="G18" i="5"/>
  <c r="G17" i="5"/>
  <c r="G607" i="5"/>
  <c r="I482" i="5"/>
  <c r="J19" i="5"/>
  <c r="G482" i="5" l="1"/>
  <c r="H482" i="5"/>
  <c r="I19" i="5"/>
  <c r="G19" i="5"/>
  <c r="H19" i="5"/>
  <c r="G599" i="5" l="1"/>
  <c r="G595" i="5"/>
  <c r="H599" i="5" l="1"/>
  <c r="H595" i="5"/>
  <c r="K599" i="5" l="1"/>
  <c r="I599" i="5"/>
  <c r="L599" i="5"/>
  <c r="J599" i="5"/>
  <c r="K595" i="5"/>
  <c r="I595" i="5"/>
  <c r="L595" i="5"/>
  <c r="J595" i="5"/>
  <c r="G583" i="5" l="1"/>
  <c r="I583" i="5"/>
  <c r="H583" i="5"/>
  <c r="J583" i="5"/>
  <c r="K583" i="5"/>
  <c r="L583" i="5"/>
  <c r="L31" i="5" l="1"/>
  <c r="K31" i="5"/>
  <c r="I31" i="5"/>
  <c r="H31" i="5"/>
  <c r="G31" i="5"/>
  <c r="J31" i="5"/>
  <c r="K23" i="5" l="1"/>
  <c r="L23" i="5"/>
  <c r="J23" i="5" l="1"/>
  <c r="H23" i="5"/>
  <c r="G23" i="5"/>
  <c r="I23" i="5"/>
  <c r="L6" i="5" l="1"/>
  <c r="K6" i="5"/>
  <c r="J6" i="5"/>
  <c r="G6" i="5"/>
  <c r="I6" i="5" l="1"/>
  <c r="K11" i="5"/>
  <c r="L11" i="5"/>
  <c r="G11" i="5"/>
  <c r="H11" i="5"/>
  <c r="H6" i="5" l="1"/>
  <c r="G30" i="6"/>
  <c r="G29" i="6"/>
  <c r="G26" i="6"/>
  <c r="G20" i="6"/>
  <c r="G17" i="6"/>
  <c r="G8" i="6"/>
  <c r="G4" i="6"/>
  <c r="L587" i="5"/>
  <c r="K587" i="5"/>
  <c r="J587" i="5"/>
  <c r="I587" i="5"/>
  <c r="H587" i="5"/>
  <c r="G587" i="5"/>
  <c r="L603" i="5"/>
  <c r="K603" i="5"/>
  <c r="J603" i="5"/>
  <c r="I603" i="5"/>
  <c r="H603" i="5"/>
  <c r="G603" i="5"/>
  <c r="G375" i="5"/>
  <c r="G373" i="5"/>
  <c r="G370" i="5"/>
  <c r="G355" i="5"/>
  <c r="G352" i="5"/>
  <c r="G340" i="5"/>
  <c r="G337" i="5"/>
  <c r="G211" i="5"/>
  <c r="G208" i="5"/>
  <c r="G40" i="5"/>
  <c r="J11" i="5" l="1"/>
  <c r="I11" i="5"/>
  <c r="A34" i="6" l="1"/>
  <c r="G401" i="6" l="1"/>
  <c r="H401" i="6" s="1"/>
  <c r="I401" i="6" s="1"/>
  <c r="G400" i="6"/>
  <c r="H400" i="6" s="1"/>
  <c r="I400" i="6" s="1"/>
  <c r="G399" i="6"/>
  <c r="H399" i="6" s="1"/>
  <c r="I399" i="6" s="1"/>
  <c r="G398" i="6"/>
  <c r="H398" i="6" s="1"/>
  <c r="I398" i="6" s="1"/>
  <c r="G397" i="6"/>
  <c r="H397" i="6" s="1"/>
  <c r="I397" i="6" s="1"/>
  <c r="G396" i="6"/>
  <c r="H396" i="6" s="1"/>
  <c r="I396" i="6" s="1"/>
  <c r="G395" i="6"/>
  <c r="H395" i="6" s="1"/>
  <c r="I395" i="6" s="1"/>
  <c r="G394" i="6"/>
  <c r="H394" i="6" s="1"/>
  <c r="I394" i="6" s="1"/>
  <c r="L503" i="5" l="1"/>
  <c r="K503" i="5"/>
  <c r="J503" i="5"/>
  <c r="L497" i="5"/>
  <c r="K497" i="5"/>
  <c r="J497" i="5"/>
  <c r="K486" i="5"/>
  <c r="L486" i="5"/>
  <c r="J486" i="5"/>
  <c r="G461" i="5"/>
  <c r="G423" i="5"/>
  <c r="L15" i="5"/>
  <c r="K15" i="5"/>
  <c r="G417" i="5" l="1"/>
  <c r="I486" i="5"/>
  <c r="I503" i="5"/>
  <c r="I497" i="5"/>
  <c r="G209" i="5"/>
  <c r="G338" i="5"/>
  <c r="G371" i="5"/>
  <c r="H376" i="5"/>
  <c r="G486" i="5"/>
  <c r="G497" i="5"/>
  <c r="G503" i="5"/>
  <c r="G38" i="5"/>
  <c r="G353" i="5"/>
  <c r="G376" i="5"/>
  <c r="I376" i="5"/>
  <c r="G471" i="5"/>
  <c r="H486" i="5"/>
  <c r="H497" i="5"/>
  <c r="H503" i="5"/>
  <c r="H461" i="5"/>
  <c r="G15" i="5"/>
  <c r="G474" i="5" l="1"/>
  <c r="I15" i="5"/>
  <c r="H417" i="5"/>
  <c r="I353" i="5"/>
  <c r="H338" i="5"/>
  <c r="I38" i="5"/>
  <c r="E9" i="3" s="1"/>
  <c r="H471" i="5"/>
  <c r="I371" i="5"/>
  <c r="H353" i="5"/>
  <c r="H423" i="5"/>
  <c r="I471" i="5"/>
  <c r="H371" i="5"/>
  <c r="H209" i="5"/>
  <c r="I338" i="5"/>
  <c r="I209" i="5"/>
  <c r="H38" i="5"/>
  <c r="H15" i="5"/>
  <c r="H474" i="5" l="1"/>
  <c r="I461" i="5"/>
  <c r="I423" i="5"/>
  <c r="I417" i="5"/>
  <c r="I474" i="5" l="1"/>
  <c r="E19" i="3"/>
  <c r="E17" i="3" l="1"/>
  <c r="E57" i="3" s="1"/>
  <c r="H34" i="6" l="1"/>
  <c r="I34" i="6" l="1"/>
  <c r="E27" i="3" l="1"/>
  <c r="E23" i="3"/>
  <c r="E11" i="3"/>
  <c r="E56" i="3" s="1"/>
  <c r="E13" i="3"/>
  <c r="E25" i="3" l="1"/>
  <c r="E21" i="3"/>
  <c r="E15" i="3"/>
  <c r="E29" i="3" l="1"/>
  <c r="J376" i="5" l="1"/>
  <c r="F19" i="3" s="1"/>
  <c r="J209" i="5"/>
  <c r="F11" i="3" s="1"/>
  <c r="F56" i="3" s="1"/>
  <c r="J461" i="5" l="1"/>
  <c r="F25" i="3" s="1"/>
  <c r="K461" i="5"/>
  <c r="G25" i="3" s="1"/>
  <c r="K338" i="5"/>
  <c r="G13" i="3" s="1"/>
  <c r="K371" i="5"/>
  <c r="G17" i="3" s="1"/>
  <c r="G57" i="3" s="1"/>
  <c r="J38" i="5"/>
  <c r="K209" i="5"/>
  <c r="G11" i="3" s="1"/>
  <c r="G56" i="3" s="1"/>
  <c r="K417" i="5"/>
  <c r="G21" i="3" s="1"/>
  <c r="K471" i="5"/>
  <c r="K376" i="5"/>
  <c r="G19" i="3" s="1"/>
  <c r="K423" i="5"/>
  <c r="G23" i="3" s="1"/>
  <c r="J471" i="5"/>
  <c r="F27" i="3" s="1"/>
  <c r="J338" i="5"/>
  <c r="F13" i="3" s="1"/>
  <c r="J353" i="5"/>
  <c r="F15" i="3" s="1"/>
  <c r="J371" i="5"/>
  <c r="F17" i="3" s="1"/>
  <c r="F57" i="3" s="1"/>
  <c r="J417" i="5"/>
  <c r="F21" i="3" s="1"/>
  <c r="J423" i="5"/>
  <c r="F23" i="3" s="1"/>
  <c r="K38" i="5"/>
  <c r="K353" i="5"/>
  <c r="G15" i="3" s="1"/>
  <c r="J15" i="5"/>
  <c r="J474" i="5" l="1"/>
  <c r="G27" i="3"/>
  <c r="K474" i="5"/>
  <c r="G9" i="3"/>
  <c r="F9" i="3"/>
  <c r="F29" i="3" s="1"/>
  <c r="L461" i="5"/>
  <c r="H25" i="3" s="1"/>
  <c r="L338" i="5"/>
  <c r="H13" i="3" s="1"/>
  <c r="L371" i="5"/>
  <c r="H17" i="3" s="1"/>
  <c r="H57" i="3" s="1"/>
  <c r="L376" i="5"/>
  <c r="H19" i="3" s="1"/>
  <c r="L353" i="5"/>
  <c r="H15" i="3" s="1"/>
  <c r="L209" i="5"/>
  <c r="H11" i="3" s="1"/>
  <c r="H56" i="3" s="1"/>
  <c r="L423" i="5"/>
  <c r="H23" i="3" s="1"/>
  <c r="L417" i="5"/>
  <c r="H21" i="3" s="1"/>
  <c r="L38" i="5"/>
  <c r="L471" i="5"/>
  <c r="G29" i="3" l="1"/>
  <c r="H27" i="3"/>
  <c r="L474" i="5"/>
  <c r="H9" i="3"/>
  <c r="H29" i="3" l="1"/>
  <c r="G39" i="3"/>
  <c r="H38" i="3"/>
  <c r="H55" i="3" s="1"/>
  <c r="E38" i="3"/>
  <c r="E55" i="3" s="1"/>
  <c r="E39" i="3"/>
  <c r="F39" i="3"/>
  <c r="E37" i="3"/>
  <c r="E58" i="3" s="1"/>
  <c r="F37" i="3"/>
  <c r="F58" i="3" s="1"/>
  <c r="H39" i="3"/>
  <c r="H37" i="3"/>
  <c r="H58" i="3" s="1"/>
  <c r="F38" i="3" l="1"/>
  <c r="F55" i="3" s="1"/>
  <c r="G38" i="3"/>
  <c r="G55" i="3" s="1"/>
  <c r="M34" i="6"/>
  <c r="G37" i="3"/>
  <c r="G58" i="3" s="1"/>
  <c r="H36" i="3"/>
  <c r="E36" i="3"/>
  <c r="G36" i="3"/>
  <c r="E41" i="3" l="1"/>
  <c r="E54" i="3" s="1"/>
  <c r="H41" i="3"/>
  <c r="H54" i="3" s="1"/>
  <c r="G41" i="3"/>
  <c r="G54" i="3" s="1"/>
  <c r="L34" i="6"/>
  <c r="J34" i="6"/>
  <c r="F36" i="3"/>
  <c r="E43" i="3" l="1"/>
  <c r="E59" i="3"/>
  <c r="E61" i="3" s="1"/>
  <c r="G43" i="3"/>
  <c r="G59" i="3"/>
  <c r="G61" i="3" s="1"/>
  <c r="F41" i="3"/>
  <c r="F54" i="3" s="1"/>
  <c r="H43" i="3"/>
  <c r="H59" i="3"/>
  <c r="H61" i="3" s="1"/>
  <c r="K34" i="6"/>
  <c r="F43" i="3" l="1"/>
  <c r="F59" i="3"/>
  <c r="F61" i="3" s="1"/>
</calcChain>
</file>

<file path=xl/sharedStrings.xml><?xml version="1.0" encoding="utf-8"?>
<sst xmlns="http://schemas.openxmlformats.org/spreadsheetml/2006/main" count="6228" uniqueCount="655">
  <si>
    <t>GAC</t>
  </si>
  <si>
    <t>GMC</t>
  </si>
  <si>
    <t>NMC</t>
  </si>
  <si>
    <t>Cause</t>
  </si>
  <si>
    <t>D1</t>
  </si>
  <si>
    <t>MO</t>
  </si>
  <si>
    <t>PULVERIZER FEEDERS</t>
  </si>
  <si>
    <t>PD</t>
  </si>
  <si>
    <t>AIR HEATER (REGENERATIVE)</t>
  </si>
  <si>
    <t>FEEDWATER PUMP</t>
  </si>
  <si>
    <t>OTHER DUCT BURNER PROBLEMS</t>
  </si>
  <si>
    <t>PULVERIZER CONTROL SYSTEMS (TEMPERATURE AND PRESSURE)</t>
  </si>
  <si>
    <t>PULVERIZED FUEL AND AIR PIPING (PULVERIZER TO WIND BOX)</t>
  </si>
  <si>
    <t>Unit</t>
  </si>
  <si>
    <t>Name</t>
  </si>
  <si>
    <t>Event</t>
  </si>
  <si>
    <t>Type</t>
  </si>
  <si>
    <t>No</t>
  </si>
  <si>
    <t>Code</t>
  </si>
  <si>
    <t>Start</t>
  </si>
  <si>
    <t>End</t>
  </si>
  <si>
    <t>Hours</t>
  </si>
  <si>
    <t>Description</t>
  </si>
  <si>
    <t>Equiv.</t>
  </si>
  <si>
    <t>MWH</t>
  </si>
  <si>
    <t>Lost</t>
  </si>
  <si>
    <t>EAF</t>
  </si>
  <si>
    <t>EUOR</t>
  </si>
  <si>
    <t>Impact</t>
  </si>
  <si>
    <t>EFOR</t>
  </si>
  <si>
    <t>All Steam</t>
  </si>
  <si>
    <t>Fuel Firing</t>
  </si>
  <si>
    <t>(0200-0480)</t>
  </si>
  <si>
    <t>Boiler</t>
  </si>
  <si>
    <t>(0500-1999)</t>
  </si>
  <si>
    <t>Balance Of Plant</t>
  </si>
  <si>
    <t>(3110-3999)</t>
  </si>
  <si>
    <t>Steam Turbine</t>
  </si>
  <si>
    <t>(4000-4499)</t>
  </si>
  <si>
    <t>Generator</t>
  </si>
  <si>
    <t>(4500-4899)</t>
  </si>
  <si>
    <t>Pollution Control Equip.</t>
  </si>
  <si>
    <t>(8000-8835)</t>
  </si>
  <si>
    <t>External</t>
  </si>
  <si>
    <t>(9000-9340)</t>
  </si>
  <si>
    <t>Reg., Safety, Envrn.</t>
  </si>
  <si>
    <t>(9504-9720)</t>
  </si>
  <si>
    <t>Per., and Proced. Errors</t>
  </si>
  <si>
    <t>Gas Turbine</t>
  </si>
  <si>
    <t>(5000-5299)</t>
  </si>
  <si>
    <t>NERC GADS UNPLANNED EVENT IMPACT</t>
  </si>
  <si>
    <t>BY CAUSE CODE GROUP</t>
  </si>
  <si>
    <t>Range</t>
  </si>
  <si>
    <t>Cause Code Group</t>
  </si>
  <si>
    <t>0010-0130</t>
  </si>
  <si>
    <t>Fuel Handling</t>
  </si>
  <si>
    <t>0200-0480</t>
  </si>
  <si>
    <t>0500-1999</t>
  </si>
  <si>
    <t>Boiler (all)</t>
  </si>
  <si>
    <t>3110-3999</t>
  </si>
  <si>
    <t>4000-4499</t>
  </si>
  <si>
    <t>4500-4899</t>
  </si>
  <si>
    <t>8000-8835</t>
  </si>
  <si>
    <t>Pollution Control Equipment</t>
  </si>
  <si>
    <t>9000-9340</t>
  </si>
  <si>
    <t>9504-9720</t>
  </si>
  <si>
    <t>Reg., Safety, &amp; Environmental</t>
  </si>
  <si>
    <t>Personnel Or Procedural Errors</t>
  </si>
  <si>
    <t>1000-1020</t>
  </si>
  <si>
    <t>1030-1050</t>
  </si>
  <si>
    <t>1060-1070</t>
  </si>
  <si>
    <t>1080-1099</t>
  </si>
  <si>
    <t>of Total</t>
  </si>
  <si>
    <t>Waterwall BTF</t>
  </si>
  <si>
    <t>Superheater BTF</t>
  </si>
  <si>
    <t>Reheater BTF</t>
  </si>
  <si>
    <t>Economizer BTF</t>
  </si>
  <si>
    <t>All BTF</t>
  </si>
  <si>
    <t>(1060-1070)</t>
  </si>
  <si>
    <t>(1080-1099)</t>
  </si>
  <si>
    <t>(0010-0130)</t>
  </si>
  <si>
    <t>(9900-9999)</t>
  </si>
  <si>
    <t>9900-9999</t>
  </si>
  <si>
    <t>(1000-1030)</t>
  </si>
  <si>
    <t>(1035-1050)</t>
  </si>
  <si>
    <t>(0000-0009)</t>
  </si>
  <si>
    <t>PULVERIZER PYRITE REMOVAL SYSTEM</t>
  </si>
  <si>
    <t>Outage</t>
  </si>
  <si>
    <t>Count</t>
  </si>
  <si>
    <t>WET SCRUBBER/ABSORBER TOWER OR MODULE</t>
  </si>
  <si>
    <t>Load Reduction #412-1 Mill pyrite section plugged.</t>
  </si>
  <si>
    <t>Load Reduction #422-1 Mill C burner line fire.</t>
  </si>
  <si>
    <t xml:space="preserve">Load Reduction #432-3 Feeder had a bad carrier roll.  </t>
  </si>
  <si>
    <t>Load Reduction #442-2 Mill 'C' burner temperature got hot.  Took mill off to inspe</t>
  </si>
  <si>
    <t>Load Reduction #452-2 BFP inboard oil seal lost its seal and was leaking oil.</t>
  </si>
  <si>
    <t>Outage #10The unit was running with known seal damage on the air heaters.  Removed</t>
  </si>
  <si>
    <t xml:space="preserve">Load Reduction #462-1 and 2-2 Absorber towers were out of service for maintenance </t>
  </si>
  <si>
    <t>Load Reduction #472-6 Mill bow differential transmitter failed due to water in the</t>
  </si>
  <si>
    <r>
      <t xml:space="preserve"> MWH</t>
    </r>
    <r>
      <rPr>
        <b/>
        <vertAlign val="subscript"/>
        <sz val="11"/>
        <color theme="1"/>
        <rFont val="Arial"/>
        <family val="2"/>
      </rPr>
      <t xml:space="preserve"> (system) </t>
    </r>
  </si>
  <si>
    <r>
      <t>EAF</t>
    </r>
    <r>
      <rPr>
        <b/>
        <vertAlign val="subscript"/>
        <sz val="11"/>
        <color theme="1"/>
        <rFont val="Arial"/>
        <family val="2"/>
      </rPr>
      <t xml:space="preserve"> (system)</t>
    </r>
  </si>
  <si>
    <r>
      <t>EUOR</t>
    </r>
    <r>
      <rPr>
        <b/>
        <vertAlign val="subscript"/>
        <sz val="11"/>
        <color theme="1"/>
        <rFont val="Arial"/>
        <family val="2"/>
      </rPr>
      <t xml:space="preserve"> (system)</t>
    </r>
  </si>
  <si>
    <r>
      <t>EFOR</t>
    </r>
    <r>
      <rPr>
        <b/>
        <vertAlign val="subscript"/>
        <sz val="11"/>
        <color theme="1"/>
        <rFont val="Arial"/>
        <family val="2"/>
      </rPr>
      <t xml:space="preserve"> (system) </t>
    </r>
  </si>
  <si>
    <r>
      <t>MWH</t>
    </r>
    <r>
      <rPr>
        <i/>
        <vertAlign val="subscript"/>
        <sz val="8"/>
        <color rgb="FFC00000"/>
        <rFont val="Arial"/>
        <family val="2"/>
      </rPr>
      <t>(lost)</t>
    </r>
  </si>
  <si>
    <r>
      <t>EAF</t>
    </r>
    <r>
      <rPr>
        <i/>
        <vertAlign val="subscript"/>
        <sz val="8"/>
        <color rgb="FFC00000"/>
        <rFont val="Arial"/>
        <family val="2"/>
      </rPr>
      <t>(lost)</t>
    </r>
  </si>
  <si>
    <r>
      <t>EUOR</t>
    </r>
    <r>
      <rPr>
        <i/>
        <vertAlign val="subscript"/>
        <sz val="8"/>
        <color rgb="FFC00000"/>
        <rFont val="Arial"/>
        <family val="2"/>
      </rPr>
      <t>(lost)</t>
    </r>
  </si>
  <si>
    <r>
      <t>EFOR</t>
    </r>
    <r>
      <rPr>
        <i/>
        <vertAlign val="subscript"/>
        <sz val="8"/>
        <color rgb="FFC00000"/>
        <rFont val="Arial"/>
        <family val="2"/>
      </rPr>
      <t>(lost)</t>
    </r>
  </si>
  <si>
    <t>PR11</t>
  </si>
  <si>
    <t>GR4</t>
  </si>
  <si>
    <t>TC1</t>
  </si>
  <si>
    <t>TC2</t>
  </si>
  <si>
    <t>MC4</t>
  </si>
  <si>
    <t>CR6</t>
  </si>
  <si>
    <t>MC1</t>
  </si>
  <si>
    <t>MC3</t>
  </si>
  <si>
    <t>BR3</t>
  </si>
  <si>
    <t>MC2</t>
  </si>
  <si>
    <t>GH2</t>
  </si>
  <si>
    <t>BR1</t>
  </si>
  <si>
    <t>BR6</t>
  </si>
  <si>
    <t>CR5</t>
  </si>
  <si>
    <t>GH4</t>
  </si>
  <si>
    <t>GH1</t>
  </si>
  <si>
    <t>TC10</t>
  </si>
  <si>
    <t>TC5</t>
  </si>
  <si>
    <t>TC6</t>
  </si>
  <si>
    <t>GR3</t>
  </si>
  <si>
    <t>CR4</t>
  </si>
  <si>
    <t>BR2</t>
  </si>
  <si>
    <t>CR11</t>
  </si>
  <si>
    <t>BR5</t>
  </si>
  <si>
    <t>TC7</t>
  </si>
  <si>
    <t>TC8</t>
  </si>
  <si>
    <t>GH3</t>
  </si>
  <si>
    <t>BR11</t>
  </si>
  <si>
    <t>BR9</t>
  </si>
  <si>
    <t>PR13</t>
  </si>
  <si>
    <t>BR8</t>
  </si>
  <si>
    <t>BR7</t>
  </si>
  <si>
    <t>BR10</t>
  </si>
  <si>
    <t>PR12</t>
  </si>
  <si>
    <t>TC9</t>
  </si>
  <si>
    <t>includes overlapping events.</t>
  </si>
  <si>
    <t>match KPI values as this data</t>
  </si>
  <si>
    <r>
      <t>MWH</t>
    </r>
    <r>
      <rPr>
        <vertAlign val="subscript"/>
        <sz val="8"/>
        <color rgb="FFC00000"/>
        <rFont val="Arial"/>
        <family val="2"/>
      </rPr>
      <t>(lost)</t>
    </r>
  </si>
  <si>
    <r>
      <t>EAF</t>
    </r>
    <r>
      <rPr>
        <vertAlign val="subscript"/>
        <sz val="8"/>
        <color rgb="FFC00000"/>
        <rFont val="Arial"/>
        <family val="2"/>
      </rPr>
      <t>(lost)</t>
    </r>
  </si>
  <si>
    <r>
      <t>EUOR</t>
    </r>
    <r>
      <rPr>
        <vertAlign val="subscript"/>
        <sz val="8"/>
        <color rgb="FFC00000"/>
        <rFont val="Arial"/>
        <family val="2"/>
      </rPr>
      <t>(lost)</t>
    </r>
  </si>
  <si>
    <r>
      <t>EFOR</t>
    </r>
    <r>
      <rPr>
        <vertAlign val="subscript"/>
        <sz val="8"/>
        <color rgb="FFC00000"/>
        <rFont val="Arial"/>
        <family val="2"/>
      </rPr>
      <t>(lost)</t>
    </r>
  </si>
  <si>
    <t>D4</t>
  </si>
  <si>
    <t>Evt.</t>
  </si>
  <si>
    <t>Hrs</t>
  </si>
  <si>
    <t>Dur Hrs</t>
  </si>
  <si>
    <t>HF1</t>
  </si>
  <si>
    <t>HF2</t>
  </si>
  <si>
    <t>ZN1</t>
  </si>
  <si>
    <t>U1</t>
  </si>
  <si>
    <t>Boiler Water Condition (not Feedwater Water Quality)</t>
  </si>
  <si>
    <t>NC</t>
  </si>
  <si>
    <t>Other Tube Slagging or Fouling</t>
  </si>
  <si>
    <t>SF</t>
  </si>
  <si>
    <t>Wet Scrubber Testing</t>
  </si>
  <si>
    <t>Pulverizer Feeders</t>
  </si>
  <si>
    <t>Pulverizer Fires</t>
  </si>
  <si>
    <t>Other Stack Or Exhaust Emissions -fossil Stm Unit</t>
  </si>
  <si>
    <t>U2</t>
  </si>
  <si>
    <t>Furnace Wall Leaks</t>
  </si>
  <si>
    <t>Burners</t>
  </si>
  <si>
    <t>Pulverizer Mills</t>
  </si>
  <si>
    <t>Turbine Control Valves</t>
  </si>
  <si>
    <t>Gas Turbine - Lube Oil Pumps</t>
  </si>
  <si>
    <t>Gas Turbine -  Starting System (including Motor)</t>
  </si>
  <si>
    <t>Other Pulverizer Problems</t>
  </si>
  <si>
    <t>Opacity - Fossil Steam Units</t>
  </si>
  <si>
    <t>Other Gas Turbine Combustor Problems</t>
  </si>
  <si>
    <t>HA1</t>
  </si>
  <si>
    <t>Pulverizer Inspection</t>
  </si>
  <si>
    <t>First Reheater Slagging or Fouling</t>
  </si>
  <si>
    <t>Feedwater Controls</t>
  </si>
  <si>
    <t>Induced Draft Fans</t>
  </si>
  <si>
    <t>High Silica</t>
  </si>
  <si>
    <r>
      <rPr>
        <u/>
        <sz val="6"/>
        <color theme="1" tint="0.499984740745262"/>
        <rFont val="Arial"/>
        <family val="2"/>
      </rPr>
      <t>Note</t>
    </r>
    <r>
      <rPr>
        <sz val="6"/>
        <color theme="1" tint="0.499984740745262"/>
        <rFont val="Arial"/>
        <family val="2"/>
      </rPr>
      <t>:  This data may not</t>
    </r>
  </si>
  <si>
    <t>Denominator</t>
  </si>
  <si>
    <t>Other Feedwater Pump Problems</t>
  </si>
  <si>
    <t>Second Superheater Leaks</t>
  </si>
  <si>
    <t>Electrostatic Precipitator Field Out Of Service</t>
  </si>
  <si>
    <t>Light-off (Igniter) Systems (Including Fuel Supply)</t>
  </si>
  <si>
    <t>Gas Turbine - Cooling And Seal Air System</t>
  </si>
  <si>
    <t>Gas Turbine - Fuel Piping And Valves</t>
  </si>
  <si>
    <t>Gas Fuel System with controls and instruments</t>
  </si>
  <si>
    <t>1-6 Mill off to inspect grinding section.</t>
  </si>
  <si>
    <t>Boiler Deslag - First Reheater.  Full load available if needed.</t>
  </si>
  <si>
    <t>Total Unit Performance Testing</t>
  </si>
  <si>
    <t>Pulverizer System Puff</t>
  </si>
  <si>
    <t xml:space="preserve">3-5 Mill puff causing D corner burner damage and associated boiler tube leak. </t>
  </si>
  <si>
    <t>Boiler Deslag - First ReheaterFull Load Available as Needed</t>
  </si>
  <si>
    <r>
      <t>Boiler</t>
    </r>
    <r>
      <rPr>
        <sz val="8"/>
        <color theme="1"/>
        <rFont val="Arial"/>
        <family val="2"/>
      </rPr>
      <t xml:space="preserve"> (non-BTF)</t>
    </r>
  </si>
  <si>
    <r>
      <t xml:space="preserve">Reheater </t>
    </r>
    <r>
      <rPr>
        <sz val="8"/>
        <color theme="1"/>
        <rFont val="Arial"/>
        <family val="2"/>
      </rPr>
      <t>(# 2 outages)</t>
    </r>
  </si>
  <si>
    <r>
      <t xml:space="preserve">Superheater </t>
    </r>
    <r>
      <rPr>
        <u/>
        <sz val="8"/>
        <color theme="1"/>
        <rFont val="Arial"/>
        <family val="2"/>
      </rPr>
      <t>(# 3 outages)</t>
    </r>
  </si>
  <si>
    <t>1-1 &amp; 1-4 mill inspection</t>
  </si>
  <si>
    <t>1-3 mill inspection</t>
  </si>
  <si>
    <t>2-4 mill west door broken spring bolt</t>
  </si>
  <si>
    <t xml:space="preserve">2-4 hot air damper not making limit </t>
  </si>
  <si>
    <t>2-2 mill shaft broken</t>
  </si>
  <si>
    <t>Feedwater Pump Drive - Steam Turbine</t>
  </si>
  <si>
    <t>Collecting 3-2 BFP vibration data</t>
  </si>
  <si>
    <t>Electrostatic Precipitator Problems</t>
  </si>
  <si>
    <t>Loss of communication between DCS &amp; precipitator.</t>
  </si>
  <si>
    <t>Wet Scrubber/absorber Tower Or Module</t>
  </si>
  <si>
    <t>Flue gas desulfurization module cleaning.</t>
  </si>
  <si>
    <t>Governor valve sticking at 155 MW.  Lubrication issues.</t>
  </si>
  <si>
    <t>Governor valve sticking at 155 MW.  Lubrication issues.  CSS cleaned hardened grea</t>
  </si>
  <si>
    <t>Full Load winter capability test.</t>
  </si>
  <si>
    <t>5A mill inspection.</t>
  </si>
  <si>
    <t>First Reheater Leaks</t>
  </si>
  <si>
    <t xml:space="preserve">Reheat boiler tube leak - cracked.  Total of 6 leaks - 1 dutchman &amp; 4 padwelds.  </t>
  </si>
  <si>
    <t>Full load winter capability test.</t>
  </si>
  <si>
    <t>Induced Draft Fan Controls</t>
  </si>
  <si>
    <t>5A ID Fan trip - Replaced I/O PCB and batteries in Sigma controller and reset faul</t>
  </si>
  <si>
    <t>D1 feeder plugged due to torn belt.</t>
  </si>
  <si>
    <t>D2 feeder plugged due to wet coal.</t>
  </si>
  <si>
    <t>Support fuel unavailable due to loss of communication between precipitator &amp; DCS.</t>
  </si>
  <si>
    <t>Lp Turbine Bearings</t>
  </si>
  <si>
    <t>#4 Turbine bearing temperature running high.</t>
  </si>
  <si>
    <t>6B feeder belt torn.  Repaired &amp; put back in service.</t>
  </si>
  <si>
    <t xml:space="preserve">Turbine cool down in prep for removing #3 &amp; #4 turbine bearing during maintenance </t>
  </si>
  <si>
    <t>The #3 and #4 turbine bearings were removed.  The #3 was found OK and was polished</t>
  </si>
  <si>
    <t>Unit 1 had been running with a tube leak, located around IK #6, for s</t>
  </si>
  <si>
    <t>Metal hung in 1-4 mill feeder.</t>
  </si>
  <si>
    <t>1-4 Feeder belt bound up.</t>
  </si>
  <si>
    <t>1-4 Mill off to replace feeder discharge pipe pluggage detector.</t>
  </si>
  <si>
    <t>U1 H2SO4 was high.  Dropped load to keep it in compliance.</t>
  </si>
  <si>
    <t>A leak was detected in Reheater pendant section of the boiler.  Dispa</t>
  </si>
  <si>
    <t>1-1 Mill off to inspect grinding section.</t>
  </si>
  <si>
    <t>Foreign Object in Mill</t>
  </si>
  <si>
    <t>1-3 Mill had a noise in the pyrite section.  Removed the mill to</t>
  </si>
  <si>
    <t>Pulverizer Mill Classifiers</t>
  </si>
  <si>
    <t>2-1 Mill not grinding, took off for inspection.</t>
  </si>
  <si>
    <t>2-2 Mill was removed from service to inspect due to high differen</t>
  </si>
  <si>
    <t>2-5 Mill off to replace pyrite scraper.</t>
  </si>
  <si>
    <t>2-6 Mill off to inspect grinding section and classifiers.</t>
  </si>
  <si>
    <t>2-1 Feeder control issue.</t>
  </si>
  <si>
    <t>Removed 2-4 Mill from service for journal issue.</t>
  </si>
  <si>
    <t>2-6 Feeder off to replace the belt.</t>
  </si>
  <si>
    <t>2-6 Mill off to inspect the grinding section.</t>
  </si>
  <si>
    <t>Unit 3 has been running with 3-2 ID Fan OB Fan bearing having periodi</t>
  </si>
  <si>
    <t xml:space="preserve">3-2B SO3 injection blower pressure sensing line came off causing </t>
  </si>
  <si>
    <t>Reduced load to keep H2SO4 within limit.</t>
  </si>
  <si>
    <t xml:space="preserve">Reduced load to keep H2SO4 within limit.  </t>
  </si>
  <si>
    <t>Plant Modific. Strictly For Compliance W/ Reg. Req</t>
  </si>
  <si>
    <t>KBR electrical tie-in for Bag House and ID fan.</t>
  </si>
  <si>
    <t>ID Fans out the top. Reduced load to swap mills.</t>
  </si>
  <si>
    <t>H2SO4 out of limit for probe pluggage.</t>
  </si>
  <si>
    <t>Forced Draft Fans</t>
  </si>
  <si>
    <t xml:space="preserve">FD fans were topping out.  </t>
  </si>
  <si>
    <t>3-3 Feeder controls.</t>
  </si>
  <si>
    <t xml:space="preserve">Planned derate to inspect 4-2 BFP leak.  Derate was planned with </t>
  </si>
  <si>
    <t>4-6 Mill Feeder coal inlet plugged causing controls to see this feeder as</t>
  </si>
  <si>
    <t>Boiler exit gas was high due to both top mills being in service w</t>
  </si>
  <si>
    <t xml:space="preserve">Load reduced on GR3 due to high opacity.  </t>
  </si>
  <si>
    <t>GR3 derate reduction from event #4.  Derate due to igh opacity.</t>
  </si>
  <si>
    <t>Continuation of previous event.  GR3 derate increased to blow soot and clean boile</t>
  </si>
  <si>
    <t>Continuation of previous event.  GR3/B4 soot blowing completed, raised load as muc</t>
  </si>
  <si>
    <t>GR3 load reduced due to high opacity.</t>
  </si>
  <si>
    <t>GR3 derate decreased from Event #8 due to high opacity.</t>
  </si>
  <si>
    <t>GR3 Derate reduction from Event #9 due to high opacity.</t>
  </si>
  <si>
    <t>Pulverizer Pyrite Removal System</t>
  </si>
  <si>
    <t>4-4 Pulv Pyrite Trap running heavy. Maint found Pyrite Swing Gaate stuck in the op</t>
  </si>
  <si>
    <t>Desuperheater/Attemperator Piping</t>
  </si>
  <si>
    <t>While GR3 was off line on Reserve, Ops discovered a leak in B4 Attemperator supply</t>
  </si>
  <si>
    <t>Primary Air Fan Drives</t>
  </si>
  <si>
    <t xml:space="preserve">5-2 PA Fan Control Jack Minimum Stop failed to disengage.  I&amp;E found and repaired </t>
  </si>
  <si>
    <t>Pulverizer Control Systems (Temp and Pressure)</t>
  </si>
  <si>
    <t>5-3 PA Fan control jack would not react to input from PA Controller.</t>
  </si>
  <si>
    <t>Ops discovered leak in B5 Sec SH Section at 0344, unit was removed from service in</t>
  </si>
  <si>
    <t>GR4 derated due to opacity, blowing soot to clean up the boiler.</t>
  </si>
  <si>
    <t>Turbine #2 Control Valve - Stuck Closed</t>
  </si>
  <si>
    <t>1C Coal Feeder - Wet Coal</t>
  </si>
  <si>
    <t>1C Coal Feeder - Repair Discharge Flapper</t>
  </si>
  <si>
    <t>Boiler Slag - First Reheater</t>
  </si>
  <si>
    <t>Air Heater (Regenerative)</t>
  </si>
  <si>
    <t>Air Heater - High Differential</t>
  </si>
  <si>
    <t>1A Air Heater - High Differential</t>
  </si>
  <si>
    <t>Particulate Matter Testing</t>
  </si>
  <si>
    <t>1A Air heater - High Differential</t>
  </si>
  <si>
    <t>1A Coal Mill - Inspection</t>
  </si>
  <si>
    <t>1C Coal Feeder - Replace Clean Out Conveyor Gearbox</t>
  </si>
  <si>
    <t>1C Coal Feeder - Replace Clean Out Conveyor GearboxGas Guns in Service</t>
  </si>
  <si>
    <t>Air Heater Wash</t>
  </si>
  <si>
    <t>Turbine #2 &amp; #3 Control Valves - Cleaned Servovalves</t>
  </si>
  <si>
    <t>High Silica @ Warm Start Up</t>
  </si>
  <si>
    <t>Condenser Loss of Vacuum</t>
  </si>
  <si>
    <t>Condenser Vacuum Trip</t>
  </si>
  <si>
    <t>High Silica @ Hot Start Up</t>
  </si>
  <si>
    <t>2A Coal Mill - Inspection</t>
  </si>
  <si>
    <t>Feedwater Flow Issue</t>
  </si>
  <si>
    <t>2D Coal Mill - Adjust Rollers &amp; Inspection</t>
  </si>
  <si>
    <t>2B Coal Mill - Inspection</t>
  </si>
  <si>
    <t>2A Coal Feeder - Wet Coal</t>
  </si>
  <si>
    <t>2B Coal Feeder - Wet Coal</t>
  </si>
  <si>
    <t>Boiler Deslag - First Reheater</t>
  </si>
  <si>
    <t>Particulate Matter Testing - Full Load</t>
  </si>
  <si>
    <t>Boiler Tube Leak - Second Superheater</t>
  </si>
  <si>
    <t>Gas Igniter Issues</t>
  </si>
  <si>
    <t>2B Coal Feeder - Plugged, Foreign Material</t>
  </si>
  <si>
    <t>Boiler Tube Leak - Waterwall</t>
  </si>
  <si>
    <t>3C Coal Feeder - Replace Speed Sensor</t>
  </si>
  <si>
    <t>3C Mill - 3C3 Coal Burner High Temperature</t>
  </si>
  <si>
    <t>3C Mill - 3C10 Coal Burner High Temperature</t>
  </si>
  <si>
    <t>3C Primary Air Fan Housing InspectionRepair Suction Box &amp; Hot Air Damper Linkage</t>
  </si>
  <si>
    <t>3C Coal Feeder - Calibration</t>
  </si>
  <si>
    <t>3D Mill - 3D4 Coal Burner High Temperature</t>
  </si>
  <si>
    <t>3C Mill - 3C1 &amp; 3C3 Coal Burners High Temperature</t>
  </si>
  <si>
    <t>3A Mill - 3A4 Coal Burner High Temperature</t>
  </si>
  <si>
    <t>Wet Scrubber Mist Eliminators/demisters &amp; Washdown</t>
  </si>
  <si>
    <t>FGD Demister Wash Line - Relocation</t>
  </si>
  <si>
    <t>3D Mill - 3D1 Coal Burner High Temperature</t>
  </si>
  <si>
    <t>3D Mill - 3D1 Coal Burner High Temperature3B Mill - 3B7 Coal Burner Fire</t>
  </si>
  <si>
    <t>3D Mill - 3D2 Coal Burner High Temperature</t>
  </si>
  <si>
    <t>3C Coal Mill Pyrite Hopper - Replace Top Gate</t>
  </si>
  <si>
    <t>Soot Blower Controls</t>
  </si>
  <si>
    <t>Sootblower Regulator - Rebuilt</t>
  </si>
  <si>
    <t>4C Coal Mill - Inspection</t>
  </si>
  <si>
    <t>4B Mill - 4B3 Coal Burner High Temperature4C Coal Mill - Inspection</t>
  </si>
  <si>
    <t>Combustion/Steam Condition Controls</t>
  </si>
  <si>
    <t>Max Steam Flow Issues</t>
  </si>
  <si>
    <t>4B Coal Mill - Swing Valve &amp; Ignitor Gas Valve Issues</t>
  </si>
  <si>
    <t>4C Coal Feeder - Microprocessor Issue</t>
  </si>
  <si>
    <t>Turbine Performance Testing</t>
  </si>
  <si>
    <t>Full Load Capability Test</t>
  </si>
  <si>
    <t>Max Steam Flow Issue</t>
  </si>
  <si>
    <t>Turbine Overspeed Trip Test</t>
  </si>
  <si>
    <t>Turbine Overspeed Test - Linkage Stuck</t>
  </si>
  <si>
    <t>Flue Gas Dampers (Except Recirculation)</t>
  </si>
  <si>
    <t>4A Economizer Outlet Damper - Failed to Open Completely</t>
  </si>
  <si>
    <t>Unit running and good for full load, this non-curtailing event was for the complet</t>
  </si>
  <si>
    <t>Derate on TC1 to 500 MW's due to D coal mill fire.  Additional issue with the E co</t>
  </si>
  <si>
    <t>Derate required due to fire on the 1D coal mill.</t>
  </si>
  <si>
    <t>Derate required due to high temperature on the 1B coal mill.</t>
  </si>
  <si>
    <t>Test run at full load to maintain high temperatures for unit testing.</t>
  </si>
  <si>
    <t>Non-curtailing derate at 550 MW to conduct boiler OEM recommended deslag.  Unit av</t>
  </si>
  <si>
    <t>The 2D mill was performing poorly and was taken off-line to investigate.  Some mil</t>
  </si>
  <si>
    <t xml:space="preserve">Derate required on the unit due to ID fan stall alarms.  Required derate to avoid </t>
  </si>
  <si>
    <t>PO</t>
  </si>
  <si>
    <t>TC2 began the planned outage for the replacement of all 30 burners.  This effort i</t>
  </si>
  <si>
    <t>Inspect orifice, calibrate transmitter for fuel gas system flow meter.</t>
  </si>
  <si>
    <t>Change cable for fuel gas flow meter RTD.</t>
  </si>
  <si>
    <t>Other Gas Turbine Fuel System Problems</t>
  </si>
  <si>
    <t>Issue with pressure regulators in reducing station.</t>
  </si>
  <si>
    <t>Check brushes on DC lube oil pumps</t>
  </si>
  <si>
    <t>Check brushes on DC mantling air fan</t>
  </si>
  <si>
    <t>Changed brushes on DC mantling air fan.</t>
  </si>
  <si>
    <t>Check brushes on DC mantling air fan.</t>
  </si>
  <si>
    <t>Checked brushes on DC mantling air system.</t>
  </si>
  <si>
    <t>Service Air Compressors</t>
  </si>
  <si>
    <t>Clutch air compressor pumping up slowly - probably due to the weather.</t>
  </si>
  <si>
    <t>Switchyard Circuit Breakers</t>
  </si>
  <si>
    <t>Loss of power to 138KV sub.</t>
  </si>
  <si>
    <t>HA2</t>
  </si>
  <si>
    <t>Loss power to 138KV bus in substation</t>
  </si>
  <si>
    <t>Inspect brushes and repair coupling for DC lube oil pump.</t>
  </si>
  <si>
    <t>Gas Turbine - Cooling Water System</t>
  </si>
  <si>
    <t>Fire pump that supplies cooling water locked up.</t>
  </si>
  <si>
    <t>Generator Synchronization Equipment</t>
  </si>
  <si>
    <t>Generator synchronization equipment modifications.  Replacing all generator protec</t>
  </si>
  <si>
    <t>Unit tripped due to flameout.</t>
  </si>
  <si>
    <t>Startup failure due to issue with LCI.</t>
  </si>
  <si>
    <t>Forced outage to change out resistivity probe on the cooling system for the LCI.</t>
  </si>
  <si>
    <t xml:space="preserve">Startup failure due to low resistivity in the cooling water for the LCI.  Changed </t>
  </si>
  <si>
    <t>Maintenance outage to change controller on Fuel Gas Worker Valve.</t>
  </si>
  <si>
    <t>Unit rolled back to FSNL due to issue with pressure switch on Exhaust Frame Blower</t>
  </si>
  <si>
    <t>Derate to 80 MWs due to issue with worker fuel gas valve.</t>
  </si>
  <si>
    <t>Forced outage to address pressure swings due to worker fuel gas valve.</t>
  </si>
  <si>
    <t>Startup failure due to 89SS on TC10 failing to open.</t>
  </si>
  <si>
    <t>Forced outage from load runback due to issue with Exhaust Frame Blower.</t>
  </si>
  <si>
    <t>Capability Test - Full Load</t>
  </si>
  <si>
    <t>1A Coal Mill - Inspection &amp; Adjust Rollers</t>
  </si>
  <si>
    <t>Load was reduced due to a fire in 2-1 Mill.</t>
  </si>
  <si>
    <t>Forced outage due to 89SS failing to open.</t>
  </si>
  <si>
    <t>Broken coal mill shaft 2-2 mill 6543464</t>
  </si>
  <si>
    <t>Broken shaft 2-2 mill 6543464</t>
  </si>
  <si>
    <t>F590Changed brushes on DC mantling air fan.</t>
  </si>
  <si>
    <t>Feedwater Pump</t>
  </si>
  <si>
    <t>Repair 2-2 BFP drain valve 6532228</t>
  </si>
  <si>
    <t>Feedwater Pump Local Controls</t>
  </si>
  <si>
    <t>3-2 BFPT LP governor valve indication 6545010</t>
  </si>
  <si>
    <t>Condenser Tube Leaks</t>
  </si>
  <si>
    <t>Repair condenser tube leak and other misc. issues 6522386</t>
  </si>
  <si>
    <t xml:space="preserve">2-2 BFP OB bearing hot 6546733 </t>
  </si>
  <si>
    <t xml:space="preserve">Combustion tuning 6544234 </t>
  </si>
  <si>
    <t>3-2 BFP LP gov. servo problems 6546920</t>
  </si>
  <si>
    <t>Gas Turbine - Boroscope Inspection</t>
  </si>
  <si>
    <t>F590Eddy current inspection of R3 blade and boroscope of turbine section.</t>
  </si>
  <si>
    <t xml:space="preserve">Repair leaking cooler hose 1-1 FD Fan </t>
  </si>
  <si>
    <t>1-2 mill inspection</t>
  </si>
  <si>
    <t>So2 Stack Emissions - Fossil Steam Units</t>
  </si>
  <si>
    <t xml:space="preserve">Precipitator fields out of service and tube leak repair </t>
  </si>
  <si>
    <t>Eddy current inspection of R3 blade and boroscope inspection of turbine section.</t>
  </si>
  <si>
    <t xml:space="preserve">Eddy current inspection of R3 blade and boroscope of turbine section.  </t>
  </si>
  <si>
    <t>Eddy Current Inspection of R3 blade</t>
  </si>
  <si>
    <t>Eddy Current Inspection of R3 blade and boroscope of trubine.</t>
  </si>
  <si>
    <t>4A Mill inspection</t>
  </si>
  <si>
    <t>Dropped load to keep SO2 in compliance.</t>
  </si>
  <si>
    <t>Dropped load an additional 20 MW to remain in SO2 compliance .  Unit now at 220 MW</t>
  </si>
  <si>
    <r>
      <rPr>
        <b/>
        <u/>
        <sz val="10"/>
        <color rgb="FF0000FF"/>
        <rFont val="Arial"/>
        <family val="2"/>
      </rPr>
      <t>Dated</t>
    </r>
    <r>
      <rPr>
        <b/>
        <sz val="10"/>
        <color rgb="FF0000FF"/>
        <rFont val="Arial"/>
        <family val="2"/>
      </rPr>
      <t>:</t>
    </r>
    <r>
      <rPr>
        <sz val="10"/>
        <color rgb="FF0000FF"/>
        <rFont val="Arial"/>
        <family val="2"/>
      </rPr>
      <t xml:space="preserve">   03/03/14  15:00 hours</t>
    </r>
  </si>
  <si>
    <t>Dated:   03/03/14  15:00 hours</t>
  </si>
  <si>
    <t>Air Heater Dirty</t>
  </si>
  <si>
    <t xml:space="preserve">Light-off (Igniter) Systems </t>
  </si>
  <si>
    <t>Feedwater Pump OB Bearing</t>
  </si>
  <si>
    <t>Induced Draft Fans OB Bearing</t>
  </si>
  <si>
    <t>Reheater Tube Leaks</t>
  </si>
  <si>
    <t xml:space="preserve"> Boiler Leak Repair - A tube within the RH Pendants was discovered to be cracked,  </t>
  </si>
  <si>
    <t>3-2 Induced Draft Fan Trip</t>
  </si>
  <si>
    <t xml:space="preserve"> Unit derated to minimum load due to 3-2 ID Fan tripping on </t>
  </si>
  <si>
    <t>Deaerator Heater Head Leak</t>
  </si>
  <si>
    <t xml:space="preserve"> Leak in the deaerator heater head was discovered.  Unit was taken offline to repair </t>
  </si>
  <si>
    <t>Superheater Tube Leaks</t>
  </si>
  <si>
    <t xml:space="preserve"> Unit was taken off line after developing a boiler tube leak in the Prim </t>
  </si>
  <si>
    <t>3-2 Induced Draft Fan OB Bearing</t>
  </si>
  <si>
    <t>3-2 Induced Draft Fan Out Of Service</t>
  </si>
  <si>
    <t xml:space="preserve"> Unit running with 3-2 ID fan out of service. </t>
  </si>
  <si>
    <t>Furnace Wall Tube Leaks</t>
  </si>
  <si>
    <t xml:space="preserve"> Boiler Tube Leak - Waterwall </t>
  </si>
  <si>
    <t xml:space="preserve"> Unit was taken off line to replace 3-2 ID Fan OB bearing. </t>
  </si>
  <si>
    <t>3-1 Boiler Recirculation Pump Replacement</t>
  </si>
  <si>
    <t xml:space="preserve"> Replace 3-1 BCWP </t>
  </si>
  <si>
    <t xml:space="preserve"> Boiler Tube Leak - A tube leak was discovered in the RH Pendants.  </t>
  </si>
  <si>
    <t xml:space="preserve"> 3-2 ID fan tripped on high vibration on OB fan bearing.  This caused  </t>
  </si>
  <si>
    <t>Turbine Control Valve Testing Trip</t>
  </si>
  <si>
    <t xml:space="preserve"> Turbine Control Valve Test - Trip </t>
  </si>
  <si>
    <t>Operator Error</t>
  </si>
  <si>
    <t xml:space="preserve"> During load drop, operator error in valve closing caused the TDBFP main extraction </t>
  </si>
  <si>
    <t xml:space="preserve"> High Silica </t>
  </si>
  <si>
    <t>U3</t>
  </si>
  <si>
    <t xml:space="preserve"> GR3 taken out of service due to Sec SH tube leak.  Dispatch was notified at 2200 </t>
  </si>
  <si>
    <t xml:space="preserve"> TC2 </t>
  </si>
  <si>
    <t xml:space="preserve"> D1 </t>
  </si>
  <si>
    <t xml:space="preserve"> High Pressure Heater Head Leaks </t>
  </si>
  <si>
    <t xml:space="preserve"> 7A FWH is out of service due to a heater head leak and unit derate required until  </t>
  </si>
  <si>
    <t xml:space="preserve"> GR4 taken O/S in an orderly manner for repair of a tube leak in the DR Sec SH Sect </t>
  </si>
  <si>
    <t>Chemical Feed Storage; Mill Feeders And Conveyors</t>
  </si>
  <si>
    <t xml:space="preserve"> Reactant supply C Limestone conveyor belt broke and issues with running backup </t>
  </si>
  <si>
    <t>Other Exciter Problems</t>
  </si>
  <si>
    <t xml:space="preserve"> During the previous event, the unit had been rolled up to synchronise spe </t>
  </si>
  <si>
    <t xml:space="preserve">3-2 ID Fan IB bearing running 9+ mils vibration.  OB fan bearing </t>
  </si>
  <si>
    <t>Pulverizer Overhaul</t>
  </si>
  <si>
    <t xml:space="preserve"> Maint discovered a broken lower race on 5-3 Pulv during inspection. </t>
  </si>
  <si>
    <t>Nox Stack Emissions - Fossil Steam Units</t>
  </si>
  <si>
    <t>High NOx readings required unit derate to avoid exceedance.  Mill configuration ma</t>
  </si>
  <si>
    <t xml:space="preserve"> Broken wire in B5 Precip causing the loss of two half cabinets. </t>
  </si>
  <si>
    <t xml:space="preserve"> 51 boiler feed pump maintenance. </t>
  </si>
  <si>
    <t>Boiler Drums And Drum Internals</t>
  </si>
  <si>
    <t xml:space="preserve"> High Drum Level Trip due to Turbine #2 Control Valve Issue, Replaced Fast Acting S </t>
  </si>
  <si>
    <t xml:space="preserve"> 6C coal mill roller maintenance. </t>
  </si>
  <si>
    <t xml:space="preserve"> 1D Coal Mill &amp; Feeder - Inspection </t>
  </si>
  <si>
    <t xml:space="preserve"> 2B Coal Feeder - Replace Belt </t>
  </si>
  <si>
    <t xml:space="preserve"> 4A Coal Feeder - VFD Beck Drive Bad Card </t>
  </si>
  <si>
    <t xml:space="preserve"> 2B Coal Feeder - Calibration </t>
  </si>
  <si>
    <t xml:space="preserve"> Additional fire in the 1D mill after fires in the 1A, 1B, and 1C mills </t>
  </si>
  <si>
    <t xml:space="preserve"> 1B Coal Feeder - Calibration &amp; Mill Inspection </t>
  </si>
  <si>
    <t xml:space="preserve"> 4B Mill - Fire, 4B1 Burner Blanked Off </t>
  </si>
  <si>
    <t xml:space="preserve"> 2-6 Mill off for gear box inspection. </t>
  </si>
  <si>
    <t xml:space="preserve"> 5C1 coal feeder repair - changing out a roller bearing. </t>
  </si>
  <si>
    <t xml:space="preserve"> 3C Mill - Coal Burner Logic Change </t>
  </si>
  <si>
    <t xml:space="preserve"> 1A Coal Feeder - Calibration &amp; Mill Inspection </t>
  </si>
  <si>
    <t xml:space="preserve"> 1A Coal Mill - Inspection </t>
  </si>
  <si>
    <t xml:space="preserve"> 2D Coal Mill - Explosion, Ductwork Repair </t>
  </si>
  <si>
    <t>Pulverizer Motors and Drives</t>
  </si>
  <si>
    <t xml:space="preserve"> 3C Coal Mill Motor - Failed to Start, Breaker Issue </t>
  </si>
  <si>
    <t>Induced Draft Fan Motors and Drives</t>
  </si>
  <si>
    <t xml:space="preserve"> 5A induced draft fan tripped due to bad thyrister card causing unit to trip.  </t>
  </si>
  <si>
    <t xml:space="preserve"> Unit 4 developed a tube leak on 8 2/3 floor on the south side of the  </t>
  </si>
  <si>
    <t xml:space="preserve"> 1C Coal Feeder - Calibration &amp; Mill Inspection </t>
  </si>
  <si>
    <t>4E Coal Mill - Primary Air Fan Flow Issues</t>
  </si>
  <si>
    <t xml:space="preserve"> Load Reduction #4Unit 3 was derated during startup when 3-2 ID Fan OB bearing fail </t>
  </si>
  <si>
    <t xml:space="preserve"> 4B &amp; 4C Mills - Gas Igniter Issues </t>
  </si>
  <si>
    <t xml:space="preserve"> 2D Coal Mill - Inspection </t>
  </si>
  <si>
    <t>Pulverizer Feeder Coal Scales</t>
  </si>
  <si>
    <t xml:space="preserve"> 4C2 Feeder Belt Repair </t>
  </si>
  <si>
    <t xml:space="preserve"> Reactant supply C Limestone conveyor belt broke and issues with running backup  </t>
  </si>
  <si>
    <t xml:space="preserve"> 3A &amp; 3D Mills - Coal Burner Logic Change Over </t>
  </si>
  <si>
    <t>1-4 Feeder belt was torn when cleanout conveyor failed.</t>
  </si>
  <si>
    <t xml:space="preserve"> 4C Mill - Gas Vent Valve Stuck Open </t>
  </si>
  <si>
    <t xml:space="preserve"> 4C Mill - 4C7 &amp; 4C9 Burners High Temperature </t>
  </si>
  <si>
    <t xml:space="preserve"> 2D Coal Feeder - Calibration </t>
  </si>
  <si>
    <t xml:space="preserve"> GR4 load reduced due to opacity issues as a result of two half cabinets grounded o </t>
  </si>
  <si>
    <t xml:space="preserve"> Adjust 3-4 mill riffle elements </t>
  </si>
  <si>
    <t>Baghouse Systems - General</t>
  </si>
  <si>
    <t xml:space="preserve"> The bags in the baghouse are deteriorating ... holes in the bags </t>
  </si>
  <si>
    <t>2D Coal Mill - Ductwork Repair</t>
  </si>
  <si>
    <t xml:space="preserve"> 1A Coal Mill - Roller Adjustment </t>
  </si>
  <si>
    <t xml:space="preserve"> Turbine #2 Control Valve - Would Not Open during Valve Test </t>
  </si>
  <si>
    <t xml:space="preserve"> 4A feeder belt broke.  Repaired same. </t>
  </si>
  <si>
    <t xml:space="preserve"> Maint discovered a broken lower race on 5-3 Pulv during inspection.  </t>
  </si>
  <si>
    <t xml:space="preserve"> 2-6 Mill off to inspect and repair spring can shaft.   </t>
  </si>
  <si>
    <t xml:space="preserve"> 3A Mill - Burners High Temperature </t>
  </si>
  <si>
    <t xml:space="preserve"> 4C mill making noise - made roller adjustment after removing debris buildup on journal </t>
  </si>
  <si>
    <t xml:space="preserve"> 3A Coal Mill - Inspection </t>
  </si>
  <si>
    <t xml:space="preserve"> Inspect 2-3 mill gearbox </t>
  </si>
  <si>
    <t xml:space="preserve"> 6D coal mill making noise.  Removed metal from journal shield area of mill. </t>
  </si>
  <si>
    <t>Other Fuel Quality Problems</t>
  </si>
  <si>
    <t xml:space="preserve"> Load Reduction #3Derate was reported as a coal quality issue.  Actually, we were b </t>
  </si>
  <si>
    <t>Particulate Stack Emissions - Fossil Steam Units</t>
  </si>
  <si>
    <t xml:space="preserve"> High particulate matter readings required derate to avoid an exceedance. </t>
  </si>
  <si>
    <t>Desuperheater/Attemperator Valves</t>
  </si>
  <si>
    <t xml:space="preserve"> The SH Spray control valve was leaking and required a unit derate to accomplish th </t>
  </si>
  <si>
    <t xml:space="preserve"> High particulate readings required unit derate to avoid an exceedance </t>
  </si>
  <si>
    <t xml:space="preserve"> 3D Mill - 3D7 Coal Burner High Temperature </t>
  </si>
  <si>
    <t xml:space="preserve"> Low drum level - high boiler pressure </t>
  </si>
  <si>
    <t xml:space="preserve"> 2B Coal Feeder - Plugged, Frozen Coal </t>
  </si>
  <si>
    <t xml:space="preserve"> 1-6 Mill off to inspect and clean air flow transmitters. </t>
  </si>
  <si>
    <t xml:space="preserve"> Inspect 2-3 mill concerning thrust bearing issue </t>
  </si>
  <si>
    <t xml:space="preserve"> 1-1 Mill journal replacement. </t>
  </si>
  <si>
    <t xml:space="preserve"> 6A coal mill making noise.  Removed a piece of metal from journal shield area of mill </t>
  </si>
  <si>
    <t xml:space="preserve"> Derate required due to A &amp; B coal mill fires. </t>
  </si>
  <si>
    <t xml:space="preserve"> A Sluice Water line on the Conveyor Floor had frozen and burst. When it thawed it  </t>
  </si>
  <si>
    <t xml:space="preserve"> H2SO4 in high alarm.  Dropped load to investigate.  Blower for ou </t>
  </si>
  <si>
    <t xml:space="preserve"> Unit derate due to two coal mill issues:  1E mill had a fire that needed to be put out </t>
  </si>
  <si>
    <t xml:space="preserve"> Derate due to fires in the D coal mill and the E coal mill was unavailable for a m </t>
  </si>
  <si>
    <t xml:space="preserve"> 2A Coal Feeder - Plugged, Frozen/Wet Coal </t>
  </si>
  <si>
    <t>Wet Scrubber - Reagent Feed Piping</t>
  </si>
  <si>
    <t xml:space="preserve"> Reactive feed line from supply pump frozen. </t>
  </si>
  <si>
    <t xml:space="preserve"> 1D Coal Feeder - Plugged, Frozen Coal </t>
  </si>
  <si>
    <t xml:space="preserve"> FGD Reactant Feed Line - Leak </t>
  </si>
  <si>
    <t xml:space="preserve"> 3B Mill - Coal Burner Logic Change  </t>
  </si>
  <si>
    <t xml:space="preserve"> Repair 2-2 mill broken spring bolt </t>
  </si>
  <si>
    <t xml:space="preserve"> Lost SO3 mitigation system.  Air pressure / injection causing H2S </t>
  </si>
  <si>
    <t xml:space="preserve"> 4B Mill - Coal Burners Inspection </t>
  </si>
  <si>
    <t xml:space="preserve"> 3D Mill - 3D10 Coal Burner High Temperature </t>
  </si>
  <si>
    <t xml:space="preserve"> Additional fire in the 1C mill following 1A and 1B mill fires  </t>
  </si>
  <si>
    <t xml:space="preserve"> 4-4 Feeder tripped. </t>
  </si>
  <si>
    <t xml:space="preserve"> 2B Coal Feeder - Belt Slipping </t>
  </si>
  <si>
    <t xml:space="preserve"> 1D Coal Feeder - Plugged, Frozen/Wet Coal </t>
  </si>
  <si>
    <t>3C Mill - 3C2 Coal Burner High Temperature</t>
  </si>
  <si>
    <t xml:space="preserve"> 4A Coal Mill - Breaker Issue </t>
  </si>
  <si>
    <t>Wet Coal</t>
  </si>
  <si>
    <t xml:space="preserve"> Feeder plugged due to wet coal and this tripped the mill. </t>
  </si>
  <si>
    <t xml:space="preserve"> 3C Mill - Coal Burner Logic Testing </t>
  </si>
  <si>
    <t xml:space="preserve"> Derate due to fire in the 1B Coal Mill. </t>
  </si>
  <si>
    <t>Primary Air Fan</t>
  </si>
  <si>
    <t xml:space="preserve"> 1-3 mil primary air fan housing leak repair </t>
  </si>
  <si>
    <t xml:space="preserve"> The bags in the baghouse are deteriorating  … holes in the bags </t>
  </si>
  <si>
    <t xml:space="preserve"> Broken wire in B5 Precip causing the loss of two half cabinets.  Derate increased  </t>
  </si>
  <si>
    <t xml:space="preserve"> 3C Mill - 3C3 Coal Burner High Temperature </t>
  </si>
  <si>
    <t xml:space="preserve"> Derate due to fires in the B and D coal mills. </t>
  </si>
  <si>
    <t xml:space="preserve"> Broken wire in B5 Precip causing loss of two half cabinets. </t>
  </si>
  <si>
    <t xml:space="preserve"> GR4 load reduced due to opacity issues as a result of two half cabinets grounded </t>
  </si>
  <si>
    <t xml:space="preserve"> Load reduced on GR4 due to Opacity issues. </t>
  </si>
  <si>
    <t xml:space="preserve"> Derate due to fire in the D coal mill. </t>
  </si>
  <si>
    <t>3B Mill - 3B6 Coal Burner High Temperature</t>
  </si>
  <si>
    <t xml:space="preserve"> 4C Mill - Gas Igniter Issue </t>
  </si>
  <si>
    <t xml:space="preserve"> GR4 load reduction to avoid opacity exceedances.  B5 has a tube leak and we have a </t>
  </si>
  <si>
    <t xml:space="preserve"> 2-6 Mill off due to fire in the pyrite line. </t>
  </si>
  <si>
    <t xml:space="preserve"> GR4 load reduced due to opacity issues as a result ot two half cabinets grounded </t>
  </si>
  <si>
    <t xml:space="preserve"> Load reduced on GR4 to blow soot and to stay within 3 hr Particulate limit </t>
  </si>
  <si>
    <t xml:space="preserve"> Some of the mills were returned to service.  However, unit derate was still necessary </t>
  </si>
  <si>
    <t xml:space="preserve"> 4-4 Feeder plugged with coal and ice. </t>
  </si>
  <si>
    <t xml:space="preserve"> Fires in the 1A and 1B coal mills required unit derate. </t>
  </si>
  <si>
    <t xml:space="preserve"> Turbine Control Valves - EHC Issue </t>
  </si>
  <si>
    <t xml:space="preserve"> Load was reduced when 3-1 ID Fan blade position feedback failed,  </t>
  </si>
  <si>
    <t xml:space="preserve"> 4-4 Pulverizer Pyrite Trap plugged.  Pulv O/S to clear trap. </t>
  </si>
  <si>
    <t xml:space="preserve"> GR4 Derate reduced from 5MW to 2MW due to Opacity issues. </t>
  </si>
  <si>
    <t xml:space="preserve"> Boiler Deslag - First Reheater </t>
  </si>
  <si>
    <t>Other Scr Problems</t>
  </si>
  <si>
    <t xml:space="preserve"> SCR Flow Test @ Full Load </t>
  </si>
  <si>
    <t xml:space="preserve"> High Silica @ Warm Start Up </t>
  </si>
  <si>
    <t>Second Superheater Slagging or Fouling</t>
  </si>
  <si>
    <t xml:space="preserve"> Boiler deslag.  Full load available if needed. </t>
  </si>
  <si>
    <t>Boiler Performance Testing</t>
  </si>
  <si>
    <t xml:space="preserve"> Full Load Winter Capability Test </t>
  </si>
  <si>
    <t>Air Heater (Heat Pipe; Plate-type)</t>
  </si>
  <si>
    <t xml:space="preserve"> A 525 MW minimum limit was set on the unit to accomplish air heater slip testing.  </t>
  </si>
  <si>
    <t>Unit was running &amp; good for full load with a 525 MW limit set for ammonia slip mit</t>
  </si>
  <si>
    <t>Unit was running and good for full load with a 525 MW limit set for ammonia slip m</t>
  </si>
  <si>
    <t>Boiler deslag.  Full load availabe if needed.</t>
  </si>
  <si>
    <t xml:space="preserve"> Non-curtailing derate to conduct boiler OEM recommended deslag. </t>
  </si>
  <si>
    <t xml:space="preserve"> Holding the unit above 525 MW's for Air Heater Slip Testing to be conducted. </t>
  </si>
  <si>
    <t>Non-curtailing derate at 561 MW to conduct boiler OEM recommended deslag.  Unit av</t>
  </si>
  <si>
    <t>Unit was running and good for full load but with a 525 MW limit set for ammonia slip</t>
  </si>
  <si>
    <t xml:space="preserve"> SCR Flow Test - Full Load </t>
  </si>
  <si>
    <t xml:space="preserve"> Non-curtailing derate at 561MW for boiler OEM recommended weekly deslag.  </t>
  </si>
  <si>
    <t xml:space="preserve"> Non-curtailing derate due to boiler OEM recommended deslag, unit available to retu </t>
  </si>
  <si>
    <t xml:space="preserve"> Holding load above 525 MW's for ammonia slip testing for the air heaters. </t>
  </si>
  <si>
    <t>Unit was running and good for full load but with a 525 MW limit set for ammonia sl</t>
  </si>
  <si>
    <t xml:space="preserve"> High Silica @ Very Hot Start Up </t>
  </si>
  <si>
    <t xml:space="preserve"> Full Load RATA Test </t>
  </si>
  <si>
    <t xml:space="preserve"> Mid Flow RATA Test </t>
  </si>
  <si>
    <t>Unit was running and requested full load production to allow for the full-load tes</t>
  </si>
  <si>
    <t>Turbine Control Valve Testing</t>
  </si>
  <si>
    <t xml:space="preserve"> Weekly valve check on the unit,  Unit available to return to full load if required </t>
  </si>
  <si>
    <t>Other Fire Protection System Problems</t>
  </si>
  <si>
    <t xml:space="preserve"> Forced outage due to issue with Fire Protection System. </t>
  </si>
  <si>
    <t>Gas Turbine - Turning Gear And Motor</t>
  </si>
  <si>
    <t xml:space="preserve"> Unit will not stay on rotor barring. </t>
  </si>
  <si>
    <t>Lack Of Fuel (outside Management Control)</t>
  </si>
  <si>
    <t>Fuel supply not available.</t>
  </si>
  <si>
    <t xml:space="preserve"> Startup failure due to issue with 89SS. </t>
  </si>
  <si>
    <t xml:space="preserve"> Forced outage due to issue with 89SS. </t>
  </si>
  <si>
    <t xml:space="preserve"> Busted glycol line on radiator.  Failed to ignite on start up. </t>
  </si>
  <si>
    <t>Gas Turbine - High Engine Exhaust Temperature</t>
  </si>
  <si>
    <t xml:space="preserve"> Lost two exhaust gas thermocouples during run. </t>
  </si>
  <si>
    <t>Other Controls And Instrument Problems</t>
  </si>
  <si>
    <t>Forced outage due to erratic thermocouple signals from T Processor.</t>
  </si>
  <si>
    <t>Generator Voltage Control</t>
  </si>
  <si>
    <t xml:space="preserve"> AVR Fault due to loss of channel one processor. </t>
  </si>
  <si>
    <t>Gas Turbine Control System - Hardware Problems....</t>
  </si>
  <si>
    <t xml:space="preserve"> Forced outage due to compressor inlet thermocouple disagreement from a failed cont </t>
  </si>
  <si>
    <t>High Pressure Compressor - Bleed Valves</t>
  </si>
  <si>
    <t xml:space="preserve"> Forced outage due to compressor bleed valve frozen closed. </t>
  </si>
  <si>
    <t xml:space="preserve"> Outage to replace TAT probe.  Two thermocouples not working </t>
  </si>
  <si>
    <t>Maintenance outage to prepare unit for tuning.</t>
  </si>
  <si>
    <t>Forced outage due to flameout.</t>
  </si>
  <si>
    <t xml:space="preserve"> Leak of water into control air off the compressor </t>
  </si>
  <si>
    <t>Low Pressure Compressor Bleed Valves</t>
  </si>
  <si>
    <t>Loose limit switch on compressor blow off valve</t>
  </si>
  <si>
    <t>Failed to ignite during startup.</t>
  </si>
  <si>
    <t>Water Injection System</t>
  </si>
  <si>
    <t xml:space="preserve"> Instrument measuring DP across water injection control started to freeze.  Operato </t>
  </si>
  <si>
    <t>Unit tripped due to frozen sensing line to 96GN transmitter.</t>
  </si>
  <si>
    <t>Gas Turbine - Fire Detection And Extinguishing Sys</t>
  </si>
  <si>
    <t xml:space="preserve"> Unit tripped on fire protection alarm due to condensation within fire protection p </t>
  </si>
  <si>
    <t>Forced outage due to combustion instrumentation issues.</t>
  </si>
  <si>
    <t>Z1</t>
  </si>
  <si>
    <t>Gas Turbine -  Hydraulic Oil System</t>
  </si>
  <si>
    <t xml:space="preserve"> Oil leak on diesel starting engine. </t>
  </si>
  <si>
    <t xml:space="preserve"> Unit tripped on high exhaust temperature differential from a failed control system </t>
  </si>
  <si>
    <t xml:space="preserve"> Forced outage due to compressor bleed valve frozen shut. </t>
  </si>
  <si>
    <t xml:space="preserve"> Forced outage due to Hazardous Gas alarm. </t>
  </si>
  <si>
    <t xml:space="preserve"> Unit tripped due to a lean blowout. </t>
  </si>
  <si>
    <t xml:space="preserve"> Forced outage due to fuel gas valve (SRV). </t>
  </si>
  <si>
    <t>Startup failure due to frozen compressor bleed valve.</t>
  </si>
  <si>
    <t>Other Gas Turbine Exhaust Problems</t>
  </si>
  <si>
    <t xml:space="preserve"> Loss TC on TAT2 readings.  TC reading was coming in and out of service </t>
  </si>
  <si>
    <t xml:space="preserve"> Check DC brushes on emergency lube oil equipment </t>
  </si>
  <si>
    <t xml:space="preserve">Forced outage to reset lifted safety valve that occurred due to fuel gas pressure </t>
  </si>
  <si>
    <t xml:space="preserve"> Broken terminal on battery cable causing Cane Run 11 starting diesel to be unable  </t>
  </si>
  <si>
    <t xml:space="preserve"> Loose limit switch on blow off valve caused unit to trip. </t>
  </si>
  <si>
    <t xml:space="preserve"> Unit tripped due to a fuel gas valve (worker valve) not controlling properly.  </t>
  </si>
  <si>
    <t xml:space="preserve"> Outage to check brushes on DC lube oil pumps </t>
  </si>
  <si>
    <t>Gas Turbine - Battery And Charger System</t>
  </si>
  <si>
    <t xml:space="preserve"> Both battery chargers indicated failure.  Failure was caused by low output current </t>
  </si>
  <si>
    <t>Generator Output Breaker</t>
  </si>
  <si>
    <t xml:space="preserve"> Generator circuit breaker loss of 120VAC control power prevented the unit from sta </t>
  </si>
  <si>
    <t xml:space="preserve"> Check brushes on DC lube oil pumps </t>
  </si>
  <si>
    <t xml:space="preserve"> Outage to check brushes on DC lube oil pumps. </t>
  </si>
  <si>
    <t>Startup failure due to issue with fuel gas valve.</t>
  </si>
  <si>
    <t>Forced outage due to combustion issue.</t>
  </si>
  <si>
    <t>Gas Turbine - Lube Oil System - General</t>
  </si>
  <si>
    <t xml:space="preserve"> Lube oil temperature to low. </t>
  </si>
  <si>
    <t>Gas Turbine - Ignition System</t>
  </si>
  <si>
    <t xml:space="preserve">Ignition torch failed to light </t>
  </si>
  <si>
    <t>Boiler Tube Failures ( # 13 outages)</t>
  </si>
  <si>
    <r>
      <t>Waterwall    (</t>
    </r>
    <r>
      <rPr>
        <i/>
        <sz val="8"/>
        <color theme="1"/>
        <rFont val="Arial"/>
        <family val="2"/>
      </rPr>
      <t># 3 outage</t>
    </r>
    <r>
      <rPr>
        <i/>
        <sz val="10"/>
        <color theme="1"/>
        <rFont val="Arial"/>
        <family val="2"/>
      </rPr>
      <t>)</t>
    </r>
  </si>
  <si>
    <r>
      <t>Superheater    (</t>
    </r>
    <r>
      <rPr>
        <i/>
        <sz val="8"/>
        <color theme="1"/>
        <rFont val="Arial"/>
        <family val="2"/>
      </rPr>
      <t># 5 outages</t>
    </r>
    <r>
      <rPr>
        <i/>
        <sz val="10"/>
        <color theme="1"/>
        <rFont val="Arial"/>
        <family val="2"/>
      </rPr>
      <t>)</t>
    </r>
  </si>
  <si>
    <r>
      <t>Reheater    (</t>
    </r>
    <r>
      <rPr>
        <i/>
        <sz val="8"/>
        <color theme="1"/>
        <rFont val="Arial"/>
        <family val="2"/>
      </rPr>
      <t># 5 outages</t>
    </r>
    <r>
      <rPr>
        <i/>
        <sz val="10"/>
        <color theme="1"/>
        <rFont val="Arial"/>
        <family val="2"/>
      </rPr>
      <t>)</t>
    </r>
  </si>
  <si>
    <r>
      <t>Economizer    (</t>
    </r>
    <r>
      <rPr>
        <i/>
        <u val="double"/>
        <sz val="8"/>
        <color theme="1"/>
        <rFont val="Arial"/>
        <family val="2"/>
      </rPr>
      <t># 0 outage</t>
    </r>
    <r>
      <rPr>
        <i/>
        <u val="double"/>
        <sz val="10"/>
        <color theme="1"/>
        <rFont val="Arial"/>
        <family val="2"/>
      </rPr>
      <t>)</t>
    </r>
  </si>
  <si>
    <t>FEBRUARY-YTD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</si>
</sst>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mm/dd/yy;@"/>
    <numFmt numFmtId="167" formatCode="0.0"/>
    <numFmt numFmtId="168" formatCode="#,##0.000"/>
    <numFmt numFmtId="169" formatCode="0.000000000000000%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10"/>
      <color theme="1"/>
      <name val="Arial Black"/>
      <family val="2"/>
    </font>
    <font>
      <sz val="8"/>
      <color theme="1"/>
      <name val="Arial Black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u/>
      <sz val="11"/>
      <color theme="1"/>
      <name val="Arial"/>
      <family val="2"/>
    </font>
    <font>
      <u val="double"/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u val="double"/>
      <sz val="10"/>
      <color theme="1"/>
      <name val="Arial"/>
      <family val="2"/>
    </font>
    <font>
      <i/>
      <u val="double"/>
      <sz val="8"/>
      <color theme="1"/>
      <name val="Arial"/>
      <family val="2"/>
    </font>
    <font>
      <b/>
      <i/>
      <sz val="8"/>
      <color rgb="FFFF0000"/>
      <name val="Arial"/>
      <family val="2"/>
    </font>
    <font>
      <i/>
      <sz val="8"/>
      <color rgb="FFC00000"/>
      <name val="Arial"/>
      <family val="2"/>
    </font>
    <font>
      <i/>
      <vertAlign val="subscript"/>
      <sz val="8"/>
      <color rgb="FFC00000"/>
      <name val="Arial"/>
      <family val="2"/>
    </font>
    <font>
      <sz val="5"/>
      <color theme="1"/>
      <name val="Arial"/>
      <family val="2"/>
    </font>
    <font>
      <sz val="5"/>
      <name val="Arial"/>
      <family val="2"/>
    </font>
    <font>
      <u/>
      <sz val="5"/>
      <name val="Arial"/>
      <family val="2"/>
    </font>
    <font>
      <sz val="5"/>
      <name val="Cambria"/>
      <family val="1"/>
      <scheme val="major"/>
    </font>
    <font>
      <sz val="5"/>
      <color theme="1"/>
      <name val="Arial Unicode MS"/>
      <family val="2"/>
    </font>
    <font>
      <sz val="5"/>
      <name val="Arial Narrow"/>
      <family val="2"/>
    </font>
    <font>
      <strike/>
      <sz val="5"/>
      <name val="Arial Narrow"/>
      <family val="2"/>
    </font>
    <font>
      <u/>
      <sz val="5"/>
      <color theme="1"/>
      <name val="Arial Narrow"/>
      <family val="2"/>
    </font>
    <font>
      <u/>
      <sz val="5"/>
      <name val="Arial Narrow"/>
      <family val="2"/>
    </font>
    <font>
      <sz val="6"/>
      <color theme="1"/>
      <name val="Arial"/>
      <family val="2"/>
    </font>
    <font>
      <u/>
      <sz val="11"/>
      <color theme="1"/>
      <name val="Arial"/>
      <family val="2"/>
    </font>
    <font>
      <b/>
      <sz val="8"/>
      <color rgb="FFFF0000"/>
      <name val="Arial"/>
      <family val="2"/>
    </font>
    <font>
      <sz val="8"/>
      <color rgb="FFC00000"/>
      <name val="Arial"/>
      <family val="2"/>
    </font>
    <font>
      <vertAlign val="subscript"/>
      <sz val="8"/>
      <color rgb="FFC00000"/>
      <name val="Arial"/>
      <family val="2"/>
    </font>
    <font>
      <sz val="10"/>
      <color rgb="FF0000FF"/>
      <name val="Arial Black"/>
      <family val="2"/>
    </font>
    <font>
      <sz val="8"/>
      <color rgb="FF0000FF"/>
      <name val="Arial Black"/>
      <family val="2"/>
    </font>
    <font>
      <sz val="10"/>
      <color rgb="FF0000FF"/>
      <name val="Cambria"/>
      <family val="1"/>
      <scheme val="maj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5"/>
      <color rgb="FF0000FF"/>
      <name val="Arial"/>
      <family val="2"/>
    </font>
    <font>
      <sz val="8"/>
      <color rgb="FF0000FF"/>
      <name val="Arial"/>
      <family val="2"/>
    </font>
    <font>
      <sz val="5"/>
      <color rgb="FF0000FF"/>
      <name val="Arial Unicode MS"/>
      <family val="2"/>
    </font>
    <font>
      <b/>
      <sz val="8"/>
      <color rgb="FF0000FF"/>
      <name val="Arial"/>
      <family val="2"/>
    </font>
    <font>
      <sz val="5"/>
      <color rgb="FF0000FF"/>
      <name val="Arial Narrow"/>
      <family val="2"/>
    </font>
    <font>
      <u/>
      <sz val="5"/>
      <color rgb="FF0000FF"/>
      <name val="Arial Narrow"/>
      <family val="2"/>
    </font>
    <font>
      <b/>
      <u/>
      <sz val="10"/>
      <color rgb="FF0000FF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 Rounded MT Bold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6"/>
      <color theme="1" tint="0.499984740745262"/>
      <name val="Arial"/>
      <family val="2"/>
    </font>
    <font>
      <u/>
      <sz val="6"/>
      <color theme="1" tint="0.499984740745262"/>
      <name val="Arial"/>
      <family val="2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u/>
      <sz val="10"/>
      <color theme="1"/>
      <name val="Bookman Old Style"/>
      <family val="1"/>
    </font>
    <font>
      <b/>
      <sz val="11"/>
      <name val="Arial Rounded MT Bold"/>
      <family val="2"/>
    </font>
    <font>
      <b/>
      <sz val="10"/>
      <color theme="1"/>
      <name val="Arial Black"/>
      <family val="2"/>
    </font>
    <font>
      <sz val="9"/>
      <color rgb="FF0000FF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trike/>
      <sz val="10"/>
      <color rgb="FF0000FF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 Narrow"/>
      <family val="2"/>
    </font>
    <font>
      <i/>
      <u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64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43" fontId="3" fillId="0" borderId="0" xfId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 applyFill="1"/>
    <xf numFmtId="43" fontId="3" fillId="0" borderId="0" xfId="1" applyFont="1" applyFill="1"/>
    <xf numFmtId="164" fontId="3" fillId="0" borderId="0" xfId="0" applyNumberFormat="1" applyFont="1" applyFill="1"/>
    <xf numFmtId="0" fontId="2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43" fontId="3" fillId="0" borderId="1" xfId="1" applyFont="1" applyBorder="1"/>
    <xf numFmtId="0" fontId="5" fillId="0" borderId="0" xfId="0" applyFont="1"/>
    <xf numFmtId="0" fontId="5" fillId="0" borderId="0" xfId="0" applyFont="1" applyFill="1"/>
    <xf numFmtId="0" fontId="5" fillId="0" borderId="1" xfId="0" applyFont="1" applyBorder="1"/>
    <xf numFmtId="37" fontId="2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/>
    </xf>
    <xf numFmtId="37" fontId="3" fillId="0" borderId="0" xfId="1" applyNumberFormat="1" applyFont="1"/>
    <xf numFmtId="37" fontId="3" fillId="0" borderId="0" xfId="1" applyNumberFormat="1" applyFont="1" applyFill="1"/>
    <xf numFmtId="37" fontId="3" fillId="0" borderId="1" xfId="1" applyNumberFormat="1" applyFont="1" applyBorder="1"/>
    <xf numFmtId="10" fontId="2" fillId="0" borderId="0" xfId="1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10" fontId="3" fillId="0" borderId="0" xfId="1" applyNumberFormat="1" applyFont="1"/>
    <xf numFmtId="10" fontId="3" fillId="0" borderId="0" xfId="1" applyNumberFormat="1" applyFont="1" applyFill="1"/>
    <xf numFmtId="10" fontId="3" fillId="0" borderId="1" xfId="1" applyNumberFormat="1" applyFont="1" applyBorder="1"/>
    <xf numFmtId="0" fontId="7" fillId="0" borderId="0" xfId="0" applyFont="1"/>
    <xf numFmtId="0" fontId="9" fillId="0" borderId="0" xfId="0" applyFont="1" applyFill="1"/>
    <xf numFmtId="164" fontId="9" fillId="0" borderId="0" xfId="0" applyNumberFormat="1" applyFont="1" applyFill="1"/>
    <xf numFmtId="43" fontId="9" fillId="0" borderId="0" xfId="1" applyFont="1" applyFill="1"/>
    <xf numFmtId="37" fontId="9" fillId="0" borderId="0" xfId="1" applyNumberFormat="1" applyFont="1" applyFill="1"/>
    <xf numFmtId="10" fontId="9" fillId="0" borderId="0" xfId="1" applyNumberFormat="1" applyFont="1" applyFill="1"/>
    <xf numFmtId="0" fontId="10" fillId="0" borderId="0" xfId="0" applyFont="1" applyFill="1"/>
    <xf numFmtId="10" fontId="9" fillId="0" borderId="0" xfId="2" applyNumberFormat="1" applyFont="1" applyFill="1"/>
    <xf numFmtId="165" fontId="9" fillId="0" borderId="0" xfId="1" applyNumberFormat="1" applyFont="1" applyFill="1"/>
    <xf numFmtId="164" fontId="9" fillId="0" borderId="0" xfId="0" applyNumberFormat="1" applyFont="1" applyFill="1" applyAlignment="1">
      <alignment horizontal="right"/>
    </xf>
    <xf numFmtId="0" fontId="9" fillId="0" borderId="0" xfId="0" quotePrefix="1" applyFont="1" applyFill="1" applyAlignment="1">
      <alignment horizontal="right"/>
    </xf>
    <xf numFmtId="39" fontId="9" fillId="0" borderId="0" xfId="1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/>
    <xf numFmtId="4" fontId="2" fillId="0" borderId="0" xfId="0" applyNumberFormat="1" applyFont="1" applyFill="1"/>
    <xf numFmtId="10" fontId="2" fillId="0" borderId="0" xfId="2" applyNumberFormat="1" applyFont="1" applyFill="1"/>
    <xf numFmtId="3" fontId="2" fillId="0" borderId="0" xfId="0" applyNumberFormat="1" applyFont="1" applyFill="1" applyAlignment="1"/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/>
    <xf numFmtId="4" fontId="2" fillId="0" borderId="2" xfId="0" applyNumberFormat="1" applyFont="1" applyFill="1" applyBorder="1"/>
    <xf numFmtId="10" fontId="2" fillId="0" borderId="2" xfId="2" applyNumberFormat="1" applyFont="1" applyFill="1" applyBorder="1"/>
    <xf numFmtId="3" fontId="2" fillId="0" borderId="2" xfId="0" applyNumberFormat="1" applyFont="1" applyFill="1" applyBorder="1" applyAlignment="1"/>
    <xf numFmtId="0" fontId="2" fillId="0" borderId="2" xfId="0" applyFont="1" applyFill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43" fontId="3" fillId="0" borderId="2" xfId="1" applyFont="1" applyBorder="1"/>
    <xf numFmtId="37" fontId="3" fillId="0" borderId="2" xfId="1" applyNumberFormat="1" applyFont="1" applyBorder="1"/>
    <xf numFmtId="0" fontId="3" fillId="0" borderId="2" xfId="0" applyFont="1" applyBorder="1"/>
    <xf numFmtId="0" fontId="5" fillId="0" borderId="2" xfId="0" applyFont="1" applyBorder="1"/>
    <xf numFmtId="0" fontId="12" fillId="0" borderId="0" xfId="0" applyFont="1" applyFill="1"/>
    <xf numFmtId="43" fontId="2" fillId="0" borderId="0" xfId="1" applyFont="1" applyFill="1"/>
    <xf numFmtId="165" fontId="2" fillId="0" borderId="0" xfId="1" applyNumberFormat="1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43" fontId="7" fillId="0" borderId="0" xfId="1" applyFont="1" applyFill="1"/>
    <xf numFmtId="165" fontId="7" fillId="0" borderId="0" xfId="1" applyNumberFormat="1" applyFont="1" applyFill="1"/>
    <xf numFmtId="0" fontId="7" fillId="0" borderId="0" xfId="0" applyFont="1" applyFill="1"/>
    <xf numFmtId="0" fontId="8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3" fillId="0" borderId="0" xfId="5" applyFont="1"/>
    <xf numFmtId="0" fontId="15" fillId="0" borderId="0" xfId="0" applyFont="1"/>
    <xf numFmtId="0" fontId="16" fillId="0" borderId="0" xfId="0" applyFont="1"/>
    <xf numFmtId="37" fontId="16" fillId="0" borderId="0" xfId="1" applyNumberFormat="1" applyFont="1"/>
    <xf numFmtId="10" fontId="16" fillId="0" borderId="0" xfId="2" applyNumberFormat="1" applyFont="1"/>
    <xf numFmtId="0" fontId="15" fillId="0" borderId="0" xfId="0" quotePrefix="1" applyFont="1"/>
    <xf numFmtId="0" fontId="16" fillId="0" borderId="0" xfId="0" applyFont="1" applyAlignment="1">
      <alignment horizontal="center"/>
    </xf>
    <xf numFmtId="37" fontId="16" fillId="0" borderId="0" xfId="1" applyNumberFormat="1" applyFont="1" applyAlignment="1">
      <alignment horizontal="center"/>
    </xf>
    <xf numFmtId="10" fontId="16" fillId="0" borderId="0" xfId="2" applyNumberFormat="1" applyFont="1" applyAlignment="1">
      <alignment horizontal="center"/>
    </xf>
    <xf numFmtId="0" fontId="18" fillId="0" borderId="0" xfId="0" applyFont="1" applyAlignment="1">
      <alignment horizontal="center"/>
    </xf>
    <xf numFmtId="37" fontId="18" fillId="0" borderId="0" xfId="1" applyNumberFormat="1" applyFont="1" applyAlignment="1">
      <alignment horizontal="center"/>
    </xf>
    <xf numFmtId="10" fontId="18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0" fontId="3" fillId="0" borderId="0" xfId="2" applyNumberFormat="1" applyFont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37" fontId="22" fillId="0" borderId="0" xfId="1" applyNumberFormat="1" applyFont="1"/>
    <xf numFmtId="10" fontId="22" fillId="0" borderId="0" xfId="2" applyNumberFormat="1" applyFont="1"/>
    <xf numFmtId="0" fontId="23" fillId="0" borderId="0" xfId="0" applyFont="1" applyAlignment="1">
      <alignment horizontal="center"/>
    </xf>
    <xf numFmtId="0" fontId="23" fillId="0" borderId="0" xfId="0" applyFont="1"/>
    <xf numFmtId="10" fontId="23" fillId="0" borderId="0" xfId="2" applyNumberFormat="1" applyFont="1"/>
    <xf numFmtId="0" fontId="25" fillId="0" borderId="0" xfId="0" applyFont="1" applyAlignment="1">
      <alignment horizontal="center"/>
    </xf>
    <xf numFmtId="0" fontId="25" fillId="0" borderId="0" xfId="0" applyFont="1"/>
    <xf numFmtId="10" fontId="27" fillId="0" borderId="0" xfId="2" applyNumberFormat="1" applyFont="1" applyAlignment="1">
      <alignment horizontal="center"/>
    </xf>
    <xf numFmtId="37" fontId="28" fillId="0" borderId="0" xfId="1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4" fillId="0" borderId="0" xfId="2" applyNumberFormat="1" applyFont="1" applyAlignment="1">
      <alignment horizontal="center"/>
    </xf>
    <xf numFmtId="10" fontId="3" fillId="0" borderId="2" xfId="2" applyNumberFormat="1" applyFont="1" applyBorder="1"/>
    <xf numFmtId="0" fontId="30" fillId="0" borderId="0" xfId="0" applyFont="1"/>
    <xf numFmtId="0" fontId="30" fillId="3" borderId="0" xfId="0" applyFont="1" applyFill="1" applyAlignment="1">
      <alignment horizontal="center"/>
    </xf>
    <xf numFmtId="164" fontId="30" fillId="3" borderId="0" xfId="0" applyNumberFormat="1" applyFont="1" applyFill="1" applyAlignment="1">
      <alignment horizontal="center"/>
    </xf>
    <xf numFmtId="39" fontId="30" fillId="3" borderId="0" xfId="1" applyNumberFormat="1" applyFont="1" applyFill="1"/>
    <xf numFmtId="37" fontId="30" fillId="3" borderId="0" xfId="1" applyNumberFormat="1" applyFont="1" applyFill="1"/>
    <xf numFmtId="10" fontId="30" fillId="3" borderId="0" xfId="2" applyNumberFormat="1" applyFont="1" applyFill="1"/>
    <xf numFmtId="37" fontId="30" fillId="3" borderId="0" xfId="1" applyNumberFormat="1" applyFont="1" applyFill="1" applyAlignment="1">
      <alignment horizontal="center"/>
    </xf>
    <xf numFmtId="0" fontId="30" fillId="3" borderId="0" xfId="0" applyFont="1" applyFill="1"/>
    <xf numFmtId="0" fontId="31" fillId="5" borderId="0" xfId="0" applyFont="1" applyFill="1" applyAlignment="1">
      <alignment horizontal="center"/>
    </xf>
    <xf numFmtId="164" fontId="31" fillId="5" borderId="0" xfId="0" applyNumberFormat="1" applyFont="1" applyFill="1" applyAlignment="1">
      <alignment horizontal="center"/>
    </xf>
    <xf numFmtId="39" fontId="31" fillId="5" borderId="0" xfId="4" applyNumberFormat="1" applyFont="1" applyFill="1"/>
    <xf numFmtId="43" fontId="31" fillId="5" borderId="0" xfId="4" applyFont="1" applyFill="1"/>
    <xf numFmtId="1" fontId="31" fillId="5" borderId="0" xfId="4" applyNumberFormat="1" applyFont="1" applyFill="1"/>
    <xf numFmtId="10" fontId="31" fillId="5" borderId="0" xfId="2" applyNumberFormat="1" applyFont="1" applyFill="1"/>
    <xf numFmtId="37" fontId="31" fillId="5" borderId="0" xfId="1" applyNumberFormat="1" applyFont="1" applyFill="1" applyAlignment="1">
      <alignment horizontal="center"/>
    </xf>
    <xf numFmtId="3" fontId="31" fillId="5" borderId="0" xfId="4" applyNumberFormat="1" applyFont="1" applyFill="1" applyAlignment="1"/>
    <xf numFmtId="0" fontId="31" fillId="0" borderId="0" xfId="0" applyFont="1" applyFill="1"/>
    <xf numFmtId="0" fontId="32" fillId="5" borderId="0" xfId="0" applyFont="1" applyFill="1" applyAlignment="1">
      <alignment horizontal="center"/>
    </xf>
    <xf numFmtId="164" fontId="32" fillId="5" borderId="0" xfId="0" applyNumberFormat="1" applyFont="1" applyFill="1" applyAlignment="1">
      <alignment horizontal="center"/>
    </xf>
    <xf numFmtId="39" fontId="32" fillId="5" borderId="0" xfId="4" applyNumberFormat="1" applyFont="1" applyFill="1"/>
    <xf numFmtId="43" fontId="32" fillId="5" borderId="0" xfId="4" applyFont="1" applyFill="1"/>
    <xf numFmtId="1" fontId="32" fillId="5" borderId="0" xfId="4" applyNumberFormat="1" applyFont="1" applyFill="1"/>
    <xf numFmtId="10" fontId="32" fillId="5" borderId="0" xfId="2" applyNumberFormat="1" applyFont="1" applyFill="1"/>
    <xf numFmtId="37" fontId="32" fillId="5" borderId="0" xfId="1" applyNumberFormat="1" applyFont="1" applyFill="1" applyAlignment="1">
      <alignment horizontal="center"/>
    </xf>
    <xf numFmtId="43" fontId="32" fillId="5" borderId="0" xfId="4" applyFont="1" applyFill="1" applyAlignment="1"/>
    <xf numFmtId="0" fontId="32" fillId="5" borderId="0" xfId="0" applyFont="1" applyFill="1" applyAlignment="1"/>
    <xf numFmtId="0" fontId="33" fillId="0" borderId="0" xfId="0" applyFont="1" applyFill="1"/>
    <xf numFmtId="0" fontId="34" fillId="3" borderId="0" xfId="0" applyFont="1" applyFill="1" applyAlignment="1">
      <alignment horizontal="center"/>
    </xf>
    <xf numFmtId="164" fontId="34" fillId="3" borderId="0" xfId="0" applyNumberFormat="1" applyFont="1" applyFill="1" applyAlignment="1">
      <alignment horizontal="center"/>
    </xf>
    <xf numFmtId="43" fontId="34" fillId="3" borderId="0" xfId="1" applyFont="1" applyFill="1"/>
    <xf numFmtId="165" fontId="34" fillId="3" borderId="0" xfId="1" applyNumberFormat="1" applyFont="1" applyFill="1"/>
    <xf numFmtId="37" fontId="34" fillId="3" borderId="0" xfId="1" applyNumberFormat="1" applyFont="1" applyFill="1" applyAlignment="1">
      <alignment horizontal="center"/>
    </xf>
    <xf numFmtId="0" fontId="34" fillId="3" borderId="0" xfId="0" applyFont="1" applyFill="1"/>
    <xf numFmtId="0" fontId="34" fillId="0" borderId="0" xfId="0" applyFont="1"/>
    <xf numFmtId="0" fontId="35" fillId="5" borderId="0" xfId="0" applyFont="1" applyFill="1" applyAlignment="1">
      <alignment horizontal="center"/>
    </xf>
    <xf numFmtId="164" fontId="36" fillId="5" borderId="0" xfId="0" applyNumberFormat="1" applyFont="1" applyFill="1" applyAlignment="1">
      <alignment horizontal="center"/>
    </xf>
    <xf numFmtId="164" fontId="35" fillId="5" borderId="0" xfId="0" applyNumberFormat="1" applyFont="1" applyFill="1" applyAlignment="1">
      <alignment horizontal="center"/>
    </xf>
    <xf numFmtId="39" fontId="35" fillId="5" borderId="0" xfId="4" applyNumberFormat="1" applyFont="1" applyFill="1"/>
    <xf numFmtId="43" fontId="35" fillId="5" borderId="0" xfId="4" applyFont="1" applyFill="1"/>
    <xf numFmtId="1" fontId="35" fillId="5" borderId="0" xfId="4" applyNumberFormat="1" applyFont="1" applyFill="1"/>
    <xf numFmtId="10" fontId="35" fillId="5" borderId="0" xfId="2" applyNumberFormat="1" applyFont="1" applyFill="1"/>
    <xf numFmtId="37" fontId="35" fillId="5" borderId="0" xfId="1" applyNumberFormat="1" applyFont="1" applyFill="1" applyAlignment="1">
      <alignment horizontal="center"/>
    </xf>
    <xf numFmtId="3" fontId="35" fillId="5" borderId="0" xfId="4" applyNumberFormat="1" applyFont="1" applyFill="1" applyAlignment="1"/>
    <xf numFmtId="0" fontId="30" fillId="0" borderId="0" xfId="0" applyFont="1" applyFill="1"/>
    <xf numFmtId="0" fontId="37" fillId="5" borderId="0" xfId="0" applyFont="1" applyFill="1" applyAlignment="1">
      <alignment horizontal="center"/>
    </xf>
    <xf numFmtId="164" fontId="37" fillId="5" borderId="0" xfId="0" applyNumberFormat="1" applyFont="1" applyFill="1" applyAlignment="1">
      <alignment horizontal="center"/>
    </xf>
    <xf numFmtId="4" fontId="37" fillId="5" borderId="0" xfId="0" applyNumberFormat="1" applyFont="1" applyFill="1" applyAlignment="1"/>
    <xf numFmtId="4" fontId="38" fillId="5" borderId="0" xfId="4" applyNumberFormat="1" applyFont="1" applyFill="1"/>
    <xf numFmtId="1" fontId="38" fillId="5" borderId="0" xfId="1" applyNumberFormat="1" applyFont="1" applyFill="1"/>
    <xf numFmtId="10" fontId="38" fillId="5" borderId="0" xfId="2" applyNumberFormat="1" applyFont="1" applyFill="1"/>
    <xf numFmtId="10" fontId="37" fillId="5" borderId="0" xfId="2" applyNumberFormat="1" applyFont="1" applyFill="1" applyAlignment="1"/>
    <xf numFmtId="37" fontId="37" fillId="5" borderId="0" xfId="1" applyNumberFormat="1" applyFont="1" applyFill="1" applyAlignment="1">
      <alignment horizontal="center"/>
    </xf>
    <xf numFmtId="0" fontId="37" fillId="5" borderId="0" xfId="0" applyFont="1" applyFill="1"/>
    <xf numFmtId="43" fontId="35" fillId="5" borderId="0" xfId="4" applyFont="1" applyFill="1" applyAlignment="1"/>
    <xf numFmtId="0" fontId="35" fillId="5" borderId="0" xfId="0" applyFont="1" applyFill="1" applyAlignment="1"/>
    <xf numFmtId="22" fontId="37" fillId="5" borderId="0" xfId="0" applyNumberFormat="1" applyFont="1" applyFill="1" applyAlignment="1">
      <alignment horizontal="center"/>
    </xf>
    <xf numFmtId="39" fontId="38" fillId="5" borderId="0" xfId="4" applyNumberFormat="1" applyFont="1" applyFill="1"/>
    <xf numFmtId="43" fontId="38" fillId="5" borderId="0" xfId="4" applyFont="1" applyFill="1"/>
    <xf numFmtId="3" fontId="38" fillId="5" borderId="0" xfId="4" applyNumberFormat="1" applyFont="1" applyFill="1"/>
    <xf numFmtId="0" fontId="38" fillId="5" borderId="0" xfId="0" applyFont="1" applyFill="1" applyAlignment="1">
      <alignment horizontal="center"/>
    </xf>
    <xf numFmtId="164" fontId="38" fillId="5" borderId="0" xfId="0" applyNumberFormat="1" applyFont="1" applyFill="1" applyAlignment="1">
      <alignment horizontal="center"/>
    </xf>
    <xf numFmtId="1" fontId="38" fillId="5" borderId="0" xfId="4" applyNumberFormat="1" applyFont="1" applyFill="1"/>
    <xf numFmtId="37" fontId="38" fillId="5" borderId="0" xfId="1" applyNumberFormat="1" applyFont="1" applyFill="1" applyAlignment="1">
      <alignment horizontal="center"/>
    </xf>
    <xf numFmtId="3" fontId="38" fillId="5" borderId="0" xfId="4" applyNumberFormat="1" applyFont="1" applyFill="1" applyAlignment="1"/>
    <xf numFmtId="3" fontId="32" fillId="5" borderId="0" xfId="4" applyNumberFormat="1" applyFont="1" applyFill="1" applyAlignment="1"/>
    <xf numFmtId="10" fontId="3" fillId="0" borderId="0" xfId="2" applyNumberFormat="1" applyFont="1" applyFill="1"/>
    <xf numFmtId="10" fontId="34" fillId="3" borderId="0" xfId="2" applyNumberFormat="1" applyFont="1" applyFill="1"/>
    <xf numFmtId="10" fontId="7" fillId="0" borderId="0" xfId="2" applyNumberFormat="1" applyFont="1" applyFill="1"/>
    <xf numFmtId="10" fontId="3" fillId="0" borderId="1" xfId="2" applyNumberFormat="1" applyFont="1" applyBorder="1"/>
    <xf numFmtId="166" fontId="0" fillId="0" borderId="0" xfId="0" applyNumberFormat="1"/>
    <xf numFmtId="14" fontId="0" fillId="0" borderId="0" xfId="0" applyNumberFormat="1"/>
    <xf numFmtId="167" fontId="22" fillId="0" borderId="0" xfId="0" applyNumberFormat="1" applyFont="1"/>
    <xf numFmtId="10" fontId="41" fillId="0" borderId="0" xfId="2" applyNumberFormat="1" applyFont="1" applyAlignment="1">
      <alignment horizontal="center"/>
    </xf>
    <xf numFmtId="37" fontId="42" fillId="0" borderId="0" xfId="1" applyNumberFormat="1" applyFont="1" applyAlignment="1">
      <alignment horizontal="center"/>
    </xf>
    <xf numFmtId="0" fontId="16" fillId="6" borderId="0" xfId="0" applyFont="1" applyFill="1" applyAlignment="1">
      <alignment horizontal="center"/>
    </xf>
    <xf numFmtId="37" fontId="16" fillId="6" borderId="0" xfId="1" applyNumberFormat="1" applyFont="1" applyFill="1" applyAlignment="1">
      <alignment horizontal="center"/>
    </xf>
    <xf numFmtId="10" fontId="16" fillId="6" borderId="0" xfId="2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37" fontId="18" fillId="6" borderId="0" xfId="1" applyNumberFormat="1" applyFont="1" applyFill="1" applyAlignment="1">
      <alignment horizontal="center"/>
    </xf>
    <xf numFmtId="10" fontId="18" fillId="6" borderId="0" xfId="2" applyNumberFormat="1" applyFont="1" applyFill="1" applyAlignment="1">
      <alignment horizontal="center"/>
    </xf>
    <xf numFmtId="0" fontId="22" fillId="6" borderId="0" xfId="0" applyFont="1" applyFill="1"/>
    <xf numFmtId="37" fontId="22" fillId="6" borderId="0" xfId="1" applyNumberFormat="1" applyFont="1" applyFill="1"/>
    <xf numFmtId="10" fontId="22" fillId="6" borderId="0" xfId="2" applyNumberFormat="1" applyFont="1" applyFill="1"/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3" fillId="6" borderId="0" xfId="0" quotePrefix="1" applyFont="1" applyFill="1" applyAlignment="1">
      <alignment horizontal="center"/>
    </xf>
    <xf numFmtId="0" fontId="40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10" fontId="41" fillId="6" borderId="0" xfId="2" applyNumberFormat="1" applyFont="1" applyFill="1" applyAlignment="1">
      <alignment horizontal="center"/>
    </xf>
    <xf numFmtId="37" fontId="42" fillId="6" borderId="0" xfId="1" applyNumberFormat="1" applyFont="1" applyFill="1" applyAlignment="1">
      <alignment horizontal="center"/>
    </xf>
    <xf numFmtId="37" fontId="25" fillId="0" borderId="0" xfId="1" applyNumberFormat="1" applyFont="1" applyAlignment="1">
      <alignment horizontal="center"/>
    </xf>
    <xf numFmtId="10" fontId="25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37" fontId="3" fillId="6" borderId="0" xfId="1" applyNumberFormat="1" applyFont="1" applyFill="1" applyAlignment="1">
      <alignment horizontal="center"/>
    </xf>
    <xf numFmtId="10" fontId="3" fillId="6" borderId="0" xfId="2" applyNumberFormat="1" applyFont="1" applyFill="1" applyAlignment="1">
      <alignment horizontal="center"/>
    </xf>
    <xf numFmtId="37" fontId="7" fillId="6" borderId="0" xfId="1" applyNumberFormat="1" applyFont="1" applyFill="1" applyAlignment="1">
      <alignment horizontal="center"/>
    </xf>
    <xf numFmtId="10" fontId="7" fillId="6" borderId="0" xfId="2" applyNumberFormat="1" applyFont="1" applyFill="1" applyAlignment="1">
      <alignment horizontal="center"/>
    </xf>
    <xf numFmtId="0" fontId="44" fillId="0" borderId="0" xfId="0" applyFont="1" applyFill="1"/>
    <xf numFmtId="0" fontId="44" fillId="0" borderId="0" xfId="0" quotePrefix="1" applyFont="1" applyFill="1" applyAlignment="1">
      <alignment horizontal="right"/>
    </xf>
    <xf numFmtId="164" fontId="44" fillId="0" borderId="0" xfId="0" applyNumberFormat="1" applyFont="1" applyFill="1"/>
    <xf numFmtId="164" fontId="44" fillId="0" borderId="0" xfId="0" applyNumberFormat="1" applyFont="1" applyFill="1" applyAlignment="1">
      <alignment horizontal="right"/>
    </xf>
    <xf numFmtId="39" fontId="44" fillId="0" borderId="0" xfId="1" applyNumberFormat="1" applyFont="1" applyFill="1"/>
    <xf numFmtId="37" fontId="44" fillId="0" borderId="0" xfId="1" applyNumberFormat="1" applyFont="1" applyFill="1"/>
    <xf numFmtId="10" fontId="44" fillId="0" borderId="0" xfId="2" applyNumberFormat="1" applyFont="1" applyFill="1"/>
    <xf numFmtId="0" fontId="45" fillId="0" borderId="0" xfId="0" applyFont="1" applyFill="1"/>
    <xf numFmtId="43" fontId="44" fillId="0" borderId="0" xfId="1" applyFont="1" applyFill="1"/>
    <xf numFmtId="0" fontId="46" fillId="0" borderId="0" xfId="0" applyFont="1" applyFill="1"/>
    <xf numFmtId="0" fontId="47" fillId="0" borderId="0" xfId="0" applyFont="1" applyFill="1"/>
    <xf numFmtId="0" fontId="48" fillId="0" borderId="0" xfId="0" applyFont="1"/>
    <xf numFmtId="0" fontId="47" fillId="0" borderId="0" xfId="0" applyFont="1"/>
    <xf numFmtId="165" fontId="44" fillId="0" borderId="0" xfId="1" applyNumberFormat="1" applyFont="1" applyFill="1"/>
    <xf numFmtId="0" fontId="48" fillId="0" borderId="0" xfId="0" applyFont="1" applyFill="1"/>
    <xf numFmtId="0" fontId="49" fillId="0" borderId="0" xfId="0" applyFont="1"/>
    <xf numFmtId="0" fontId="50" fillId="5" borderId="0" xfId="0" applyFont="1" applyFill="1" applyAlignment="1">
      <alignment horizontal="center"/>
    </xf>
    <xf numFmtId="164" fontId="50" fillId="5" borderId="0" xfId="0" applyNumberFormat="1" applyFont="1" applyFill="1" applyAlignment="1">
      <alignment horizontal="center"/>
    </xf>
    <xf numFmtId="39" fontId="50" fillId="5" borderId="0" xfId="4" applyNumberFormat="1" applyFont="1" applyFill="1"/>
    <xf numFmtId="43" fontId="50" fillId="5" borderId="0" xfId="4" applyFont="1" applyFill="1"/>
    <xf numFmtId="1" fontId="50" fillId="5" borderId="0" xfId="4" applyNumberFormat="1" applyFont="1" applyFill="1"/>
    <xf numFmtId="10" fontId="50" fillId="5" borderId="0" xfId="2" applyNumberFormat="1" applyFont="1" applyFill="1"/>
    <xf numFmtId="37" fontId="50" fillId="5" borderId="0" xfId="1" applyNumberFormat="1" applyFont="1" applyFill="1" applyAlignment="1">
      <alignment horizontal="center"/>
    </xf>
    <xf numFmtId="3" fontId="50" fillId="5" borderId="0" xfId="4" applyNumberFormat="1" applyFont="1" applyFill="1" applyAlignment="1"/>
    <xf numFmtId="0" fontId="50" fillId="0" borderId="0" xfId="0" applyFont="1" applyFill="1"/>
    <xf numFmtId="164" fontId="47" fillId="0" borderId="0" xfId="0" applyNumberFormat="1" applyFont="1"/>
    <xf numFmtId="43" fontId="47" fillId="0" borderId="0" xfId="1" applyFont="1"/>
    <xf numFmtId="37" fontId="47" fillId="0" borderId="0" xfId="1" applyNumberFormat="1" applyFont="1"/>
    <xf numFmtId="10" fontId="47" fillId="0" borderId="0" xfId="2" applyNumberFormat="1" applyFont="1"/>
    <xf numFmtId="0" fontId="51" fillId="0" borderId="0" xfId="0" applyFont="1"/>
    <xf numFmtId="0" fontId="52" fillId="3" borderId="0" xfId="0" applyFont="1" applyFill="1" applyAlignment="1">
      <alignment horizontal="center"/>
    </xf>
    <xf numFmtId="164" fontId="52" fillId="3" borderId="0" xfId="0" applyNumberFormat="1" applyFont="1" applyFill="1" applyAlignment="1">
      <alignment horizontal="center"/>
    </xf>
    <xf numFmtId="43" fontId="52" fillId="3" borderId="0" xfId="1" applyFont="1" applyFill="1"/>
    <xf numFmtId="165" fontId="52" fillId="3" borderId="0" xfId="1" applyNumberFormat="1" applyFont="1" applyFill="1"/>
    <xf numFmtId="10" fontId="52" fillId="3" borderId="0" xfId="2" applyNumberFormat="1" applyFont="1" applyFill="1"/>
    <xf numFmtId="37" fontId="52" fillId="3" borderId="0" xfId="1" applyNumberFormat="1" applyFont="1" applyFill="1" applyAlignment="1">
      <alignment horizontal="center"/>
    </xf>
    <xf numFmtId="0" fontId="52" fillId="3" borderId="0" xfId="0" applyFont="1" applyFill="1"/>
    <xf numFmtId="0" fontId="52" fillId="0" borderId="0" xfId="0" applyFont="1"/>
    <xf numFmtId="164" fontId="47" fillId="0" borderId="0" xfId="0" applyNumberFormat="1" applyFont="1" applyFill="1"/>
    <xf numFmtId="43" fontId="47" fillId="0" borderId="0" xfId="1" applyFont="1" applyFill="1"/>
    <xf numFmtId="37" fontId="47" fillId="0" borderId="0" xfId="1" applyNumberFormat="1" applyFont="1" applyFill="1"/>
    <xf numFmtId="10" fontId="47" fillId="0" borderId="0" xfId="2" applyNumberFormat="1" applyFont="1" applyFill="1"/>
    <xf numFmtId="0" fontId="51" fillId="0" borderId="0" xfId="0" applyFont="1" applyFill="1"/>
    <xf numFmtId="0" fontId="48" fillId="0" borderId="0" xfId="0" applyFont="1" applyFill="1" applyAlignment="1">
      <alignment horizontal="center"/>
    </xf>
    <xf numFmtId="164" fontId="48" fillId="0" borderId="0" xfId="0" applyNumberFormat="1" applyFont="1" applyFill="1" applyAlignment="1">
      <alignment horizontal="center"/>
    </xf>
    <xf numFmtId="43" fontId="48" fillId="0" borderId="0" xfId="1" applyFont="1" applyFill="1"/>
    <xf numFmtId="165" fontId="48" fillId="0" borderId="0" xfId="1" applyNumberFormat="1" applyFont="1" applyFill="1"/>
    <xf numFmtId="10" fontId="48" fillId="0" borderId="0" xfId="2" applyNumberFormat="1" applyFont="1" applyFill="1"/>
    <xf numFmtId="0" fontId="53" fillId="0" borderId="0" xfId="0" applyFont="1" applyFill="1"/>
    <xf numFmtId="0" fontId="54" fillId="5" borderId="0" xfId="0" applyFont="1" applyFill="1" applyAlignment="1">
      <alignment horizontal="center"/>
    </xf>
    <xf numFmtId="164" fontId="54" fillId="5" borderId="0" xfId="0" applyNumberFormat="1" applyFont="1" applyFill="1" applyAlignment="1">
      <alignment horizontal="center"/>
    </xf>
    <xf numFmtId="39" fontId="54" fillId="5" borderId="0" xfId="4" applyNumberFormat="1" applyFont="1" applyFill="1"/>
    <xf numFmtId="43" fontId="54" fillId="5" borderId="0" xfId="4" applyFont="1" applyFill="1"/>
    <xf numFmtId="1" fontId="54" fillId="5" borderId="0" xfId="4" applyNumberFormat="1" applyFont="1" applyFill="1"/>
    <xf numFmtId="10" fontId="54" fillId="5" borderId="0" xfId="2" applyNumberFormat="1" applyFont="1" applyFill="1"/>
    <xf numFmtId="37" fontId="54" fillId="5" borderId="0" xfId="1" applyNumberFormat="1" applyFont="1" applyFill="1" applyAlignment="1">
      <alignment horizontal="center"/>
    </xf>
    <xf numFmtId="3" fontId="54" fillId="5" borderId="0" xfId="4" applyNumberFormat="1" applyFont="1" applyFill="1" applyAlignment="1"/>
    <xf numFmtId="0" fontId="55" fillId="5" borderId="0" xfId="0" applyFont="1" applyFill="1" applyAlignment="1">
      <alignment horizontal="center"/>
    </xf>
    <xf numFmtId="164" fontId="55" fillId="5" borderId="0" xfId="0" applyNumberFormat="1" applyFont="1" applyFill="1" applyAlignment="1">
      <alignment horizontal="center"/>
    </xf>
    <xf numFmtId="39" fontId="55" fillId="5" borderId="0" xfId="4" applyNumberFormat="1" applyFont="1" applyFill="1"/>
    <xf numFmtId="43" fontId="55" fillId="5" borderId="0" xfId="4" applyFont="1" applyFill="1"/>
    <xf numFmtId="1" fontId="55" fillId="5" borderId="0" xfId="4" applyNumberFormat="1" applyFont="1" applyFill="1"/>
    <xf numFmtId="10" fontId="55" fillId="5" borderId="0" xfId="2" applyNumberFormat="1" applyFont="1" applyFill="1"/>
    <xf numFmtId="37" fontId="55" fillId="5" borderId="0" xfId="1" applyNumberFormat="1" applyFont="1" applyFill="1" applyAlignment="1">
      <alignment horizontal="center"/>
    </xf>
    <xf numFmtId="3" fontId="55" fillId="5" borderId="0" xfId="4" applyNumberFormat="1" applyFont="1" applyFill="1" applyAlignment="1"/>
    <xf numFmtId="37" fontId="3" fillId="0" borderId="0" xfId="1" applyNumberFormat="1" applyFont="1" applyFill="1" applyAlignment="1">
      <alignment horizontal="center"/>
    </xf>
    <xf numFmtId="37" fontId="23" fillId="0" borderId="0" xfId="1" applyNumberFormat="1" applyFont="1" applyFill="1" applyAlignment="1">
      <alignment horizontal="center"/>
    </xf>
    <xf numFmtId="0" fontId="47" fillId="7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10" fontId="23" fillId="0" borderId="0" xfId="2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64" fontId="57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4" fontId="12" fillId="0" borderId="0" xfId="4" applyNumberFormat="1" applyFont="1" applyFill="1"/>
    <xf numFmtId="3" fontId="12" fillId="0" borderId="0" xfId="4" applyNumberFormat="1" applyFont="1" applyFill="1"/>
    <xf numFmtId="3" fontId="12" fillId="0" borderId="0" xfId="4" applyNumberFormat="1" applyFont="1" applyFill="1" applyAlignment="1"/>
    <xf numFmtId="0" fontId="12" fillId="0" borderId="0" xfId="0" applyFont="1" applyFill="1" applyAlignment="1"/>
    <xf numFmtId="0" fontId="12" fillId="8" borderId="0" xfId="0" applyFont="1" applyFill="1" applyAlignment="1">
      <alignment horizontal="center"/>
    </xf>
    <xf numFmtId="4" fontId="12" fillId="8" borderId="0" xfId="4" applyNumberFormat="1" applyFont="1" applyFill="1"/>
    <xf numFmtId="3" fontId="12" fillId="8" borderId="0" xfId="4" applyNumberFormat="1" applyFont="1" applyFill="1"/>
    <xf numFmtId="0" fontId="12" fillId="9" borderId="0" xfId="0" applyFont="1" applyFill="1" applyAlignment="1">
      <alignment horizontal="center"/>
    </xf>
    <xf numFmtId="4" fontId="12" fillId="9" borderId="0" xfId="4" applyNumberFormat="1" applyFont="1" applyFill="1"/>
    <xf numFmtId="3" fontId="12" fillId="9" borderId="0" xfId="4" applyNumberFormat="1" applyFont="1" applyFill="1"/>
    <xf numFmtId="4" fontId="57" fillId="0" borderId="0" xfId="4" applyNumberFormat="1" applyFont="1" applyFill="1" applyAlignment="1">
      <alignment horizontal="center"/>
    </xf>
    <xf numFmtId="168" fontId="57" fillId="0" borderId="0" xfId="4" applyNumberFormat="1" applyFont="1" applyFill="1" applyAlignment="1">
      <alignment horizontal="center"/>
    </xf>
    <xf numFmtId="3" fontId="57" fillId="0" borderId="0" xfId="4" applyNumberFormat="1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164" fontId="58" fillId="0" borderId="0" xfId="0" applyNumberFormat="1" applyFont="1" applyFill="1" applyAlignment="1">
      <alignment horizontal="center"/>
    </xf>
    <xf numFmtId="4" fontId="58" fillId="0" borderId="0" xfId="4" applyNumberFormat="1" applyFont="1" applyFill="1" applyAlignment="1">
      <alignment horizontal="center"/>
    </xf>
    <xf numFmtId="168" fontId="58" fillId="0" borderId="0" xfId="4" applyNumberFormat="1" applyFont="1" applyFill="1" applyAlignment="1">
      <alignment horizontal="center"/>
    </xf>
    <xf numFmtId="3" fontId="58" fillId="0" borderId="0" xfId="4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4" fontId="12" fillId="0" borderId="0" xfId="4" applyNumberFormat="1" applyFont="1" applyFill="1" applyBorder="1"/>
    <xf numFmtId="168" fontId="12" fillId="0" borderId="0" xfId="4" applyNumberFormat="1" applyFont="1" applyFill="1" applyBorder="1"/>
    <xf numFmtId="3" fontId="12" fillId="0" borderId="0" xfId="4" applyNumberFormat="1" applyFont="1" applyFill="1" applyBorder="1"/>
    <xf numFmtId="3" fontId="12" fillId="0" borderId="0" xfId="4" applyNumberFormat="1" applyFont="1" applyFill="1" applyBorder="1" applyAlignment="1"/>
    <xf numFmtId="0" fontId="12" fillId="0" borderId="0" xfId="0" applyFont="1" applyFill="1" applyBorder="1" applyAlignment="1"/>
    <xf numFmtId="0" fontId="12" fillId="5" borderId="0" xfId="0" applyFont="1" applyFill="1" applyAlignment="1">
      <alignment horizontal="center"/>
    </xf>
    <xf numFmtId="164" fontId="12" fillId="5" borderId="0" xfId="0" applyNumberFormat="1" applyFont="1" applyFill="1" applyAlignment="1">
      <alignment horizontal="center"/>
    </xf>
    <xf numFmtId="4" fontId="12" fillId="5" borderId="0" xfId="4" applyNumberFormat="1" applyFont="1" applyFill="1"/>
    <xf numFmtId="168" fontId="12" fillId="5" borderId="0" xfId="4" applyNumberFormat="1" applyFont="1" applyFill="1"/>
    <xf numFmtId="3" fontId="12" fillId="5" borderId="0" xfId="4" applyNumberFormat="1" applyFont="1" applyFill="1"/>
    <xf numFmtId="3" fontId="12" fillId="5" borderId="0" xfId="4" applyNumberFormat="1" applyFont="1" applyFill="1" applyAlignment="1"/>
    <xf numFmtId="168" fontId="12" fillId="0" borderId="0" xfId="4" applyNumberFormat="1" applyFont="1" applyFill="1"/>
    <xf numFmtId="0" fontId="59" fillId="5" borderId="0" xfId="0" applyFont="1" applyFill="1" applyAlignment="1">
      <alignment horizontal="center"/>
    </xf>
    <xf numFmtId="164" fontId="59" fillId="5" borderId="0" xfId="0" applyNumberFormat="1" applyFont="1" applyFill="1" applyAlignment="1">
      <alignment horizontal="center"/>
    </xf>
    <xf numFmtId="4" fontId="59" fillId="5" borderId="0" xfId="4" applyNumberFormat="1" applyFont="1" applyFill="1"/>
    <xf numFmtId="168" fontId="59" fillId="5" borderId="0" xfId="4" applyNumberFormat="1" applyFont="1" applyFill="1"/>
    <xf numFmtId="3" fontId="59" fillId="5" borderId="0" xfId="4" applyNumberFormat="1" applyFont="1" applyFill="1"/>
    <xf numFmtId="3" fontId="59" fillId="5" borderId="0" xfId="4" applyNumberFormat="1" applyFont="1" applyFill="1" applyAlignment="1"/>
    <xf numFmtId="0" fontId="59" fillId="0" borderId="0" xfId="0" applyFont="1" applyFill="1" applyAlignment="1"/>
    <xf numFmtId="0" fontId="59" fillId="0" borderId="0" xfId="0" applyFont="1" applyFill="1"/>
    <xf numFmtId="0" fontId="60" fillId="0" borderId="0" xfId="0" applyFont="1" applyFill="1" applyAlignment="1">
      <alignment horizontal="center"/>
    </xf>
    <xf numFmtId="164" fontId="60" fillId="0" borderId="0" xfId="0" applyNumberFormat="1" applyFont="1" applyFill="1" applyAlignment="1">
      <alignment horizontal="center"/>
    </xf>
    <xf numFmtId="4" fontId="60" fillId="0" borderId="0" xfId="4" applyNumberFormat="1" applyFont="1" applyFill="1"/>
    <xf numFmtId="168" fontId="60" fillId="0" borderId="0" xfId="4" applyNumberFormat="1" applyFont="1" applyFill="1"/>
    <xf numFmtId="3" fontId="60" fillId="0" borderId="0" xfId="4" applyNumberFormat="1" applyFont="1" applyFill="1"/>
    <xf numFmtId="3" fontId="60" fillId="0" borderId="0" xfId="4" applyNumberFormat="1" applyFont="1" applyFill="1" applyAlignment="1"/>
    <xf numFmtId="0" fontId="60" fillId="0" borderId="0" xfId="0" applyFont="1" applyFill="1" applyAlignment="1"/>
    <xf numFmtId="0" fontId="60" fillId="0" borderId="0" xfId="0" applyFont="1" applyFill="1"/>
    <xf numFmtId="168" fontId="12" fillId="9" borderId="0" xfId="4" applyNumberFormat="1" applyFont="1" applyFill="1"/>
    <xf numFmtId="0" fontId="12" fillId="5" borderId="0" xfId="0" applyFont="1" applyFill="1" applyBorder="1" applyAlignment="1">
      <alignment horizontal="center"/>
    </xf>
    <xf numFmtId="164" fontId="12" fillId="5" borderId="0" xfId="0" applyNumberFormat="1" applyFont="1" applyFill="1" applyBorder="1" applyAlignment="1">
      <alignment horizontal="center"/>
    </xf>
    <xf numFmtId="4" fontId="12" fillId="5" borderId="0" xfId="4" applyNumberFormat="1" applyFont="1" applyFill="1" applyBorder="1"/>
    <xf numFmtId="168" fontId="12" fillId="5" borderId="0" xfId="4" applyNumberFormat="1" applyFont="1" applyFill="1" applyBorder="1"/>
    <xf numFmtId="3" fontId="12" fillId="5" borderId="0" xfId="4" applyNumberFormat="1" applyFont="1" applyFill="1" applyBorder="1"/>
    <xf numFmtId="3" fontId="12" fillId="5" borderId="0" xfId="4" applyNumberFormat="1" applyFont="1" applyFill="1" applyBorder="1" applyAlignment="1"/>
    <xf numFmtId="0" fontId="12" fillId="0" borderId="0" xfId="0" applyFont="1" applyFill="1" applyBorder="1"/>
    <xf numFmtId="168" fontId="12" fillId="8" borderId="0" xfId="4" applyNumberFormat="1" applyFont="1" applyFill="1"/>
    <xf numFmtId="0" fontId="59" fillId="5" borderId="0" xfId="0" applyFont="1" applyFill="1" applyBorder="1" applyAlignment="1">
      <alignment horizontal="center"/>
    </xf>
    <xf numFmtId="164" fontId="59" fillId="5" borderId="0" xfId="0" applyNumberFormat="1" applyFont="1" applyFill="1" applyBorder="1" applyAlignment="1">
      <alignment horizontal="center"/>
    </xf>
    <xf numFmtId="4" fontId="59" fillId="5" borderId="0" xfId="4" applyNumberFormat="1" applyFont="1" applyFill="1" applyBorder="1"/>
    <xf numFmtId="168" fontId="59" fillId="5" borderId="0" xfId="4" applyNumberFormat="1" applyFont="1" applyFill="1" applyBorder="1"/>
    <xf numFmtId="3" fontId="59" fillId="5" borderId="0" xfId="4" applyNumberFormat="1" applyFont="1" applyFill="1" applyBorder="1"/>
    <xf numFmtId="3" fontId="59" fillId="5" borderId="0" xfId="4" applyNumberFormat="1" applyFont="1" applyFill="1" applyBorder="1" applyAlignment="1"/>
    <xf numFmtId="0" fontId="59" fillId="0" borderId="0" xfId="0" applyFont="1" applyFill="1" applyBorder="1" applyAlignment="1"/>
    <xf numFmtId="0" fontId="59" fillId="0" borderId="0" xfId="0" applyFont="1" applyFill="1" applyBorder="1"/>
    <xf numFmtId="0" fontId="12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4" fontId="12" fillId="0" borderId="1" xfId="4" applyNumberFormat="1" applyFont="1" applyFill="1" applyBorder="1"/>
    <xf numFmtId="168" fontId="12" fillId="0" borderId="1" xfId="4" applyNumberFormat="1" applyFont="1" applyFill="1" applyBorder="1"/>
    <xf numFmtId="3" fontId="12" fillId="0" borderId="1" xfId="4" applyNumberFormat="1" applyFont="1" applyFill="1" applyBorder="1"/>
    <xf numFmtId="3" fontId="12" fillId="0" borderId="1" xfId="4" applyNumberFormat="1" applyFont="1" applyFill="1" applyBorder="1" applyAlignment="1"/>
    <xf numFmtId="44" fontId="59" fillId="5" borderId="0" xfId="6" applyFont="1" applyFill="1" applyAlignment="1"/>
    <xf numFmtId="10" fontId="12" fillId="0" borderId="0" xfId="2" applyNumberFormat="1" applyFont="1" applyFill="1" applyBorder="1"/>
    <xf numFmtId="10" fontId="12" fillId="5" borderId="0" xfId="2" applyNumberFormat="1" applyFont="1" applyFill="1"/>
    <xf numFmtId="10" fontId="12" fillId="0" borderId="0" xfId="2" applyNumberFormat="1" applyFont="1" applyFill="1"/>
    <xf numFmtId="10" fontId="12" fillId="8" borderId="0" xfId="2" applyNumberFormat="1" applyFont="1" applyFill="1"/>
    <xf numFmtId="10" fontId="59" fillId="5" borderId="0" xfId="2" applyNumberFormat="1" applyFont="1" applyFill="1"/>
    <xf numFmtId="10" fontId="12" fillId="0" borderId="1" xfId="2" applyNumberFormat="1" applyFont="1" applyFill="1" applyBorder="1"/>
    <xf numFmtId="10" fontId="60" fillId="0" borderId="0" xfId="2" applyNumberFormat="1" applyFont="1" applyFill="1"/>
    <xf numFmtId="10" fontId="12" fillId="9" borderId="0" xfId="2" applyNumberFormat="1" applyFont="1" applyFill="1"/>
    <xf numFmtId="10" fontId="12" fillId="5" borderId="0" xfId="2" applyNumberFormat="1" applyFont="1" applyFill="1" applyBorder="1"/>
    <xf numFmtId="10" fontId="59" fillId="5" borderId="0" xfId="2" applyNumberFormat="1" applyFont="1" applyFill="1" applyBorder="1"/>
    <xf numFmtId="0" fontId="61" fillId="0" borderId="0" xfId="0" applyFont="1" applyFill="1" applyBorder="1" applyAlignment="1">
      <alignment horizontal="left"/>
    </xf>
    <xf numFmtId="43" fontId="61" fillId="5" borderId="0" xfId="4" applyFont="1" applyFill="1" applyAlignment="1">
      <alignment horizontal="left"/>
    </xf>
    <xf numFmtId="43" fontId="61" fillId="0" borderId="0" xfId="4" applyFont="1" applyFill="1" applyAlignment="1">
      <alignment horizontal="left"/>
    </xf>
    <xf numFmtId="43" fontId="63" fillId="5" borderId="0" xfId="4" applyFont="1" applyFill="1" applyAlignment="1">
      <alignment horizontal="left"/>
    </xf>
    <xf numFmtId="43" fontId="62" fillId="0" borderId="0" xfId="4" applyFont="1" applyFill="1" applyAlignment="1">
      <alignment horizontal="left"/>
    </xf>
    <xf numFmtId="43" fontId="61" fillId="5" borderId="0" xfId="4" applyFont="1" applyFill="1" applyBorder="1" applyAlignment="1">
      <alignment horizontal="left"/>
    </xf>
    <xf numFmtId="43" fontId="63" fillId="5" borderId="0" xfId="4" applyFont="1" applyFill="1" applyBorder="1" applyAlignment="1">
      <alignment horizontal="left"/>
    </xf>
    <xf numFmtId="43" fontId="61" fillId="0" borderId="1" xfId="4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4" fontId="12" fillId="2" borderId="0" xfId="4" applyNumberFormat="1" applyFont="1" applyFill="1"/>
    <xf numFmtId="168" fontId="12" fillId="2" borderId="0" xfId="4" applyNumberFormat="1" applyFont="1" applyFill="1"/>
    <xf numFmtId="3" fontId="12" fillId="2" borderId="0" xfId="4" applyNumberFormat="1" applyFont="1" applyFill="1"/>
    <xf numFmtId="10" fontId="12" fillId="2" borderId="0" xfId="2" applyNumberFormat="1" applyFont="1" applyFill="1"/>
    <xf numFmtId="0" fontId="57" fillId="2" borderId="0" xfId="0" applyFont="1" applyFill="1" applyAlignment="1">
      <alignment horizontal="center"/>
    </xf>
    <xf numFmtId="4" fontId="57" fillId="2" borderId="0" xfId="4" applyNumberFormat="1" applyFont="1" applyFill="1"/>
    <xf numFmtId="168" fontId="57" fillId="2" borderId="0" xfId="4" applyNumberFormat="1" applyFont="1" applyFill="1"/>
    <xf numFmtId="3" fontId="57" fillId="2" borderId="0" xfId="4" applyNumberFormat="1" applyFont="1" applyFill="1"/>
    <xf numFmtId="10" fontId="57" fillId="2" borderId="0" xfId="2" applyNumberFormat="1" applyFont="1" applyFill="1"/>
    <xf numFmtId="3" fontId="57" fillId="0" borderId="0" xfId="4" applyNumberFormat="1" applyFont="1" applyFill="1" applyAlignment="1"/>
    <xf numFmtId="0" fontId="57" fillId="0" borderId="0" xfId="0" applyFont="1" applyFill="1" applyAlignment="1"/>
    <xf numFmtId="0" fontId="57" fillId="0" borderId="0" xfId="0" applyFont="1" applyFill="1"/>
    <xf numFmtId="0" fontId="12" fillId="10" borderId="0" xfId="0" applyFont="1" applyFill="1" applyAlignment="1">
      <alignment horizontal="center"/>
    </xf>
    <xf numFmtId="4" fontId="12" fillId="10" borderId="0" xfId="4" applyNumberFormat="1" applyFont="1" applyFill="1"/>
    <xf numFmtId="168" fontId="12" fillId="10" borderId="0" xfId="4" applyNumberFormat="1" applyFont="1" applyFill="1"/>
    <xf numFmtId="3" fontId="12" fillId="10" borderId="0" xfId="4" applyNumberFormat="1" applyFont="1" applyFill="1"/>
    <xf numFmtId="10" fontId="12" fillId="10" borderId="0" xfId="2" applyNumberFormat="1" applyFont="1" applyFill="1"/>
    <xf numFmtId="0" fontId="57" fillId="10" borderId="0" xfId="0" applyFont="1" applyFill="1" applyAlignment="1">
      <alignment horizontal="center"/>
    </xf>
    <xf numFmtId="4" fontId="57" fillId="10" borderId="0" xfId="4" applyNumberFormat="1" applyFont="1" applyFill="1"/>
    <xf numFmtId="168" fontId="57" fillId="10" borderId="0" xfId="4" applyNumberFormat="1" applyFont="1" applyFill="1"/>
    <xf numFmtId="3" fontId="57" fillId="10" borderId="0" xfId="4" applyNumberFormat="1" applyFont="1" applyFill="1"/>
    <xf numFmtId="10" fontId="57" fillId="10" borderId="0" xfId="2" applyNumberFormat="1" applyFont="1" applyFill="1"/>
    <xf numFmtId="0" fontId="19" fillId="0" borderId="0" xfId="0" applyFont="1" applyFill="1"/>
    <xf numFmtId="37" fontId="19" fillId="0" borderId="0" xfId="1" applyNumberFormat="1" applyFont="1" applyFill="1" applyAlignment="1">
      <alignment horizontal="center"/>
    </xf>
    <xf numFmtId="0" fontId="22" fillId="0" borderId="0" xfId="0" applyFont="1" applyFill="1"/>
    <xf numFmtId="37" fontId="22" fillId="0" borderId="0" xfId="1" applyNumberFormat="1" applyFont="1" applyFill="1" applyAlignment="1">
      <alignment horizontal="center"/>
    </xf>
    <xf numFmtId="0" fontId="16" fillId="0" borderId="0" xfId="0" applyFont="1" applyFill="1"/>
    <xf numFmtId="37" fontId="16" fillId="0" borderId="0" xfId="1" applyNumberFormat="1" applyFont="1" applyFill="1" applyAlignment="1">
      <alignment horizontal="center"/>
    </xf>
    <xf numFmtId="37" fontId="22" fillId="0" borderId="0" xfId="1" applyNumberFormat="1" applyFont="1" applyFill="1"/>
    <xf numFmtId="0" fontId="21" fillId="0" borderId="0" xfId="0" applyFont="1" applyFill="1"/>
    <xf numFmtId="0" fontId="20" fillId="0" borderId="0" xfId="0" applyFont="1" applyFill="1"/>
    <xf numFmtId="37" fontId="20" fillId="0" borderId="0" xfId="1" applyNumberFormat="1" applyFont="1" applyFill="1"/>
    <xf numFmtId="0" fontId="66" fillId="0" borderId="0" xfId="0" applyFont="1"/>
    <xf numFmtId="10" fontId="67" fillId="0" borderId="3" xfId="2" applyNumberFormat="1" applyFont="1" applyBorder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3" fontId="66" fillId="0" borderId="3" xfId="0" applyNumberFormat="1" applyFont="1" applyBorder="1"/>
    <xf numFmtId="10" fontId="69" fillId="0" borderId="0" xfId="2" applyNumberFormat="1" applyFont="1" applyFill="1"/>
    <xf numFmtId="43" fontId="30" fillId="3" borderId="0" xfId="1" applyFont="1" applyFill="1"/>
    <xf numFmtId="165" fontId="30" fillId="3" borderId="0" xfId="1" applyNumberFormat="1" applyFont="1" applyFill="1"/>
    <xf numFmtId="10" fontId="30" fillId="3" borderId="0" xfId="1" applyNumberFormat="1" applyFont="1" applyFill="1"/>
    <xf numFmtId="22" fontId="22" fillId="0" borderId="0" xfId="0" applyNumberFormat="1" applyFont="1" applyAlignment="1">
      <alignment horizontal="center"/>
    </xf>
    <xf numFmtId="39" fontId="12" fillId="0" borderId="0" xfId="4" applyNumberFormat="1" applyFont="1" applyFill="1"/>
    <xf numFmtId="43" fontId="12" fillId="0" borderId="0" xfId="4" applyFont="1" applyFill="1"/>
    <xf numFmtId="0" fontId="2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22" fontId="12" fillId="0" borderId="0" xfId="0" applyNumberFormat="1" applyFont="1" applyAlignment="1">
      <alignment horizontal="center"/>
    </xf>
    <xf numFmtId="0" fontId="12" fillId="0" borderId="0" xfId="0" applyFont="1"/>
    <xf numFmtId="10" fontId="12" fillId="0" borderId="0" xfId="4" applyNumberFormat="1" applyFont="1" applyFill="1"/>
    <xf numFmtId="22" fontId="57" fillId="0" borderId="0" xfId="0" applyNumberFormat="1" applyFont="1" applyFill="1" applyAlignment="1">
      <alignment horizontal="center"/>
    </xf>
    <xf numFmtId="39" fontId="57" fillId="2" borderId="0" xfId="4" applyNumberFormat="1" applyFont="1" applyFill="1"/>
    <xf numFmtId="43" fontId="57" fillId="2" borderId="0" xfId="4" applyFont="1" applyFill="1"/>
    <xf numFmtId="10" fontId="57" fillId="2" borderId="0" xfId="4" applyNumberFormat="1" applyFont="1" applyFill="1"/>
    <xf numFmtId="0" fontId="12" fillId="4" borderId="0" xfId="0" applyFont="1" applyFill="1" applyAlignment="1">
      <alignment horizontal="center"/>
    </xf>
    <xf numFmtId="22" fontId="12" fillId="0" borderId="0" xfId="0" applyNumberFormat="1" applyFont="1" applyFill="1" applyAlignment="1">
      <alignment horizontal="center"/>
    </xf>
    <xf numFmtId="39" fontId="12" fillId="4" borderId="0" xfId="4" applyNumberFormat="1" applyFont="1" applyFill="1"/>
    <xf numFmtId="43" fontId="12" fillId="4" borderId="0" xfId="4" applyFont="1" applyFill="1"/>
    <xf numFmtId="3" fontId="12" fillId="4" borderId="0" xfId="4" applyNumberFormat="1" applyFont="1" applyFill="1"/>
    <xf numFmtId="10" fontId="12" fillId="4" borderId="0" xfId="4" applyNumberFormat="1" applyFont="1" applyFill="1"/>
    <xf numFmtId="0" fontId="59" fillId="0" borderId="0" xfId="0" applyFont="1" applyFill="1" applyAlignment="1">
      <alignment horizontal="center"/>
    </xf>
    <xf numFmtId="22" fontId="59" fillId="0" borderId="0" xfId="0" applyNumberFormat="1" applyFont="1" applyFill="1" applyAlignment="1">
      <alignment horizontal="center"/>
    </xf>
    <xf numFmtId="22" fontId="59" fillId="0" borderId="0" xfId="0" applyNumberFormat="1" applyFont="1" applyAlignment="1">
      <alignment horizontal="center"/>
    </xf>
    <xf numFmtId="39" fontId="59" fillId="0" borderId="0" xfId="4" applyNumberFormat="1" applyFont="1" applyFill="1"/>
    <xf numFmtId="43" fontId="59" fillId="0" borderId="0" xfId="4" applyFont="1" applyFill="1"/>
    <xf numFmtId="3" fontId="59" fillId="0" borderId="0" xfId="4" applyNumberFormat="1" applyFont="1" applyFill="1"/>
    <xf numFmtId="10" fontId="59" fillId="0" borderId="0" xfId="4" applyNumberFormat="1" applyFont="1" applyFill="1"/>
    <xf numFmtId="0" fontId="70" fillId="0" borderId="0" xfId="0" applyFont="1" applyAlignment="1">
      <alignment horizontal="center"/>
    </xf>
    <xf numFmtId="0" fontId="9" fillId="0" borderId="0" xfId="0" applyFont="1"/>
    <xf numFmtId="0" fontId="25" fillId="0" borderId="0" xfId="0" applyFont="1" applyFill="1"/>
    <xf numFmtId="37" fontId="25" fillId="0" borderId="0" xfId="1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3" fontId="3" fillId="0" borderId="0" xfId="1" applyFont="1" applyBorder="1"/>
    <xf numFmtId="37" fontId="3" fillId="0" borderId="0" xfId="1" applyNumberFormat="1" applyFont="1" applyBorder="1"/>
    <xf numFmtId="10" fontId="3" fillId="0" borderId="0" xfId="2" applyNumberFormat="1" applyFont="1" applyBorder="1"/>
    <xf numFmtId="0" fontId="3" fillId="0" borderId="0" xfId="0" applyFont="1" applyBorder="1"/>
    <xf numFmtId="0" fontId="5" fillId="0" borderId="0" xfId="0" applyFont="1" applyBorder="1"/>
    <xf numFmtId="37" fontId="57" fillId="0" borderId="0" xfId="1" applyNumberFormat="1" applyFont="1" applyFill="1" applyAlignment="1">
      <alignment horizontal="center"/>
    </xf>
    <xf numFmtId="37" fontId="58" fillId="0" borderId="0" xfId="1" applyNumberFormat="1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4" fontId="12" fillId="11" borderId="0" xfId="4" applyNumberFormat="1" applyFont="1" applyFill="1"/>
    <xf numFmtId="0" fontId="47" fillId="0" borderId="0" xfId="0" applyFont="1" applyFill="1" applyAlignment="1">
      <alignment horizontal="center"/>
    </xf>
    <xf numFmtId="164" fontId="47" fillId="0" borderId="0" xfId="0" applyNumberFormat="1" applyFont="1" applyFill="1" applyAlignment="1">
      <alignment horizontal="center"/>
    </xf>
    <xf numFmtId="4" fontId="47" fillId="0" borderId="0" xfId="4" applyNumberFormat="1" applyFont="1" applyFill="1"/>
    <xf numFmtId="168" fontId="47" fillId="0" borderId="0" xfId="4" applyNumberFormat="1" applyFont="1" applyFill="1"/>
    <xf numFmtId="3" fontId="47" fillId="0" borderId="0" xfId="4" applyNumberFormat="1" applyFont="1" applyFill="1"/>
    <xf numFmtId="3" fontId="47" fillId="0" borderId="0" xfId="4" applyNumberFormat="1" applyFont="1" applyFill="1" applyAlignment="1"/>
    <xf numFmtId="43" fontId="71" fillId="0" borderId="0" xfId="4" applyFont="1" applyFill="1" applyAlignment="1">
      <alignment horizontal="left"/>
    </xf>
    <xf numFmtId="0" fontId="47" fillId="0" borderId="0" xfId="0" applyFont="1" applyFill="1" applyAlignment="1"/>
    <xf numFmtId="0" fontId="47" fillId="11" borderId="0" xfId="0" applyFont="1" applyFill="1" applyAlignment="1">
      <alignment horizontal="center"/>
    </xf>
    <xf numFmtId="4" fontId="47" fillId="11" borderId="0" xfId="4" applyNumberFormat="1" applyFont="1" applyFill="1"/>
    <xf numFmtId="0" fontId="47" fillId="10" borderId="0" xfId="0" applyFont="1" applyFill="1" applyAlignment="1">
      <alignment horizontal="center"/>
    </xf>
    <xf numFmtId="4" fontId="47" fillId="10" borderId="0" xfId="4" applyNumberFormat="1" applyFont="1" applyFill="1"/>
    <xf numFmtId="168" fontId="47" fillId="10" borderId="0" xfId="4" applyNumberFormat="1" applyFont="1" applyFill="1"/>
    <xf numFmtId="3" fontId="47" fillId="10" borderId="0" xfId="4" applyNumberFormat="1" applyFont="1" applyFill="1"/>
    <xf numFmtId="10" fontId="47" fillId="10" borderId="0" xfId="2" applyNumberFormat="1" applyFont="1" applyFill="1"/>
    <xf numFmtId="10" fontId="19" fillId="0" borderId="0" xfId="2" applyNumberFormat="1" applyFont="1" applyFill="1" applyAlignment="1">
      <alignment horizontal="center"/>
    </xf>
    <xf numFmtId="10" fontId="22" fillId="0" borderId="0" xfId="2" applyNumberFormat="1" applyFont="1" applyFill="1" applyAlignment="1">
      <alignment horizontal="center"/>
    </xf>
    <xf numFmtId="10" fontId="16" fillId="0" borderId="0" xfId="2" applyNumberFormat="1" applyFont="1" applyFill="1" applyAlignment="1">
      <alignment horizontal="center"/>
    </xf>
    <xf numFmtId="10" fontId="22" fillId="0" borderId="0" xfId="2" applyNumberFormat="1" applyFont="1" applyFill="1"/>
    <xf numFmtId="10" fontId="64" fillId="0" borderId="0" xfId="2" applyNumberFormat="1" applyFont="1" applyFill="1" applyAlignment="1">
      <alignment horizontal="center"/>
    </xf>
    <xf numFmtId="10" fontId="39" fillId="0" borderId="0" xfId="2" applyNumberFormat="1" applyFont="1" applyFill="1" applyAlignment="1">
      <alignment horizontal="center"/>
    </xf>
    <xf numFmtId="10" fontId="20" fillId="0" borderId="0" xfId="2" applyNumberFormat="1" applyFont="1" applyFill="1"/>
    <xf numFmtId="10" fontId="25" fillId="0" borderId="0" xfId="2" applyNumberFormat="1" applyFont="1" applyFill="1" applyAlignment="1">
      <alignment horizontal="center"/>
    </xf>
    <xf numFmtId="169" fontId="22" fillId="0" borderId="0" xfId="2" applyNumberFormat="1" applyFont="1"/>
    <xf numFmtId="0" fontId="12" fillId="12" borderId="0" xfId="0" applyFont="1" applyFill="1" applyAlignment="1">
      <alignment horizontal="center"/>
    </xf>
    <xf numFmtId="4" fontId="12" fillId="12" borderId="0" xfId="4" applyNumberFormat="1" applyFont="1" applyFill="1"/>
    <xf numFmtId="168" fontId="12" fillId="12" borderId="0" xfId="4" applyNumberFormat="1" applyFont="1" applyFill="1"/>
    <xf numFmtId="3" fontId="12" fillId="12" borderId="0" xfId="4" applyNumberFormat="1" applyFont="1" applyFill="1"/>
    <xf numFmtId="43" fontId="72" fillId="0" borderId="0" xfId="4" applyFont="1" applyFill="1" applyAlignment="1">
      <alignment horizontal="left"/>
    </xf>
    <xf numFmtId="43" fontId="73" fillId="0" borderId="0" xfId="4" applyFont="1" applyFill="1" applyAlignment="1">
      <alignment horizontal="left"/>
    </xf>
    <xf numFmtId="168" fontId="12" fillId="11" borderId="0" xfId="4" applyNumberFormat="1" applyFont="1" applyFill="1"/>
    <xf numFmtId="3" fontId="12" fillId="11" borderId="0" xfId="4" applyNumberFormat="1" applyFont="1" applyFill="1"/>
    <xf numFmtId="0" fontId="57" fillId="14" borderId="0" xfId="0" applyFont="1" applyFill="1" applyAlignment="1">
      <alignment horizontal="center"/>
    </xf>
    <xf numFmtId="4" fontId="57" fillId="14" borderId="0" xfId="4" applyNumberFormat="1" applyFont="1" applyFill="1"/>
    <xf numFmtId="168" fontId="57" fillId="14" borderId="0" xfId="4" applyNumberFormat="1" applyFont="1" applyFill="1"/>
    <xf numFmtId="3" fontId="57" fillId="14" borderId="0" xfId="4" applyNumberFormat="1" applyFont="1" applyFill="1"/>
    <xf numFmtId="10" fontId="12" fillId="12" borderId="0" xfId="2" applyNumberFormat="1" applyFont="1" applyFill="1"/>
    <xf numFmtId="10" fontId="12" fillId="11" borderId="0" xfId="2" applyNumberFormat="1" applyFont="1" applyFill="1"/>
    <xf numFmtId="10" fontId="57" fillId="14" borderId="0" xfId="2" applyNumberFormat="1" applyFont="1" applyFill="1"/>
    <xf numFmtId="37" fontId="12" fillId="0" borderId="0" xfId="1" applyNumberFormat="1" applyFont="1" applyFill="1" applyBorder="1" applyAlignment="1">
      <alignment horizontal="center"/>
    </xf>
    <xf numFmtId="37" fontId="12" fillId="5" borderId="0" xfId="1" applyNumberFormat="1" applyFont="1" applyFill="1" applyAlignment="1">
      <alignment horizontal="center"/>
    </xf>
    <xf numFmtId="3" fontId="12" fillId="0" borderId="0" xfId="4" applyNumberFormat="1" applyFont="1" applyFill="1" applyAlignment="1">
      <alignment horizontal="center"/>
    </xf>
    <xf numFmtId="37" fontId="59" fillId="5" borderId="0" xfId="1" applyNumberFormat="1" applyFont="1" applyFill="1" applyAlignment="1">
      <alignment horizontal="center"/>
    </xf>
    <xf numFmtId="37" fontId="60" fillId="0" borderId="0" xfId="1" applyNumberFormat="1" applyFont="1" applyFill="1" applyAlignment="1">
      <alignment horizontal="center"/>
    </xf>
    <xf numFmtId="37" fontId="12" fillId="5" borderId="0" xfId="1" applyNumberFormat="1" applyFont="1" applyFill="1" applyBorder="1" applyAlignment="1">
      <alignment horizontal="center"/>
    </xf>
    <xf numFmtId="37" fontId="59" fillId="5" borderId="0" xfId="1" applyNumberFormat="1" applyFont="1" applyFill="1" applyBorder="1" applyAlignment="1">
      <alignment horizontal="center"/>
    </xf>
    <xf numFmtId="37" fontId="12" fillId="0" borderId="0" xfId="1" applyNumberFormat="1" applyFont="1" applyFill="1" applyAlignment="1">
      <alignment horizontal="center"/>
    </xf>
    <xf numFmtId="3" fontId="12" fillId="12" borderId="0" xfId="4" applyNumberFormat="1" applyFont="1" applyFill="1" applyAlignment="1">
      <alignment horizontal="center"/>
    </xf>
    <xf numFmtId="3" fontId="57" fillId="12" borderId="0" xfId="4" applyNumberFormat="1" applyFont="1" applyFill="1" applyAlignment="1">
      <alignment horizontal="center"/>
    </xf>
    <xf numFmtId="37" fontId="12" fillId="0" borderId="1" xfId="1" applyNumberFormat="1" applyFont="1" applyFill="1" applyBorder="1" applyAlignment="1">
      <alignment horizontal="center"/>
    </xf>
    <xf numFmtId="37" fontId="47" fillId="0" borderId="0" xfId="1" applyNumberFormat="1" applyFont="1" applyFill="1" applyAlignment="1">
      <alignment horizontal="center"/>
    </xf>
    <xf numFmtId="164" fontId="74" fillId="13" borderId="0" xfId="0" applyNumberFormat="1" applyFont="1" applyFill="1" applyAlignment="1">
      <alignment horizontal="center"/>
    </xf>
    <xf numFmtId="0" fontId="47" fillId="8" borderId="0" xfId="0" applyFont="1" applyFill="1" applyAlignment="1">
      <alignment horizontal="center"/>
    </xf>
    <xf numFmtId="4" fontId="47" fillId="8" borderId="0" xfId="4" applyNumberFormat="1" applyFont="1" applyFill="1"/>
    <xf numFmtId="168" fontId="47" fillId="8" borderId="0" xfId="4" applyNumberFormat="1" applyFont="1" applyFill="1"/>
    <xf numFmtId="3" fontId="47" fillId="8" borderId="0" xfId="4" applyNumberFormat="1" applyFont="1" applyFill="1"/>
    <xf numFmtId="10" fontId="47" fillId="8" borderId="0" xfId="2" applyNumberFormat="1" applyFont="1" applyFill="1"/>
    <xf numFmtId="168" fontId="47" fillId="11" borderId="0" xfId="4" applyNumberFormat="1" applyFont="1" applyFill="1"/>
    <xf numFmtId="3" fontId="47" fillId="11" borderId="0" xfId="4" applyNumberFormat="1" applyFont="1" applyFill="1"/>
    <xf numFmtId="10" fontId="47" fillId="11" borderId="0" xfId="2" applyNumberFormat="1" applyFont="1" applyFill="1"/>
    <xf numFmtId="0" fontId="48" fillId="2" borderId="0" xfId="0" applyFont="1" applyFill="1" applyAlignment="1">
      <alignment horizontal="center"/>
    </xf>
    <xf numFmtId="4" fontId="48" fillId="2" borderId="0" xfId="4" applyNumberFormat="1" applyFont="1" applyFill="1"/>
    <xf numFmtId="168" fontId="48" fillId="2" borderId="0" xfId="4" applyNumberFormat="1" applyFont="1" applyFill="1"/>
    <xf numFmtId="3" fontId="48" fillId="2" borderId="0" xfId="4" applyNumberFormat="1" applyFont="1" applyFill="1"/>
    <xf numFmtId="10" fontId="48" fillId="2" borderId="0" xfId="2" applyNumberFormat="1" applyFont="1" applyFill="1"/>
    <xf numFmtId="37" fontId="48" fillId="0" borderId="0" xfId="1" applyNumberFormat="1" applyFont="1" applyFill="1" applyAlignment="1">
      <alignment horizontal="center"/>
    </xf>
    <xf numFmtId="3" fontId="48" fillId="0" borderId="0" xfId="4" applyNumberFormat="1" applyFont="1" applyFill="1" applyAlignment="1">
      <alignment horizontal="center"/>
    </xf>
    <xf numFmtId="3" fontId="48" fillId="0" borderId="0" xfId="4" applyNumberFormat="1" applyFont="1" applyFill="1" applyAlignment="1"/>
    <xf numFmtId="43" fontId="75" fillId="0" borderId="0" xfId="4" applyFont="1" applyFill="1" applyAlignment="1">
      <alignment horizontal="left"/>
    </xf>
    <xf numFmtId="0" fontId="48" fillId="0" borderId="0" xfId="0" applyFont="1" applyFill="1" applyAlignment="1"/>
    <xf numFmtId="3" fontId="47" fillId="0" borderId="0" xfId="4" applyNumberFormat="1" applyFont="1" applyFill="1" applyAlignment="1">
      <alignment horizontal="center"/>
    </xf>
    <xf numFmtId="0" fontId="47" fillId="12" borderId="0" xfId="0" applyFont="1" applyFill="1" applyAlignment="1">
      <alignment horizontal="center"/>
    </xf>
    <xf numFmtId="4" fontId="47" fillId="12" borderId="0" xfId="4" applyNumberFormat="1" applyFont="1" applyFill="1"/>
    <xf numFmtId="168" fontId="47" fillId="12" borderId="0" xfId="4" applyNumberFormat="1" applyFont="1" applyFill="1"/>
    <xf numFmtId="3" fontId="47" fillId="12" borderId="0" xfId="4" applyNumberFormat="1" applyFont="1" applyFill="1"/>
    <xf numFmtId="10" fontId="47" fillId="12" borderId="0" xfId="2" applyNumberFormat="1" applyFont="1" applyFill="1"/>
    <xf numFmtId="43" fontId="76" fillId="0" borderId="0" xfId="4" applyFont="1" applyFill="1" applyAlignment="1">
      <alignment horizontal="left"/>
    </xf>
    <xf numFmtId="10" fontId="57" fillId="0" borderId="0" xfId="2" applyNumberFormat="1" applyFont="1" applyFill="1"/>
    <xf numFmtId="37" fontId="57" fillId="0" borderId="0" xfId="1" applyNumberFormat="1" applyFont="1" applyFill="1"/>
    <xf numFmtId="37" fontId="57" fillId="15" borderId="0" xfId="1" applyNumberFormat="1" applyFont="1" applyFill="1"/>
    <xf numFmtId="37" fontId="47" fillId="0" borderId="0" xfId="1" applyNumberFormat="1" applyFont="1" applyFill="1" applyAlignment="1"/>
    <xf numFmtId="37" fontId="12" fillId="0" borderId="0" xfId="1" applyNumberFormat="1" applyFont="1" applyFill="1"/>
    <xf numFmtId="37" fontId="48" fillId="0" borderId="0" xfId="1" applyNumberFormat="1" applyFont="1" applyFill="1"/>
    <xf numFmtId="37" fontId="12" fillId="15" borderId="0" xfId="1" applyNumberFormat="1" applyFont="1" applyFill="1"/>
    <xf numFmtId="0" fontId="12" fillId="16" borderId="0" xfId="0" applyFont="1" applyFill="1" applyAlignment="1">
      <alignment horizontal="center"/>
    </xf>
    <xf numFmtId="4" fontId="12" fillId="16" borderId="0" xfId="4" applyNumberFormat="1" applyFont="1" applyFill="1"/>
    <xf numFmtId="168" fontId="12" fillId="16" borderId="0" xfId="4" applyNumberFormat="1" applyFont="1" applyFill="1"/>
    <xf numFmtId="3" fontId="12" fillId="16" borderId="0" xfId="4" applyNumberFormat="1" applyFont="1" applyFill="1"/>
    <xf numFmtId="10" fontId="12" fillId="16" borderId="0" xfId="2" applyNumberFormat="1" applyFont="1" applyFill="1"/>
    <xf numFmtId="37" fontId="47" fillId="15" borderId="0" xfId="1" applyNumberFormat="1" applyFont="1" applyFill="1" applyAlignment="1"/>
    <xf numFmtId="37" fontId="47" fillId="15" borderId="0" xfId="1" applyNumberFormat="1" applyFont="1" applyFill="1"/>
    <xf numFmtId="37" fontId="59" fillId="5" borderId="0" xfId="1" applyNumberFormat="1" applyFont="1" applyFill="1" applyAlignment="1"/>
    <xf numFmtId="0" fontId="48" fillId="10" borderId="0" xfId="0" applyFont="1" applyFill="1" applyAlignment="1">
      <alignment horizontal="center"/>
    </xf>
    <xf numFmtId="4" fontId="48" fillId="10" borderId="0" xfId="4" applyNumberFormat="1" applyFont="1" applyFill="1"/>
    <xf numFmtId="168" fontId="48" fillId="10" borderId="0" xfId="4" applyNumberFormat="1" applyFont="1" applyFill="1"/>
    <xf numFmtId="3" fontId="48" fillId="10" borderId="0" xfId="4" applyNumberFormat="1" applyFont="1" applyFill="1"/>
    <xf numFmtId="10" fontId="48" fillId="10" borderId="0" xfId="2" applyNumberFormat="1" applyFont="1" applyFill="1"/>
    <xf numFmtId="37" fontId="48" fillId="0" borderId="0" xfId="1" applyNumberFormat="1" applyFont="1" applyFill="1" applyAlignment="1"/>
    <xf numFmtId="0" fontId="47" fillId="2" borderId="0" xfId="0" applyFont="1" applyFill="1" applyAlignment="1">
      <alignment horizontal="center"/>
    </xf>
    <xf numFmtId="4" fontId="47" fillId="2" borderId="0" xfId="4" applyNumberFormat="1" applyFont="1" applyFill="1"/>
    <xf numFmtId="168" fontId="47" fillId="2" borderId="0" xfId="4" applyNumberFormat="1" applyFont="1" applyFill="1"/>
    <xf numFmtId="3" fontId="47" fillId="2" borderId="0" xfId="4" applyNumberFormat="1" applyFont="1" applyFill="1"/>
    <xf numFmtId="10" fontId="47" fillId="2" borderId="0" xfId="2" applyNumberFormat="1" applyFont="1" applyFill="1"/>
    <xf numFmtId="37" fontId="12" fillId="0" borderId="0" xfId="1" applyNumberFormat="1" applyFont="1" applyFill="1" applyAlignment="1"/>
    <xf numFmtId="10" fontId="77" fillId="0" borderId="0" xfId="2" applyNumberFormat="1" applyFont="1"/>
    <xf numFmtId="0" fontId="40" fillId="0" borderId="0" xfId="0" applyFont="1"/>
    <xf numFmtId="167" fontId="40" fillId="0" borderId="0" xfId="0" applyNumberFormat="1" applyFont="1"/>
    <xf numFmtId="0" fontId="68" fillId="0" borderId="4" xfId="0" applyFont="1" applyBorder="1" applyAlignment="1">
      <alignment horizontal="center"/>
    </xf>
    <xf numFmtId="0" fontId="68" fillId="0" borderId="5" xfId="0" applyFont="1" applyBorder="1" applyAlignment="1">
      <alignment horizontal="center"/>
    </xf>
    <xf numFmtId="0" fontId="68" fillId="0" borderId="6" xfId="0" applyFont="1" applyBorder="1" applyAlignment="1">
      <alignment horizontal="center"/>
    </xf>
  </cellXfs>
  <cellStyles count="7">
    <cellStyle name="Comma" xfId="1" builtinId="3"/>
    <cellStyle name="Comma 2" xfId="4"/>
    <cellStyle name="Currency" xfId="6" builtinId="4"/>
    <cellStyle name="Normal" xfId="0" builtinId="0"/>
    <cellStyle name="Normal 2" xfId="3"/>
    <cellStyle name="Normal 3" xfId="5"/>
    <cellStyle name="Percent" xfId="2" builtinId="5"/>
  </cellStyles>
  <dxfs count="0"/>
  <tableStyles count="0" defaultTableStyle="TableStyleMedium9" defaultPivotStyle="PivotStyleLight16"/>
  <colors>
    <mruColors>
      <color rgb="FF0000FF"/>
      <color rgb="FF009900"/>
      <color rgb="FF0066FF"/>
      <color rgb="FF008000"/>
      <color rgb="FF006600"/>
      <color rgb="FFFF9900"/>
      <color rgb="FFFF6699"/>
      <color rgb="FFFFFF99"/>
      <color rgb="FFFFFF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2"/>
  <sheetViews>
    <sheetView zoomScale="95" zoomScaleNormal="9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49" defaultRowHeight="12.75" x14ac:dyDescent="0.2"/>
  <cols>
    <col min="1" max="1" width="5.42578125" style="280" customWidth="1"/>
    <col min="2" max="2" width="5.7109375" style="280" customWidth="1"/>
    <col min="3" max="3" width="6.28515625" style="280" bestFit="1" customWidth="1"/>
    <col min="4" max="4" width="6.7109375" style="280" bestFit="1" customWidth="1"/>
    <col min="5" max="5" width="12.42578125" style="281" bestFit="1" customWidth="1"/>
    <col min="6" max="6" width="12.7109375" style="281" bestFit="1" customWidth="1"/>
    <col min="7" max="7" width="8.7109375" style="282" customWidth="1"/>
    <col min="8" max="8" width="13.42578125" style="313" bestFit="1" customWidth="1"/>
    <col min="9" max="9" width="11.7109375" style="283" bestFit="1" customWidth="1"/>
    <col min="10" max="11" width="7.5703125" style="356" bestFit="1" customWidth="1"/>
    <col min="12" max="12" width="8.85546875" style="356" bestFit="1" customWidth="1"/>
    <col min="13" max="13" width="5.28515625" style="500" bestFit="1" customWidth="1"/>
    <col min="14" max="14" width="5.42578125" style="500" bestFit="1" customWidth="1"/>
    <col min="15" max="15" width="5.28515625" style="500" bestFit="1" customWidth="1"/>
    <col min="16" max="16" width="25.7109375" style="284" customWidth="1"/>
    <col min="17" max="17" width="72.7109375" style="366" bestFit="1" customWidth="1"/>
    <col min="18" max="18" width="2.7109375" style="285" customWidth="1"/>
    <col min="19" max="19" width="11.5703125" style="63" bestFit="1" customWidth="1"/>
    <col min="20" max="20" width="11.85546875" style="63" bestFit="1" customWidth="1"/>
    <col min="21" max="21" width="11.7109375" style="63" bestFit="1" customWidth="1"/>
    <col min="22" max="29" width="8.7109375" style="63" customWidth="1"/>
    <col min="30" max="16384" width="49" style="63"/>
  </cols>
  <sheetData>
    <row r="1" spans="1:29" ht="13.15" x14ac:dyDescent="0.25">
      <c r="A1" s="271" t="s">
        <v>402</v>
      </c>
      <c r="B1" s="300"/>
      <c r="C1" s="300"/>
      <c r="D1" s="300"/>
      <c r="E1" s="301"/>
      <c r="F1" s="301"/>
      <c r="G1" s="302"/>
      <c r="H1" s="303"/>
      <c r="I1" s="304"/>
      <c r="J1" s="354"/>
      <c r="K1" s="354"/>
      <c r="L1" s="354"/>
      <c r="M1" s="493"/>
      <c r="N1" s="493"/>
      <c r="O1" s="493"/>
      <c r="P1" s="305"/>
      <c r="Q1" s="364"/>
      <c r="R1" s="405"/>
      <c r="S1" s="406" t="s">
        <v>26</v>
      </c>
      <c r="T1" s="406" t="s">
        <v>27</v>
      </c>
      <c r="U1" s="406" t="s">
        <v>29</v>
      </c>
    </row>
    <row r="2" spans="1:29" ht="13.15" x14ac:dyDescent="0.25">
      <c r="A2" s="300"/>
      <c r="B2" s="300"/>
      <c r="C2" s="300"/>
      <c r="D2" s="300"/>
      <c r="E2" s="301"/>
      <c r="F2" s="301"/>
      <c r="G2" s="302"/>
      <c r="H2" s="303"/>
      <c r="I2" s="304"/>
      <c r="J2" s="354"/>
      <c r="K2" s="354"/>
      <c r="L2" s="354"/>
      <c r="M2" s="493"/>
      <c r="N2" s="493"/>
      <c r="O2" s="493"/>
      <c r="P2" s="305"/>
      <c r="Q2" s="364"/>
      <c r="R2" s="405"/>
      <c r="S2" s="561" t="s">
        <v>180</v>
      </c>
      <c r="T2" s="562"/>
      <c r="U2" s="563"/>
    </row>
    <row r="3" spans="1:29" s="278" customFormat="1" ht="13.15" x14ac:dyDescent="0.25">
      <c r="A3" s="278" t="s">
        <v>13</v>
      </c>
      <c r="B3" s="278" t="s">
        <v>15</v>
      </c>
      <c r="C3" s="278" t="s">
        <v>15</v>
      </c>
      <c r="D3" s="278" t="s">
        <v>3</v>
      </c>
      <c r="E3" s="279" t="s">
        <v>15</v>
      </c>
      <c r="F3" s="279" t="s">
        <v>15</v>
      </c>
      <c r="G3" s="292" t="s">
        <v>148</v>
      </c>
      <c r="H3" s="293" t="s">
        <v>23</v>
      </c>
      <c r="I3" s="294" t="s">
        <v>24</v>
      </c>
      <c r="J3" s="103" t="s">
        <v>26</v>
      </c>
      <c r="K3" s="103" t="s">
        <v>27</v>
      </c>
      <c r="L3" s="103" t="s">
        <v>29</v>
      </c>
      <c r="M3" s="450"/>
      <c r="N3" s="450"/>
      <c r="O3" s="450"/>
      <c r="P3" s="278" t="s">
        <v>15</v>
      </c>
      <c r="Q3" s="278" t="s">
        <v>15</v>
      </c>
      <c r="R3" s="407"/>
      <c r="S3" s="407"/>
      <c r="T3" s="407"/>
      <c r="U3" s="407"/>
    </row>
    <row r="4" spans="1:29" s="295" customFormat="1" ht="13.15" x14ac:dyDescent="0.25">
      <c r="A4" s="295" t="s">
        <v>14</v>
      </c>
      <c r="B4" s="295" t="s">
        <v>16</v>
      </c>
      <c r="C4" s="295" t="s">
        <v>17</v>
      </c>
      <c r="D4" s="295" t="s">
        <v>18</v>
      </c>
      <c r="E4" s="296" t="s">
        <v>19</v>
      </c>
      <c r="F4" s="296" t="s">
        <v>20</v>
      </c>
      <c r="G4" s="297" t="s">
        <v>149</v>
      </c>
      <c r="H4" s="298" t="s">
        <v>150</v>
      </c>
      <c r="I4" s="299" t="s">
        <v>25</v>
      </c>
      <c r="J4" s="104" t="s">
        <v>25</v>
      </c>
      <c r="K4" s="104" t="s">
        <v>28</v>
      </c>
      <c r="L4" s="104" t="s">
        <v>28</v>
      </c>
      <c r="M4" s="451" t="s">
        <v>0</v>
      </c>
      <c r="N4" s="451" t="s">
        <v>1</v>
      </c>
      <c r="O4" s="451" t="s">
        <v>2</v>
      </c>
      <c r="P4" s="295" t="s">
        <v>3</v>
      </c>
      <c r="Q4" s="295" t="s">
        <v>22</v>
      </c>
      <c r="R4" s="408"/>
      <c r="S4" s="409">
        <v>8163240</v>
      </c>
      <c r="T4" s="409">
        <v>7889119.6964999996</v>
      </c>
      <c r="U4" s="409">
        <v>7609319.4730000002</v>
      </c>
    </row>
    <row r="5" spans="1:29" ht="13.15" x14ac:dyDescent="0.25">
      <c r="A5" s="300"/>
      <c r="B5" s="300"/>
      <c r="C5" s="300"/>
      <c r="D5" s="300"/>
      <c r="E5" s="301"/>
      <c r="F5" s="301"/>
      <c r="G5" s="302"/>
      <c r="H5" s="303"/>
      <c r="I5" s="304"/>
      <c r="J5" s="354"/>
      <c r="K5" s="354"/>
      <c r="L5" s="354"/>
      <c r="M5" s="493"/>
      <c r="N5" s="493"/>
      <c r="O5" s="493"/>
      <c r="P5" s="305"/>
      <c r="Q5" s="364"/>
      <c r="R5" s="306"/>
    </row>
    <row r="6" spans="1:29" ht="13.15" x14ac:dyDescent="0.25">
      <c r="A6" s="307"/>
      <c r="B6" s="307"/>
      <c r="C6" s="307"/>
      <c r="D6" s="307"/>
      <c r="E6" s="308"/>
      <c r="F6" s="308"/>
      <c r="G6" s="309"/>
      <c r="H6" s="310"/>
      <c r="I6" s="311"/>
      <c r="J6" s="355"/>
      <c r="K6" s="355"/>
      <c r="L6" s="355"/>
      <c r="M6" s="494"/>
      <c r="N6" s="494"/>
      <c r="O6" s="494"/>
      <c r="P6" s="312"/>
      <c r="Q6" s="365"/>
    </row>
    <row r="7" spans="1:29" ht="13.15" x14ac:dyDescent="0.25">
      <c r="A7" s="280" t="s">
        <v>117</v>
      </c>
      <c r="B7" s="538" t="s">
        <v>7</v>
      </c>
      <c r="C7" s="280">
        <v>1</v>
      </c>
      <c r="D7" s="280">
        <v>260</v>
      </c>
      <c r="E7" s="281">
        <v>41642</v>
      </c>
      <c r="F7" s="281">
        <v>41642.083333333336</v>
      </c>
      <c r="G7" s="539">
        <f>(F7-E7)*24</f>
        <v>2.0000000000582077</v>
      </c>
      <c r="H7" s="540">
        <f>G7*(N7-M7)/N7</f>
        <v>0.59649122808753563</v>
      </c>
      <c r="I7" s="541">
        <f>H7*O7</f>
        <v>63.82456140536631</v>
      </c>
      <c r="J7" s="542">
        <f>I7/$S$4</f>
        <v>7.8185330096097023E-6</v>
      </c>
      <c r="M7" s="535">
        <v>80</v>
      </c>
      <c r="N7" s="535">
        <v>114</v>
      </c>
      <c r="O7" s="535">
        <v>107</v>
      </c>
      <c r="P7" s="284" t="s">
        <v>537</v>
      </c>
      <c r="Q7" s="284" t="s">
        <v>538</v>
      </c>
      <c r="R7" s="284"/>
      <c r="S7" s="284"/>
    </row>
    <row r="8" spans="1:29" s="214" customFormat="1" ht="13.15" x14ac:dyDescent="0.25">
      <c r="A8" s="280" t="s">
        <v>117</v>
      </c>
      <c r="B8" s="478" t="s">
        <v>7</v>
      </c>
      <c r="C8" s="280">
        <v>2</v>
      </c>
      <c r="D8" s="280">
        <v>310</v>
      </c>
      <c r="E8" s="281">
        <v>41689.916666666664</v>
      </c>
      <c r="F8" s="281">
        <v>41690.118750000001</v>
      </c>
      <c r="G8" s="479">
        <f>(F8-E8)*24</f>
        <v>4.8500000000931323</v>
      </c>
      <c r="H8" s="480">
        <f>G8*(N8-M8)/N8</f>
        <v>1.233771929848253</v>
      </c>
      <c r="I8" s="481">
        <f>H8*O8</f>
        <v>132.01359649376306</v>
      </c>
      <c r="J8" s="490">
        <f>I8/$S$4</f>
        <v>1.6171715702804653E-5</v>
      </c>
      <c r="K8" s="490"/>
      <c r="L8" s="490"/>
      <c r="M8" s="495">
        <v>85</v>
      </c>
      <c r="N8" s="495">
        <v>114</v>
      </c>
      <c r="O8" s="495">
        <v>107</v>
      </c>
      <c r="P8" s="284" t="s">
        <v>166</v>
      </c>
      <c r="Q8" s="482" t="s">
        <v>197</v>
      </c>
      <c r="R8" s="285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</row>
    <row r="9" spans="1:29" s="214" customFormat="1" ht="13.15" x14ac:dyDescent="0.25">
      <c r="A9" s="280" t="s">
        <v>117</v>
      </c>
      <c r="B9" s="478" t="s">
        <v>7</v>
      </c>
      <c r="C9" s="280">
        <v>3</v>
      </c>
      <c r="D9" s="280">
        <v>310</v>
      </c>
      <c r="E9" s="281">
        <v>41690.916666666664</v>
      </c>
      <c r="F9" s="281">
        <v>41691.152083333334</v>
      </c>
      <c r="G9" s="479">
        <f>(F9-E9)*24</f>
        <v>5.6500000000814907</v>
      </c>
      <c r="H9" s="480">
        <f>G9*(N9-M9)/N9</f>
        <v>1.4372807017751161</v>
      </c>
      <c r="I9" s="481">
        <f>H9*O9</f>
        <v>153.78903508993741</v>
      </c>
      <c r="J9" s="490">
        <f>I9/$S$4</f>
        <v>1.8839215200084454E-5</v>
      </c>
      <c r="K9" s="490"/>
      <c r="L9" s="490"/>
      <c r="M9" s="495">
        <v>85</v>
      </c>
      <c r="N9" s="495">
        <v>114</v>
      </c>
      <c r="O9" s="495">
        <v>107</v>
      </c>
      <c r="P9" s="284" t="s">
        <v>166</v>
      </c>
      <c r="Q9" s="482" t="s">
        <v>198</v>
      </c>
      <c r="R9" s="285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spans="1:29" ht="13.15" x14ac:dyDescent="0.25">
      <c r="A10" s="454" t="s">
        <v>117</v>
      </c>
      <c r="B10" s="525" t="s">
        <v>7</v>
      </c>
      <c r="C10" s="454">
        <v>4</v>
      </c>
      <c r="D10" s="454">
        <v>1400</v>
      </c>
      <c r="E10" s="455">
        <v>41696.958333333336</v>
      </c>
      <c r="F10" s="455">
        <v>41697</v>
      </c>
      <c r="G10" s="526">
        <f>(F10-E10)*24</f>
        <v>0.99999999994179234</v>
      </c>
      <c r="H10" s="527">
        <f>G10*(N10-M10)/N10</f>
        <v>0.56140350873925182</v>
      </c>
      <c r="I10" s="528">
        <f>H10*O10</f>
        <v>60.070175435099948</v>
      </c>
      <c r="J10" s="529">
        <f>I10/$S$4</f>
        <v>7.3586193025195811E-6</v>
      </c>
      <c r="K10" s="529"/>
      <c r="L10" s="529"/>
      <c r="M10" s="504">
        <v>50</v>
      </c>
      <c r="N10" s="524">
        <v>114</v>
      </c>
      <c r="O10" s="524">
        <v>107</v>
      </c>
      <c r="P10" s="459" t="s">
        <v>251</v>
      </c>
      <c r="Q10" s="460" t="s">
        <v>391</v>
      </c>
      <c r="R10" s="461"/>
      <c r="S10" s="214"/>
      <c r="T10" s="214"/>
      <c r="U10" s="214"/>
    </row>
    <row r="11" spans="1:29" ht="13.15" x14ac:dyDescent="0.25">
      <c r="A11" s="454" t="s">
        <v>117</v>
      </c>
      <c r="B11" s="525" t="s">
        <v>7</v>
      </c>
      <c r="C11" s="454">
        <v>5</v>
      </c>
      <c r="D11" s="454">
        <v>310</v>
      </c>
      <c r="E11" s="455">
        <v>41697</v>
      </c>
      <c r="F11" s="455">
        <v>41697.102777777778</v>
      </c>
      <c r="G11" s="526">
        <f>(F11-E11)*24</f>
        <v>2.4666666666744277</v>
      </c>
      <c r="H11" s="527">
        <f>G11*(N11-M11)/N11</f>
        <v>0.84385964912546207</v>
      </c>
      <c r="I11" s="528">
        <f>H11*O11</f>
        <v>90.29298245642444</v>
      </c>
      <c r="J11" s="529">
        <f>I11/$S$4</f>
        <v>1.1060924639778378E-5</v>
      </c>
      <c r="K11" s="529"/>
      <c r="L11" s="529"/>
      <c r="M11" s="504">
        <v>75</v>
      </c>
      <c r="N11" s="524">
        <v>114</v>
      </c>
      <c r="O11" s="524">
        <v>107</v>
      </c>
      <c r="P11" s="459" t="s">
        <v>166</v>
      </c>
      <c r="Q11" s="460" t="s">
        <v>392</v>
      </c>
      <c r="R11" s="461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</row>
    <row r="12" spans="1:29" s="321" customFormat="1" ht="13.15" x14ac:dyDescent="0.25">
      <c r="A12" s="314"/>
      <c r="B12" s="314"/>
      <c r="C12" s="314"/>
      <c r="D12" s="314"/>
      <c r="E12" s="315"/>
      <c r="F12" s="315"/>
      <c r="G12" s="316"/>
      <c r="H12" s="317"/>
      <c r="I12" s="318"/>
      <c r="J12" s="358">
        <f t="shared" ref="J12" si="0">I12/$S$4</f>
        <v>0</v>
      </c>
      <c r="K12" s="358">
        <f>I12/$T$4</f>
        <v>0</v>
      </c>
      <c r="L12" s="358">
        <f>I12/$U$4</f>
        <v>0</v>
      </c>
      <c r="M12" s="496"/>
      <c r="N12" s="494"/>
      <c r="O12" s="494"/>
      <c r="P12" s="319"/>
      <c r="Q12" s="367"/>
      <c r="R12" s="320"/>
    </row>
    <row r="13" spans="1:29" s="329" customFormat="1" ht="13.15" x14ac:dyDescent="0.25">
      <c r="A13" s="322" t="s">
        <v>117</v>
      </c>
      <c r="B13" s="322"/>
      <c r="C13" s="322"/>
      <c r="D13" s="322"/>
      <c r="E13" s="323"/>
      <c r="F13" s="323"/>
      <c r="G13" s="324">
        <f t="shared" ref="G13:L13" si="1">SUM(G6:G12)</f>
        <v>15.966666666849051</v>
      </c>
      <c r="H13" s="325">
        <f t="shared" si="1"/>
        <v>4.6728070175756189</v>
      </c>
      <c r="I13" s="326">
        <f t="shared" si="1"/>
        <v>499.99035088059117</v>
      </c>
      <c r="J13" s="360">
        <f t="shared" si="1"/>
        <v>6.1249007854796765E-5</v>
      </c>
      <c r="K13" s="360">
        <f t="shared" si="1"/>
        <v>0</v>
      </c>
      <c r="L13" s="360">
        <f t="shared" si="1"/>
        <v>0</v>
      </c>
      <c r="M13" s="497"/>
      <c r="N13" s="497"/>
      <c r="O13" s="497"/>
      <c r="P13" s="327"/>
      <c r="Q13" s="368"/>
      <c r="R13" s="328"/>
    </row>
    <row r="15" spans="1:29" ht="13.15" x14ac:dyDescent="0.25">
      <c r="A15" s="307"/>
      <c r="B15" s="307"/>
      <c r="C15" s="307"/>
      <c r="D15" s="307"/>
      <c r="E15" s="308"/>
      <c r="F15" s="308"/>
      <c r="G15" s="309"/>
      <c r="H15" s="310"/>
      <c r="I15" s="311"/>
      <c r="J15" s="355"/>
      <c r="K15" s="355"/>
      <c r="L15" s="355"/>
      <c r="M15" s="494"/>
      <c r="N15" s="494"/>
      <c r="O15" s="494"/>
      <c r="P15" s="312"/>
      <c r="Q15" s="365"/>
    </row>
    <row r="16" spans="1:29" ht="13.15" x14ac:dyDescent="0.25">
      <c r="A16" s="280" t="s">
        <v>127</v>
      </c>
      <c r="B16" s="538" t="s">
        <v>7</v>
      </c>
      <c r="C16" s="280">
        <v>1</v>
      </c>
      <c r="D16" s="280">
        <v>310</v>
      </c>
      <c r="E16" s="281">
        <v>41641.916666666664</v>
      </c>
      <c r="F16" s="281">
        <v>41642.083333333336</v>
      </c>
      <c r="G16" s="539">
        <f t="shared" ref="G16:G21" si="2">(F16-E16)*24</f>
        <v>4.0000000001164153</v>
      </c>
      <c r="H16" s="540">
        <f t="shared" ref="H16:H29" si="3">G16*(N16-M16)/N16</f>
        <v>1.2222222222577936</v>
      </c>
      <c r="I16" s="541">
        <f t="shared" ref="I16:I29" si="4">H16*O16</f>
        <v>205.33333333930932</v>
      </c>
      <c r="J16" s="542">
        <f t="shared" ref="J16:J29" si="5">I16/$S$4</f>
        <v>2.5153411309640452E-5</v>
      </c>
      <c r="M16" s="535">
        <v>125</v>
      </c>
      <c r="N16" s="535">
        <v>180</v>
      </c>
      <c r="O16" s="535">
        <v>168</v>
      </c>
      <c r="P16" s="284" t="s">
        <v>166</v>
      </c>
      <c r="Q16" s="284" t="s">
        <v>496</v>
      </c>
      <c r="R16" s="284"/>
      <c r="S16" s="284"/>
    </row>
    <row r="17" spans="1:29" ht="13.15" x14ac:dyDescent="0.25">
      <c r="A17" s="280" t="s">
        <v>127</v>
      </c>
      <c r="B17" s="280" t="s">
        <v>4</v>
      </c>
      <c r="C17" s="280">
        <v>2</v>
      </c>
      <c r="D17" s="280">
        <v>310</v>
      </c>
      <c r="E17" s="281">
        <v>41650.788194444445</v>
      </c>
      <c r="F17" s="281">
        <v>41650.892361111109</v>
      </c>
      <c r="G17" s="282">
        <f t="shared" si="2"/>
        <v>2.4999999999417923</v>
      </c>
      <c r="H17" s="313">
        <f t="shared" si="3"/>
        <v>0.62499999998544808</v>
      </c>
      <c r="I17" s="283">
        <f t="shared" si="4"/>
        <v>104.99999999755528</v>
      </c>
      <c r="J17" s="356">
        <f t="shared" si="5"/>
        <v>1.2862539873574129E-5</v>
      </c>
      <c r="K17" s="356">
        <f>I17/$T$4</f>
        <v>1.3309469755432716E-5</v>
      </c>
      <c r="L17" s="356">
        <f>I17/$U$4</f>
        <v>1.3798868659690888E-5</v>
      </c>
      <c r="M17" s="535">
        <v>135</v>
      </c>
      <c r="N17" s="535">
        <v>180</v>
      </c>
      <c r="O17" s="535">
        <v>168</v>
      </c>
      <c r="P17" s="284" t="s">
        <v>166</v>
      </c>
      <c r="Q17" s="284" t="s">
        <v>523</v>
      </c>
      <c r="R17" s="284"/>
      <c r="S17" s="284"/>
    </row>
    <row r="18" spans="1:29" ht="13.15" x14ac:dyDescent="0.25">
      <c r="A18" s="280" t="s">
        <v>127</v>
      </c>
      <c r="B18" s="538" t="s">
        <v>7</v>
      </c>
      <c r="C18" s="280">
        <v>3</v>
      </c>
      <c r="D18" s="280">
        <v>344</v>
      </c>
      <c r="E18" s="281">
        <v>41652.405555555553</v>
      </c>
      <c r="F18" s="281">
        <v>41652.510416666664</v>
      </c>
      <c r="G18" s="539">
        <f t="shared" si="2"/>
        <v>2.5166666666627862</v>
      </c>
      <c r="H18" s="540">
        <f t="shared" si="3"/>
        <v>0.908796296294895</v>
      </c>
      <c r="I18" s="541">
        <f t="shared" si="4"/>
        <v>152.67777777754236</v>
      </c>
      <c r="J18" s="542">
        <f t="shared" si="5"/>
        <v>1.8703085757314787E-5</v>
      </c>
      <c r="M18" s="535">
        <v>115</v>
      </c>
      <c r="N18" s="535">
        <v>180</v>
      </c>
      <c r="O18" s="535">
        <v>168</v>
      </c>
      <c r="P18" s="284" t="s">
        <v>174</v>
      </c>
      <c r="Q18" s="284" t="s">
        <v>509</v>
      </c>
      <c r="R18" s="284"/>
      <c r="S18" s="284"/>
    </row>
    <row r="19" spans="1:29" ht="13.15" x14ac:dyDescent="0.25">
      <c r="A19" s="280" t="s">
        <v>127</v>
      </c>
      <c r="B19" s="280" t="s">
        <v>4</v>
      </c>
      <c r="C19" s="280">
        <v>4</v>
      </c>
      <c r="D19" s="280">
        <v>310</v>
      </c>
      <c r="E19" s="281">
        <v>41681.836111111108</v>
      </c>
      <c r="F19" s="281">
        <v>41682.095138888886</v>
      </c>
      <c r="G19" s="282">
        <f t="shared" si="2"/>
        <v>6.2166666666744277</v>
      </c>
      <c r="H19" s="313">
        <f t="shared" si="3"/>
        <v>1.7268518518540077</v>
      </c>
      <c r="I19" s="283">
        <f t="shared" si="4"/>
        <v>290.11111111147329</v>
      </c>
      <c r="J19" s="356">
        <f t="shared" si="5"/>
        <v>3.5538721281191448E-5</v>
      </c>
      <c r="K19" s="356">
        <f>I19/$T$4</f>
        <v>3.6773571991838431E-5</v>
      </c>
      <c r="L19" s="356">
        <f>I19/$U$4</f>
        <v>3.8125763038451581E-5</v>
      </c>
      <c r="M19" s="495">
        <v>130</v>
      </c>
      <c r="N19" s="495">
        <v>180</v>
      </c>
      <c r="O19" s="495">
        <v>168</v>
      </c>
      <c r="P19" s="284" t="s">
        <v>166</v>
      </c>
      <c r="Q19" s="482" t="s">
        <v>199</v>
      </c>
    </row>
    <row r="20" spans="1:29" ht="13.15" x14ac:dyDescent="0.25">
      <c r="A20" s="280" t="s">
        <v>127</v>
      </c>
      <c r="B20" s="280" t="s">
        <v>4</v>
      </c>
      <c r="C20" s="280">
        <v>5</v>
      </c>
      <c r="D20" s="280">
        <v>310</v>
      </c>
      <c r="E20" s="281">
        <v>41684.765972222223</v>
      </c>
      <c r="F20" s="281">
        <v>41684.799305555556</v>
      </c>
      <c r="G20" s="282">
        <f t="shared" si="2"/>
        <v>0.79999999998835847</v>
      </c>
      <c r="H20" s="313">
        <f t="shared" si="3"/>
        <v>0.19999999999708962</v>
      </c>
      <c r="I20" s="283">
        <f t="shared" si="4"/>
        <v>33.599999999511056</v>
      </c>
      <c r="J20" s="356">
        <f t="shared" si="5"/>
        <v>4.1160127595796588E-6</v>
      </c>
      <c r="K20" s="356">
        <f>I20/$T$4</f>
        <v>4.2590303217756556E-6</v>
      </c>
      <c r="L20" s="356">
        <f>I20/$U$4</f>
        <v>4.4156379711396371E-6</v>
      </c>
      <c r="M20" s="495">
        <v>135</v>
      </c>
      <c r="N20" s="495">
        <v>180</v>
      </c>
      <c r="O20" s="495">
        <v>168</v>
      </c>
      <c r="P20" s="284" t="s">
        <v>166</v>
      </c>
      <c r="Q20" s="482" t="s">
        <v>200</v>
      </c>
    </row>
    <row r="21" spans="1:29" s="384" customFormat="1" ht="13.15" x14ac:dyDescent="0.25">
      <c r="A21" s="280" t="s">
        <v>127</v>
      </c>
      <c r="B21" s="280" t="s">
        <v>4</v>
      </c>
      <c r="C21" s="280">
        <v>6</v>
      </c>
      <c r="D21" s="280">
        <v>310</v>
      </c>
      <c r="E21" s="281">
        <v>41686.273611111108</v>
      </c>
      <c r="F21" s="281">
        <v>41686.747916666667</v>
      </c>
      <c r="G21" s="282">
        <f t="shared" si="2"/>
        <v>11.383333333418705</v>
      </c>
      <c r="H21" s="313">
        <f t="shared" si="3"/>
        <v>3.4782407407668265</v>
      </c>
      <c r="I21" s="283">
        <f t="shared" si="4"/>
        <v>584.34444444882683</v>
      </c>
      <c r="J21" s="356">
        <f t="shared" si="5"/>
        <v>7.1582416350471969E-5</v>
      </c>
      <c r="K21" s="356">
        <f>I21/$T$4</f>
        <v>7.4069663907884518E-5</v>
      </c>
      <c r="L21" s="356">
        <f>I21/$U$4</f>
        <v>7.679325943959178E-5</v>
      </c>
      <c r="M21" s="495">
        <v>125</v>
      </c>
      <c r="N21" s="495">
        <v>180</v>
      </c>
      <c r="O21" s="495">
        <v>168</v>
      </c>
      <c r="P21" s="284" t="s">
        <v>166</v>
      </c>
      <c r="Q21" s="482" t="s">
        <v>201</v>
      </c>
      <c r="R21" s="285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</row>
    <row r="22" spans="1:29" ht="13.15" x14ac:dyDescent="0.25">
      <c r="A22" s="280" t="s">
        <v>127</v>
      </c>
      <c r="B22" s="280" t="s">
        <v>4</v>
      </c>
      <c r="C22" s="280">
        <v>7</v>
      </c>
      <c r="D22" s="280">
        <v>310</v>
      </c>
      <c r="E22" s="281">
        <v>41686.747916666667</v>
      </c>
      <c r="F22" s="281">
        <v>41689.532638888886</v>
      </c>
      <c r="G22" s="282">
        <v>66.83</v>
      </c>
      <c r="H22" s="313">
        <f t="shared" si="3"/>
        <v>18.56388888888889</v>
      </c>
      <c r="I22" s="283">
        <f t="shared" si="4"/>
        <v>3118.7333333333336</v>
      </c>
      <c r="J22" s="356">
        <f t="shared" si="5"/>
        <v>3.8204601767598815E-4</v>
      </c>
      <c r="K22" s="356">
        <f>I22/$T$4</f>
        <v>3.9532082834501254E-4</v>
      </c>
      <c r="L22" s="356">
        <f>I22/$U$4</f>
        <v>4.098570633549392E-4</v>
      </c>
      <c r="M22" s="500">
        <v>130</v>
      </c>
      <c r="N22" s="495">
        <v>180</v>
      </c>
      <c r="O22" s="495">
        <v>168</v>
      </c>
      <c r="P22" s="284" t="s">
        <v>166</v>
      </c>
      <c r="Q22" s="366" t="s">
        <v>377</v>
      </c>
      <c r="V22" s="384"/>
      <c r="W22" s="384"/>
      <c r="X22" s="384"/>
      <c r="Y22" s="384"/>
      <c r="Z22" s="384"/>
      <c r="AA22" s="384"/>
      <c r="AB22" s="384"/>
      <c r="AC22" s="384"/>
    </row>
    <row r="23" spans="1:29" s="214" customFormat="1" ht="13.15" x14ac:dyDescent="0.25">
      <c r="A23" s="280" t="s">
        <v>127</v>
      </c>
      <c r="B23" s="280" t="s">
        <v>4</v>
      </c>
      <c r="C23" s="280">
        <v>8</v>
      </c>
      <c r="D23" s="280">
        <v>310</v>
      </c>
      <c r="E23" s="281">
        <v>41689.532638888886</v>
      </c>
      <c r="F23" s="281">
        <v>41690.916666666664</v>
      </c>
      <c r="G23" s="282">
        <v>33.22</v>
      </c>
      <c r="H23" s="313">
        <f t="shared" si="3"/>
        <v>8.3049999999999997</v>
      </c>
      <c r="I23" s="283">
        <f t="shared" si="4"/>
        <v>1395.24</v>
      </c>
      <c r="J23" s="356">
        <f t="shared" si="5"/>
        <v>1.7091742984403252E-4</v>
      </c>
      <c r="K23" s="356">
        <f>I23/$T$4</f>
        <v>1.7685623411430769E-4</v>
      </c>
      <c r="L23" s="356">
        <f>I23/$U$4</f>
        <v>1.8335936675424169E-4</v>
      </c>
      <c r="M23" s="500">
        <v>135</v>
      </c>
      <c r="N23" s="495">
        <v>180</v>
      </c>
      <c r="O23" s="495">
        <v>168</v>
      </c>
      <c r="P23" s="284" t="s">
        <v>166</v>
      </c>
      <c r="Q23" s="366" t="s">
        <v>378</v>
      </c>
      <c r="R23" s="285"/>
      <c r="S23" s="63"/>
      <c r="T23" s="63"/>
      <c r="U23" s="63"/>
      <c r="V23" s="384"/>
      <c r="W23" s="384"/>
      <c r="X23" s="384"/>
      <c r="Y23" s="384"/>
      <c r="Z23" s="384"/>
      <c r="AA23" s="384"/>
      <c r="AB23" s="384"/>
      <c r="AC23" s="384"/>
    </row>
    <row r="24" spans="1:29" s="218" customFormat="1" ht="13.15" x14ac:dyDescent="0.25">
      <c r="A24" s="280" t="s">
        <v>127</v>
      </c>
      <c r="B24" s="478" t="s">
        <v>7</v>
      </c>
      <c r="C24" s="280">
        <v>9</v>
      </c>
      <c r="D24" s="280">
        <v>3410</v>
      </c>
      <c r="E24" s="281">
        <v>41690.916666666664</v>
      </c>
      <c r="F24" s="281">
        <v>41691.375</v>
      </c>
      <c r="G24" s="479">
        <v>11</v>
      </c>
      <c r="H24" s="480">
        <f t="shared" si="3"/>
        <v>4.2777777777777777</v>
      </c>
      <c r="I24" s="481">
        <f t="shared" si="4"/>
        <v>718.66666666666663</v>
      </c>
      <c r="J24" s="490">
        <f t="shared" si="5"/>
        <v>8.8036939581179362E-5</v>
      </c>
      <c r="K24" s="490"/>
      <c r="L24" s="490"/>
      <c r="M24" s="500">
        <v>110</v>
      </c>
      <c r="N24" s="495">
        <v>180</v>
      </c>
      <c r="O24" s="495">
        <v>168</v>
      </c>
      <c r="P24" s="284" t="s">
        <v>380</v>
      </c>
      <c r="Q24" s="366" t="s">
        <v>381</v>
      </c>
      <c r="R24" s="285"/>
      <c r="S24" s="63"/>
      <c r="T24" s="63"/>
      <c r="U24" s="63"/>
      <c r="V24" s="214"/>
      <c r="W24" s="214"/>
      <c r="X24" s="214"/>
      <c r="Y24" s="214"/>
      <c r="Z24" s="214"/>
      <c r="AA24" s="214"/>
      <c r="AB24" s="214"/>
      <c r="AC24" s="214"/>
    </row>
    <row r="25" spans="1:29" s="384" customFormat="1" ht="13.15" x14ac:dyDescent="0.25">
      <c r="A25" s="280" t="s">
        <v>127</v>
      </c>
      <c r="B25" s="280" t="s">
        <v>4</v>
      </c>
      <c r="C25" s="280">
        <v>10</v>
      </c>
      <c r="D25" s="280">
        <v>310</v>
      </c>
      <c r="E25" s="281">
        <v>41691.375</v>
      </c>
      <c r="F25" s="281">
        <v>41691.925694444442</v>
      </c>
      <c r="G25" s="282">
        <v>13.22</v>
      </c>
      <c r="H25" s="313">
        <f t="shared" si="3"/>
        <v>3.6722222222222221</v>
      </c>
      <c r="I25" s="283">
        <f t="shared" si="4"/>
        <v>616.93333333333328</v>
      </c>
      <c r="J25" s="356">
        <f t="shared" si="5"/>
        <v>7.5574567614492929E-5</v>
      </c>
      <c r="K25" s="356">
        <f>I25/$T$4</f>
        <v>7.820052896485208E-5</v>
      </c>
      <c r="L25" s="356">
        <f>I25/$U$4</f>
        <v>8.1076019415715923E-5</v>
      </c>
      <c r="M25" s="500">
        <v>130</v>
      </c>
      <c r="N25" s="495">
        <v>180</v>
      </c>
      <c r="O25" s="495">
        <v>168</v>
      </c>
      <c r="P25" s="284" t="s">
        <v>166</v>
      </c>
      <c r="Q25" s="366" t="s">
        <v>378</v>
      </c>
      <c r="R25" s="285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</row>
    <row r="26" spans="1:29" ht="13.15" x14ac:dyDescent="0.25">
      <c r="A26" s="278" t="s">
        <v>127</v>
      </c>
      <c r="B26" s="377" t="s">
        <v>5</v>
      </c>
      <c r="C26" s="278">
        <v>11</v>
      </c>
      <c r="D26" s="278">
        <v>3110</v>
      </c>
      <c r="E26" s="279">
        <v>41691.925694444442</v>
      </c>
      <c r="F26" s="279">
        <v>41693.088194444441</v>
      </c>
      <c r="G26" s="378">
        <v>27.9</v>
      </c>
      <c r="H26" s="379">
        <f t="shared" si="3"/>
        <v>27.9</v>
      </c>
      <c r="I26" s="380">
        <f t="shared" si="4"/>
        <v>4687.2</v>
      </c>
      <c r="J26" s="381">
        <f t="shared" si="5"/>
        <v>5.7418377996971786E-4</v>
      </c>
      <c r="K26" s="381">
        <f>I26/$T$4</f>
        <v>5.941347298963497E-4</v>
      </c>
      <c r="L26" s="381"/>
      <c r="M26" s="450">
        <v>0</v>
      </c>
      <c r="N26" s="294">
        <v>180</v>
      </c>
      <c r="O26" s="294">
        <v>168</v>
      </c>
      <c r="P26" s="382" t="s">
        <v>384</v>
      </c>
      <c r="Q26" s="368" t="s">
        <v>385</v>
      </c>
      <c r="R26" s="383"/>
      <c r="S26" s="384"/>
      <c r="T26" s="384"/>
      <c r="U26" s="384"/>
    </row>
    <row r="27" spans="1:29" ht="13.15" x14ac:dyDescent="0.25">
      <c r="A27" s="280" t="s">
        <v>127</v>
      </c>
      <c r="B27" s="280" t="s">
        <v>4</v>
      </c>
      <c r="C27" s="280">
        <v>12</v>
      </c>
      <c r="D27" s="280">
        <v>310</v>
      </c>
      <c r="E27" s="281">
        <v>41693.368750000001</v>
      </c>
      <c r="F27" s="281">
        <v>41694.35</v>
      </c>
      <c r="G27" s="282">
        <v>23.55</v>
      </c>
      <c r="H27" s="313">
        <f t="shared" si="3"/>
        <v>6.541666666666667</v>
      </c>
      <c r="I27" s="283">
        <f t="shared" si="4"/>
        <v>1099</v>
      </c>
      <c r="J27" s="356">
        <f t="shared" si="5"/>
        <v>1.3462791734654376E-4</v>
      </c>
      <c r="K27" s="356">
        <f>I27/$T$4</f>
        <v>1.3930578344343924E-4</v>
      </c>
      <c r="L27" s="356">
        <f>I27/$U$4</f>
        <v>1.4442815864146067E-4</v>
      </c>
      <c r="M27" s="500">
        <v>130</v>
      </c>
      <c r="N27" s="495">
        <v>180</v>
      </c>
      <c r="O27" s="495">
        <v>168</v>
      </c>
      <c r="P27" s="284" t="s">
        <v>166</v>
      </c>
      <c r="Q27" s="366" t="s">
        <v>378</v>
      </c>
    </row>
    <row r="28" spans="1:29" s="214" customFormat="1" ht="13.15" x14ac:dyDescent="0.25">
      <c r="A28" s="454" t="s">
        <v>127</v>
      </c>
      <c r="B28" s="454" t="s">
        <v>4</v>
      </c>
      <c r="C28" s="454">
        <v>13</v>
      </c>
      <c r="D28" s="454">
        <v>3410</v>
      </c>
      <c r="E28" s="455">
        <v>41694.35</v>
      </c>
      <c r="F28" s="455">
        <v>41696.833333333336</v>
      </c>
      <c r="G28" s="456">
        <v>59.6</v>
      </c>
      <c r="H28" s="457">
        <f t="shared" si="3"/>
        <v>24.833333333333332</v>
      </c>
      <c r="I28" s="458">
        <f t="shared" si="4"/>
        <v>4172</v>
      </c>
      <c r="J28" s="245">
        <f t="shared" si="5"/>
        <v>5.1107158432191137E-4</v>
      </c>
      <c r="K28" s="245">
        <f>I28/$T$4</f>
        <v>5.2882959829483943E-4</v>
      </c>
      <c r="L28" s="245">
        <f>I28/$U$4</f>
        <v>5.4827504809115007E-4</v>
      </c>
      <c r="M28" s="504">
        <v>105</v>
      </c>
      <c r="N28" s="524">
        <v>180</v>
      </c>
      <c r="O28" s="524">
        <v>168</v>
      </c>
      <c r="P28" s="459" t="s">
        <v>406</v>
      </c>
      <c r="Q28" s="460" t="s">
        <v>386</v>
      </c>
      <c r="R28" s="461"/>
      <c r="V28" s="63"/>
      <c r="W28" s="63"/>
      <c r="X28" s="63"/>
      <c r="Y28" s="63"/>
      <c r="Z28" s="63"/>
      <c r="AA28" s="63"/>
      <c r="AB28" s="63"/>
      <c r="AC28" s="63"/>
    </row>
    <row r="29" spans="1:29" s="214" customFormat="1" ht="13.15" x14ac:dyDescent="0.25">
      <c r="A29" s="247" t="s">
        <v>127</v>
      </c>
      <c r="B29" s="514" t="s">
        <v>5</v>
      </c>
      <c r="C29" s="247">
        <v>15</v>
      </c>
      <c r="D29" s="247">
        <v>8560</v>
      </c>
      <c r="E29" s="248">
        <v>41698.518055555556</v>
      </c>
      <c r="F29" s="248">
        <v>41700.763194444444</v>
      </c>
      <c r="G29" s="515">
        <v>53.88</v>
      </c>
      <c r="H29" s="516">
        <f t="shared" si="3"/>
        <v>53.879999999999995</v>
      </c>
      <c r="I29" s="517">
        <f t="shared" si="4"/>
        <v>9051.84</v>
      </c>
      <c r="J29" s="518">
        <f t="shared" si="5"/>
        <v>1.108853837446896E-3</v>
      </c>
      <c r="K29" s="518">
        <f>I29/$T$4</f>
        <v>1.1473827687030582E-3</v>
      </c>
      <c r="L29" s="518"/>
      <c r="M29" s="519">
        <v>0</v>
      </c>
      <c r="N29" s="520">
        <v>180</v>
      </c>
      <c r="O29" s="520">
        <v>168</v>
      </c>
      <c r="P29" s="521" t="s">
        <v>204</v>
      </c>
      <c r="Q29" s="522" t="s">
        <v>394</v>
      </c>
      <c r="R29" s="523"/>
      <c r="S29" s="218"/>
      <c r="T29" s="218"/>
      <c r="U29" s="218"/>
      <c r="V29" s="63"/>
      <c r="W29" s="63"/>
      <c r="X29" s="63"/>
      <c r="Y29" s="63"/>
      <c r="Z29" s="63"/>
      <c r="AA29" s="63"/>
      <c r="AB29" s="63"/>
      <c r="AC29" s="63"/>
    </row>
    <row r="30" spans="1:29" s="321" customFormat="1" ht="13.15" x14ac:dyDescent="0.25">
      <c r="A30" s="314"/>
      <c r="B30" s="314"/>
      <c r="C30" s="314"/>
      <c r="D30" s="314"/>
      <c r="E30" s="315"/>
      <c r="F30" s="315"/>
      <c r="G30" s="316"/>
      <c r="H30" s="317"/>
      <c r="I30" s="318"/>
      <c r="J30" s="358"/>
      <c r="K30" s="358"/>
      <c r="L30" s="358"/>
      <c r="M30" s="496"/>
      <c r="N30" s="496"/>
      <c r="O30" s="496"/>
      <c r="P30" s="319"/>
      <c r="Q30" s="367"/>
      <c r="R30" s="320"/>
    </row>
    <row r="31" spans="1:29" s="329" customFormat="1" ht="13.15" x14ac:dyDescent="0.25">
      <c r="A31" s="322" t="s">
        <v>127</v>
      </c>
      <c r="B31" s="322"/>
      <c r="C31" s="322"/>
      <c r="D31" s="322"/>
      <c r="E31" s="323"/>
      <c r="F31" s="323"/>
      <c r="G31" s="324">
        <f t="shared" ref="G31:L31" si="6">SUM(G15:G30)</f>
        <v>316.61666666680253</v>
      </c>
      <c r="H31" s="325">
        <f t="shared" si="6"/>
        <v>156.13500000004495</v>
      </c>
      <c r="I31" s="326">
        <f t="shared" si="6"/>
        <v>26230.680000007553</v>
      </c>
      <c r="J31" s="360">
        <f t="shared" si="6"/>
        <v>3.2132682611325345E-3</v>
      </c>
      <c r="K31" s="360">
        <f t="shared" si="6"/>
        <v>3.1884422077387902E-3</v>
      </c>
      <c r="L31" s="360">
        <f t="shared" si="6"/>
        <v>1.5001291853663813E-3</v>
      </c>
      <c r="M31" s="497"/>
      <c r="N31" s="497"/>
      <c r="O31" s="497"/>
      <c r="P31" s="327"/>
      <c r="Q31" s="368"/>
      <c r="R31" s="328"/>
    </row>
    <row r="33" spans="1:29" ht="13.15" x14ac:dyDescent="0.25">
      <c r="A33" s="307"/>
      <c r="B33" s="307"/>
      <c r="C33" s="307"/>
      <c r="D33" s="307"/>
      <c r="E33" s="308"/>
      <c r="F33" s="308"/>
      <c r="G33" s="309"/>
      <c r="H33" s="310"/>
      <c r="I33" s="311"/>
      <c r="J33" s="355"/>
      <c r="K33" s="355"/>
      <c r="L33" s="355"/>
      <c r="M33" s="494"/>
      <c r="N33" s="494"/>
      <c r="O33" s="494"/>
      <c r="P33" s="312"/>
      <c r="Q33" s="365"/>
    </row>
    <row r="34" spans="1:29" ht="13.15" x14ac:dyDescent="0.25">
      <c r="A34" s="280" t="s">
        <v>114</v>
      </c>
      <c r="B34" s="538" t="s">
        <v>7</v>
      </c>
      <c r="C34" s="280">
        <v>1</v>
      </c>
      <c r="D34" s="280">
        <v>310</v>
      </c>
      <c r="E34" s="281">
        <v>41647.939583333333</v>
      </c>
      <c r="F34" s="281">
        <v>41648.052083333336</v>
      </c>
      <c r="G34" s="539">
        <f t="shared" ref="G34:G44" si="7">(F34-E34)*24</f>
        <v>2.7000000000698492</v>
      </c>
      <c r="H34" s="540">
        <f t="shared" ref="H34:H42" si="8">G34*(N34-M34)/N34</f>
        <v>0.63216630198571966</v>
      </c>
      <c r="I34" s="541">
        <f t="shared" ref="I34:I42" si="9">H34*O34</f>
        <v>261.71684902208796</v>
      </c>
      <c r="J34" s="542">
        <f t="shared" ref="J34:J42" si="10">I34/$S$4</f>
        <v>3.206041339248729E-5</v>
      </c>
      <c r="M34" s="535">
        <v>350</v>
      </c>
      <c r="N34" s="535">
        <v>457</v>
      </c>
      <c r="O34" s="535">
        <v>414</v>
      </c>
      <c r="P34" s="284" t="s">
        <v>166</v>
      </c>
      <c r="Q34" s="284" t="s">
        <v>484</v>
      </c>
      <c r="R34" s="284"/>
      <c r="S34" s="284"/>
    </row>
    <row r="35" spans="1:29" s="384" customFormat="1" x14ac:dyDescent="0.2">
      <c r="A35" s="280" t="s">
        <v>114</v>
      </c>
      <c r="B35" s="538" t="s">
        <v>7</v>
      </c>
      <c r="C35" s="280">
        <v>2</v>
      </c>
      <c r="D35" s="280">
        <v>310</v>
      </c>
      <c r="E35" s="281">
        <v>41648.888888888891</v>
      </c>
      <c r="F35" s="281">
        <v>41649.022916666669</v>
      </c>
      <c r="G35" s="539">
        <f t="shared" si="7"/>
        <v>3.2166666666744277</v>
      </c>
      <c r="H35" s="540">
        <f t="shared" si="8"/>
        <v>0.7531363967924809</v>
      </c>
      <c r="I35" s="541">
        <f t="shared" si="9"/>
        <v>311.79846827208712</v>
      </c>
      <c r="J35" s="542">
        <f t="shared" si="10"/>
        <v>3.8195430769166054E-5</v>
      </c>
      <c r="K35" s="356">
        <f>I35/$T$4</f>
        <v>3.9522593174802028E-5</v>
      </c>
      <c r="L35" s="356">
        <f>I35/$U$4</f>
        <v>4.0975867734090487E-5</v>
      </c>
      <c r="M35" s="535">
        <v>350</v>
      </c>
      <c r="N35" s="535">
        <v>457</v>
      </c>
      <c r="O35" s="535">
        <v>414</v>
      </c>
      <c r="P35" s="284" t="s">
        <v>166</v>
      </c>
      <c r="Q35" s="284" t="s">
        <v>484</v>
      </c>
      <c r="R35" s="284"/>
      <c r="S35" s="284"/>
      <c r="T35" s="63"/>
      <c r="U35" s="63"/>
      <c r="V35" s="63"/>
      <c r="W35" s="63"/>
      <c r="X35" s="63"/>
      <c r="Y35" s="63"/>
      <c r="Z35" s="63"/>
      <c r="AA35" s="63"/>
      <c r="AB35" s="63"/>
      <c r="AC35" s="63"/>
    </row>
    <row r="36" spans="1:29" x14ac:dyDescent="0.2">
      <c r="A36" s="278" t="s">
        <v>114</v>
      </c>
      <c r="B36" s="377" t="s">
        <v>5</v>
      </c>
      <c r="C36" s="278">
        <v>4</v>
      </c>
      <c r="D36" s="278">
        <v>740</v>
      </c>
      <c r="E36" s="279">
        <v>41650.442361111112</v>
      </c>
      <c r="F36" s="279">
        <v>41651.172222222223</v>
      </c>
      <c r="G36" s="378">
        <f t="shared" si="7"/>
        <v>17.516666666662786</v>
      </c>
      <c r="H36" s="379">
        <f t="shared" si="8"/>
        <v>17.516666666662786</v>
      </c>
      <c r="I36" s="380">
        <f t="shared" si="9"/>
        <v>7251.8999999983935</v>
      </c>
      <c r="J36" s="381">
        <f t="shared" si="10"/>
        <v>8.8836050391736534E-4</v>
      </c>
      <c r="K36" s="381">
        <f>I36/$T$4</f>
        <v>9.1922803544427036E-4</v>
      </c>
      <c r="L36" s="531"/>
      <c r="M36" s="532">
        <v>0</v>
      </c>
      <c r="N36" s="532">
        <v>457</v>
      </c>
      <c r="O36" s="532">
        <v>414</v>
      </c>
      <c r="P36" s="382" t="s">
        <v>422</v>
      </c>
      <c r="Q36" s="382" t="s">
        <v>423</v>
      </c>
      <c r="R36" s="382"/>
      <c r="S36" s="382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</row>
    <row r="37" spans="1:29" s="384" customFormat="1" x14ac:dyDescent="0.2">
      <c r="A37" s="280" t="s">
        <v>114</v>
      </c>
      <c r="B37" s="538" t="s">
        <v>7</v>
      </c>
      <c r="C37" s="280">
        <v>5</v>
      </c>
      <c r="D37" s="280">
        <v>310</v>
      </c>
      <c r="E37" s="281">
        <v>41652.916666666664</v>
      </c>
      <c r="F37" s="281">
        <v>41653.020138888889</v>
      </c>
      <c r="G37" s="539">
        <f t="shared" si="7"/>
        <v>2.4833333333954215</v>
      </c>
      <c r="H37" s="540">
        <f t="shared" si="8"/>
        <v>0.58143690738142251</v>
      </c>
      <c r="I37" s="541">
        <f t="shared" si="9"/>
        <v>240.71487965590893</v>
      </c>
      <c r="J37" s="542">
        <f t="shared" si="10"/>
        <v>2.948766416960777E-5</v>
      </c>
      <c r="K37" s="356"/>
      <c r="L37" s="356"/>
      <c r="M37" s="535">
        <v>350</v>
      </c>
      <c r="N37" s="535">
        <v>457</v>
      </c>
      <c r="O37" s="535">
        <v>414</v>
      </c>
      <c r="P37" s="284" t="s">
        <v>166</v>
      </c>
      <c r="Q37" s="284" t="s">
        <v>484</v>
      </c>
      <c r="R37" s="284"/>
      <c r="S37" s="284"/>
      <c r="T37" s="63"/>
      <c r="U37" s="63"/>
      <c r="V37" s="63"/>
      <c r="W37" s="63"/>
      <c r="X37" s="63"/>
      <c r="Y37" s="63"/>
      <c r="Z37" s="63"/>
      <c r="AA37" s="63"/>
      <c r="AB37" s="63"/>
      <c r="AC37" s="63"/>
    </row>
    <row r="38" spans="1:29" x14ac:dyDescent="0.2">
      <c r="A38" s="280" t="s">
        <v>114</v>
      </c>
      <c r="B38" s="538" t="s">
        <v>7</v>
      </c>
      <c r="C38" s="280">
        <v>6</v>
      </c>
      <c r="D38" s="280">
        <v>310</v>
      </c>
      <c r="E38" s="281">
        <v>41653.899305555555</v>
      </c>
      <c r="F38" s="281">
        <v>41654.025694444441</v>
      </c>
      <c r="G38" s="539">
        <f t="shared" si="7"/>
        <v>3.0333333332673647</v>
      </c>
      <c r="H38" s="540">
        <f t="shared" si="8"/>
        <v>0.7102115244192736</v>
      </c>
      <c r="I38" s="541">
        <f t="shared" si="9"/>
        <v>294.02757110957924</v>
      </c>
      <c r="J38" s="542">
        <f t="shared" si="10"/>
        <v>3.6018489118239725E-5</v>
      </c>
      <c r="M38" s="535">
        <v>350</v>
      </c>
      <c r="N38" s="535">
        <v>457</v>
      </c>
      <c r="O38" s="535">
        <v>414</v>
      </c>
      <c r="P38" s="284" t="s">
        <v>166</v>
      </c>
      <c r="Q38" s="284" t="s">
        <v>484</v>
      </c>
      <c r="R38" s="284"/>
      <c r="S38" s="284"/>
    </row>
    <row r="39" spans="1:29" s="214" customFormat="1" x14ac:dyDescent="0.2">
      <c r="A39" s="280" t="s">
        <v>114</v>
      </c>
      <c r="B39" s="538" t="s">
        <v>7</v>
      </c>
      <c r="C39" s="280">
        <v>7</v>
      </c>
      <c r="D39" s="280">
        <v>310</v>
      </c>
      <c r="E39" s="281">
        <v>41654.914583333331</v>
      </c>
      <c r="F39" s="281">
        <v>41655.027777777781</v>
      </c>
      <c r="G39" s="539">
        <f t="shared" si="7"/>
        <v>2.716666666790843</v>
      </c>
      <c r="H39" s="540">
        <f t="shared" si="8"/>
        <v>0.63606856312170723</v>
      </c>
      <c r="I39" s="541">
        <f t="shared" si="9"/>
        <v>263.33238513238678</v>
      </c>
      <c r="J39" s="542">
        <f t="shared" si="10"/>
        <v>3.2258317179500636E-5</v>
      </c>
      <c r="K39" s="356"/>
      <c r="L39" s="356"/>
      <c r="M39" s="535">
        <v>350</v>
      </c>
      <c r="N39" s="535">
        <v>457</v>
      </c>
      <c r="O39" s="535">
        <v>414</v>
      </c>
      <c r="P39" s="284" t="s">
        <v>166</v>
      </c>
      <c r="Q39" s="284" t="s">
        <v>484</v>
      </c>
      <c r="R39" s="284"/>
      <c r="S39" s="284"/>
      <c r="T39" s="63"/>
      <c r="U39" s="63"/>
      <c r="V39" s="63"/>
      <c r="W39" s="63"/>
      <c r="X39" s="63"/>
      <c r="Y39" s="63"/>
      <c r="Z39" s="63"/>
      <c r="AA39" s="63"/>
      <c r="AB39" s="63"/>
      <c r="AC39" s="63"/>
    </row>
    <row r="40" spans="1:29" ht="13.5" x14ac:dyDescent="0.25">
      <c r="A40" s="390" t="s">
        <v>114</v>
      </c>
      <c r="B40" s="390" t="s">
        <v>154</v>
      </c>
      <c r="C40" s="278">
        <v>8</v>
      </c>
      <c r="D40" s="278">
        <v>339</v>
      </c>
      <c r="E40" s="279">
        <v>41669.164583333331</v>
      </c>
      <c r="F40" s="279">
        <v>41671.670138888891</v>
      </c>
      <c r="G40" s="391">
        <f t="shared" si="7"/>
        <v>60.133333333418705</v>
      </c>
      <c r="H40" s="392">
        <f t="shared" si="8"/>
        <v>60.133333333418705</v>
      </c>
      <c r="I40" s="393">
        <f t="shared" si="9"/>
        <v>24895.200000035344</v>
      </c>
      <c r="J40" s="394">
        <f t="shared" si="10"/>
        <v>3.0496714539858371E-3</v>
      </c>
      <c r="K40" s="394">
        <f>I40/$T$4</f>
        <v>3.1556372520346061E-3</v>
      </c>
      <c r="L40" s="394">
        <f>I40/$U$4</f>
        <v>3.271672333954501E-3</v>
      </c>
      <c r="M40" s="294">
        <v>0</v>
      </c>
      <c r="N40" s="294">
        <v>457</v>
      </c>
      <c r="O40" s="294">
        <v>414</v>
      </c>
      <c r="P40" s="382" t="s">
        <v>191</v>
      </c>
      <c r="Q40" s="483" t="s">
        <v>192</v>
      </c>
      <c r="R40" s="383"/>
      <c r="S40" s="384"/>
      <c r="T40" s="384"/>
      <c r="U40" s="384"/>
    </row>
    <row r="41" spans="1:29" ht="13.5" x14ac:dyDescent="0.25">
      <c r="A41" s="280" t="s">
        <v>114</v>
      </c>
      <c r="B41" s="478" t="s">
        <v>7</v>
      </c>
      <c r="C41" s="280">
        <v>9</v>
      </c>
      <c r="D41" s="280">
        <v>3412</v>
      </c>
      <c r="E41" s="281">
        <v>41674.916666666664</v>
      </c>
      <c r="F41" s="281">
        <v>41675.077777777777</v>
      </c>
      <c r="G41" s="479">
        <f t="shared" si="7"/>
        <v>3.8666666666977108</v>
      </c>
      <c r="H41" s="480">
        <f t="shared" si="8"/>
        <v>1.2437636761587822</v>
      </c>
      <c r="I41" s="481">
        <f t="shared" si="9"/>
        <v>514.9181619297359</v>
      </c>
      <c r="J41" s="490">
        <f t="shared" si="10"/>
        <v>6.3077670377170814E-5</v>
      </c>
      <c r="K41" s="490"/>
      <c r="L41" s="490"/>
      <c r="M41" s="495">
        <v>310</v>
      </c>
      <c r="N41" s="495">
        <v>457</v>
      </c>
      <c r="O41" s="495">
        <v>414</v>
      </c>
      <c r="P41" s="284" t="s">
        <v>202</v>
      </c>
      <c r="Q41" s="482" t="s">
        <v>203</v>
      </c>
      <c r="V41" s="384"/>
      <c r="W41" s="384"/>
      <c r="X41" s="384"/>
      <c r="Y41" s="384"/>
      <c r="Z41" s="384"/>
      <c r="AA41" s="384"/>
      <c r="AB41" s="384"/>
      <c r="AC41" s="384"/>
    </row>
    <row r="42" spans="1:29" s="384" customFormat="1" x14ac:dyDescent="0.2">
      <c r="A42" s="280" t="s">
        <v>114</v>
      </c>
      <c r="B42" s="280" t="s">
        <v>4</v>
      </c>
      <c r="C42" s="280">
        <v>10</v>
      </c>
      <c r="D42" s="280">
        <v>3414</v>
      </c>
      <c r="E42" s="281">
        <v>41691.922222222223</v>
      </c>
      <c r="F42" s="281">
        <v>41692.998611111114</v>
      </c>
      <c r="G42" s="282">
        <f t="shared" si="7"/>
        <v>25.833333333372138</v>
      </c>
      <c r="H42" s="313">
        <f t="shared" si="8"/>
        <v>8.5922684172266202</v>
      </c>
      <c r="I42" s="283">
        <f t="shared" si="9"/>
        <v>3557.1991247318206</v>
      </c>
      <c r="J42" s="356">
        <f t="shared" si="10"/>
        <v>4.3575824363020326E-4</v>
      </c>
      <c r="K42" s="356">
        <f>I42/$T$4</f>
        <v>4.5089937300735449E-4</v>
      </c>
      <c r="L42" s="356">
        <f>I42/$U$4</f>
        <v>4.6747927161604408E-4</v>
      </c>
      <c r="M42" s="500">
        <v>305</v>
      </c>
      <c r="N42" s="500">
        <v>457</v>
      </c>
      <c r="O42" s="500">
        <v>414</v>
      </c>
      <c r="P42" s="284" t="s">
        <v>382</v>
      </c>
      <c r="Q42" s="366" t="s">
        <v>383</v>
      </c>
      <c r="R42" s="285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</row>
    <row r="43" spans="1:29" s="384" customFormat="1" x14ac:dyDescent="0.2">
      <c r="A43" s="454" t="s">
        <v>114</v>
      </c>
      <c r="B43" s="462" t="s">
        <v>156</v>
      </c>
      <c r="C43" s="454">
        <v>11</v>
      </c>
      <c r="D43" s="454">
        <v>1710</v>
      </c>
      <c r="E43" s="455">
        <v>41694.916666666664</v>
      </c>
      <c r="F43" s="455">
        <v>41695.086805555555</v>
      </c>
      <c r="G43" s="463">
        <f t="shared" si="7"/>
        <v>4.0833333333721384</v>
      </c>
      <c r="H43" s="511"/>
      <c r="I43" s="512"/>
      <c r="J43" s="513"/>
      <c r="K43" s="513"/>
      <c r="L43" s="513"/>
      <c r="M43" s="504">
        <v>0</v>
      </c>
      <c r="N43" s="504">
        <v>457</v>
      </c>
      <c r="O43" s="504">
        <v>414</v>
      </c>
      <c r="P43" s="459" t="s">
        <v>322</v>
      </c>
      <c r="Q43" s="460" t="s">
        <v>387</v>
      </c>
      <c r="R43" s="461"/>
      <c r="S43" s="214"/>
      <c r="T43" s="214"/>
      <c r="U43" s="214"/>
      <c r="V43" s="63"/>
      <c r="W43" s="63"/>
      <c r="X43" s="63"/>
      <c r="Y43" s="63"/>
      <c r="Z43" s="63"/>
      <c r="AA43" s="63"/>
      <c r="AB43" s="63"/>
      <c r="AC43" s="63"/>
    </row>
    <row r="44" spans="1:29" x14ac:dyDescent="0.2">
      <c r="A44" s="454" t="s">
        <v>114</v>
      </c>
      <c r="B44" s="454" t="s">
        <v>4</v>
      </c>
      <c r="C44" s="454">
        <v>12</v>
      </c>
      <c r="D44" s="454">
        <v>3414</v>
      </c>
      <c r="E44" s="455">
        <v>41695.243750000001</v>
      </c>
      <c r="F44" s="455">
        <v>41695.318749999999</v>
      </c>
      <c r="G44" s="456">
        <f t="shared" si="7"/>
        <v>1.7999999999301508</v>
      </c>
      <c r="H44" s="457">
        <f>G44*(N44-M44)/N44</f>
        <v>0.61838074395849818</v>
      </c>
      <c r="I44" s="458">
        <f>H44*O44</f>
        <v>256.00962799881825</v>
      </c>
      <c r="J44" s="245">
        <f>I44/$S$4</f>
        <v>3.1361276649812847E-5</v>
      </c>
      <c r="K44" s="245">
        <f>I44/$T$4</f>
        <v>3.2450975247897009E-5</v>
      </c>
      <c r="L44" s="245">
        <f>I44/$U$4</f>
        <v>3.3644221261469201E-5</v>
      </c>
      <c r="M44" s="504">
        <v>300</v>
      </c>
      <c r="N44" s="504">
        <v>457</v>
      </c>
      <c r="O44" s="504">
        <v>414</v>
      </c>
      <c r="P44" s="459" t="s">
        <v>382</v>
      </c>
      <c r="Q44" s="460" t="s">
        <v>388</v>
      </c>
      <c r="R44" s="461"/>
      <c r="S44" s="214"/>
      <c r="T44" s="214"/>
      <c r="U44" s="214"/>
    </row>
    <row r="45" spans="1:29" s="321" customFormat="1" x14ac:dyDescent="0.2">
      <c r="A45" s="314"/>
      <c r="B45" s="314"/>
      <c r="C45" s="314"/>
      <c r="D45" s="314"/>
      <c r="E45" s="315"/>
      <c r="F45" s="315"/>
      <c r="G45" s="316"/>
      <c r="H45" s="317"/>
      <c r="I45" s="318"/>
      <c r="J45" s="358"/>
      <c r="K45" s="358"/>
      <c r="L45" s="358"/>
      <c r="M45" s="496"/>
      <c r="N45" s="496"/>
      <c r="O45" s="496"/>
      <c r="P45" s="319"/>
      <c r="Q45" s="367"/>
      <c r="R45" s="320"/>
    </row>
    <row r="46" spans="1:29" s="329" customFormat="1" x14ac:dyDescent="0.2">
      <c r="A46" s="322" t="s">
        <v>114</v>
      </c>
      <c r="B46" s="322"/>
      <c r="C46" s="322"/>
      <c r="D46" s="322"/>
      <c r="E46" s="323"/>
      <c r="F46" s="323"/>
      <c r="G46" s="324">
        <f t="shared" ref="G46:L46" si="11">SUM(G33:G45)</f>
        <v>127.38333333365154</v>
      </c>
      <c r="H46" s="325">
        <f t="shared" si="11"/>
        <v>91.417432531125996</v>
      </c>
      <c r="I46" s="326">
        <f t="shared" si="11"/>
        <v>37846.817067886172</v>
      </c>
      <c r="J46" s="360">
        <f t="shared" si="11"/>
        <v>4.6362494631893916E-3</v>
      </c>
      <c r="K46" s="360">
        <f t="shared" si="11"/>
        <v>4.5977382289089297E-3</v>
      </c>
      <c r="L46" s="360">
        <f t="shared" si="11"/>
        <v>3.8137716945661048E-3</v>
      </c>
      <c r="M46" s="497"/>
      <c r="N46" s="497"/>
      <c r="O46" s="497"/>
      <c r="P46" s="327"/>
      <c r="Q46" s="368"/>
      <c r="R46" s="328"/>
    </row>
    <row r="48" spans="1:29" s="337" customFormat="1" x14ac:dyDescent="0.2">
      <c r="A48" s="331"/>
      <c r="B48" s="331"/>
      <c r="C48" s="331"/>
      <c r="D48" s="331"/>
      <c r="E48" s="332"/>
      <c r="F48" s="332"/>
      <c r="G48" s="333"/>
      <c r="H48" s="334"/>
      <c r="I48" s="335"/>
      <c r="J48" s="362"/>
      <c r="K48" s="362"/>
      <c r="L48" s="362"/>
      <c r="M48" s="498"/>
      <c r="N48" s="498"/>
      <c r="O48" s="498"/>
      <c r="P48" s="336"/>
      <c r="Q48" s="369"/>
      <c r="R48" s="306"/>
    </row>
    <row r="49" spans="1:29" s="384" customFormat="1" x14ac:dyDescent="0.2">
      <c r="A49" s="280" t="s">
        <v>126</v>
      </c>
      <c r="B49" s="280" t="s">
        <v>4</v>
      </c>
      <c r="C49" s="280">
        <v>1</v>
      </c>
      <c r="D49" s="280">
        <v>8280</v>
      </c>
      <c r="E49" s="281">
        <v>41646.888888888891</v>
      </c>
      <c r="F49" s="281">
        <v>41646.988194444442</v>
      </c>
      <c r="G49" s="282">
        <f t="shared" ref="G49:G61" si="12">(F49-E49)*24</f>
        <v>2.3833333332440816</v>
      </c>
      <c r="H49" s="313">
        <f>G49*(N49-M49)/N49</f>
        <v>0.73769841267078717</v>
      </c>
      <c r="I49" s="283">
        <f>H49*O49</f>
        <v>114.34325396397202</v>
      </c>
      <c r="J49" s="356">
        <f>I49/$S$4</f>
        <v>1.4007092032571873E-5</v>
      </c>
      <c r="K49" s="356">
        <f>I49/$T$4</f>
        <v>1.4493791241968391E-5</v>
      </c>
      <c r="L49" s="356">
        <f>I49/$U$4</f>
        <v>1.5026738510545386E-5</v>
      </c>
      <c r="M49" s="535">
        <v>116</v>
      </c>
      <c r="N49" s="535">
        <v>168</v>
      </c>
      <c r="O49" s="535">
        <v>155</v>
      </c>
      <c r="P49" s="284" t="s">
        <v>518</v>
      </c>
      <c r="Q49" s="284" t="s">
        <v>519</v>
      </c>
      <c r="R49" s="284"/>
      <c r="S49" s="284"/>
      <c r="T49" s="63"/>
      <c r="U49" s="63"/>
      <c r="V49" s="63"/>
      <c r="W49" s="63"/>
      <c r="X49" s="63"/>
      <c r="Y49" s="63"/>
      <c r="Z49" s="63"/>
      <c r="AA49" s="63"/>
      <c r="AB49" s="63"/>
      <c r="AC49" s="63"/>
    </row>
    <row r="50" spans="1:29" x14ac:dyDescent="0.2">
      <c r="A50" s="280" t="s">
        <v>126</v>
      </c>
      <c r="B50" s="452" t="s">
        <v>156</v>
      </c>
      <c r="C50" s="280">
        <v>2</v>
      </c>
      <c r="D50" s="280">
        <v>1150</v>
      </c>
      <c r="E50" s="281">
        <v>41647.875</v>
      </c>
      <c r="F50" s="281">
        <v>41648.254861111112</v>
      </c>
      <c r="G50" s="453">
        <f t="shared" si="12"/>
        <v>9.1166666666977108</v>
      </c>
      <c r="M50" s="535">
        <v>0</v>
      </c>
      <c r="N50" s="535">
        <v>168</v>
      </c>
      <c r="O50" s="535">
        <v>155</v>
      </c>
      <c r="P50" s="284" t="s">
        <v>564</v>
      </c>
      <c r="Q50" s="284" t="s">
        <v>565</v>
      </c>
      <c r="R50" s="284"/>
      <c r="S50" s="284"/>
    </row>
    <row r="51" spans="1:29" x14ac:dyDescent="0.2">
      <c r="A51" s="280" t="s">
        <v>126</v>
      </c>
      <c r="B51" s="280" t="s">
        <v>4</v>
      </c>
      <c r="C51" s="280">
        <v>3</v>
      </c>
      <c r="D51" s="280">
        <v>250</v>
      </c>
      <c r="E51" s="281">
        <v>41648.799305555556</v>
      </c>
      <c r="F51" s="281">
        <v>41649.092361111114</v>
      </c>
      <c r="G51" s="282">
        <f t="shared" si="12"/>
        <v>7.03333333338378</v>
      </c>
      <c r="H51" s="313">
        <f>G51*(N51-M51)/N51</f>
        <v>1.8001984127113246</v>
      </c>
      <c r="I51" s="283">
        <f>H51*O51</f>
        <v>279.03075397025532</v>
      </c>
      <c r="J51" s="356">
        <f>I51/$S$4</f>
        <v>3.4181373323613576E-5</v>
      </c>
      <c r="K51" s="356">
        <f>I51/$T$4</f>
        <v>3.5369060770373027E-5</v>
      </c>
      <c r="L51" s="356">
        <f>I51/$U$4</f>
        <v>3.6669606915616394E-5</v>
      </c>
      <c r="M51" s="535">
        <v>125</v>
      </c>
      <c r="N51" s="535">
        <v>168</v>
      </c>
      <c r="O51" s="535">
        <v>155</v>
      </c>
      <c r="P51" s="284" t="s">
        <v>160</v>
      </c>
      <c r="Q51" s="284" t="s">
        <v>490</v>
      </c>
      <c r="R51" s="284"/>
      <c r="S51" s="284"/>
    </row>
    <row r="52" spans="1:29" x14ac:dyDescent="0.2">
      <c r="A52" s="280" t="s">
        <v>126</v>
      </c>
      <c r="B52" s="286" t="s">
        <v>147</v>
      </c>
      <c r="C52" s="280">
        <v>4</v>
      </c>
      <c r="D52" s="280">
        <v>255</v>
      </c>
      <c r="E52" s="281">
        <v>41658.875</v>
      </c>
      <c r="F52" s="281">
        <v>41659.26666666667</v>
      </c>
      <c r="G52" s="287">
        <f t="shared" si="12"/>
        <v>9.4000000000814907</v>
      </c>
      <c r="H52" s="338">
        <f>G52*(N52-M52)/N52</f>
        <v>2.4059523809732388</v>
      </c>
      <c r="I52" s="288">
        <f>H52*O52</f>
        <v>372.92261905085201</v>
      </c>
      <c r="J52" s="357">
        <f>I52/$S$4</f>
        <v>4.5683162451532969E-5</v>
      </c>
      <c r="K52" s="357">
        <f>I52/$T$4</f>
        <v>4.7270498280853664E-5</v>
      </c>
      <c r="M52" s="535">
        <v>125</v>
      </c>
      <c r="N52" s="535">
        <v>168</v>
      </c>
      <c r="O52" s="535">
        <v>155</v>
      </c>
      <c r="P52" s="284" t="s">
        <v>475</v>
      </c>
      <c r="Q52" s="284" t="s">
        <v>476</v>
      </c>
      <c r="R52" s="284"/>
      <c r="S52" s="284"/>
    </row>
    <row r="53" spans="1:29" x14ac:dyDescent="0.2">
      <c r="A53" s="280" t="s">
        <v>126</v>
      </c>
      <c r="B53" s="286" t="s">
        <v>147</v>
      </c>
      <c r="C53" s="280">
        <v>5</v>
      </c>
      <c r="D53" s="280">
        <v>344</v>
      </c>
      <c r="E53" s="281">
        <v>41659.411111111112</v>
      </c>
      <c r="F53" s="281">
        <v>41659.690972222219</v>
      </c>
      <c r="G53" s="287">
        <f t="shared" si="12"/>
        <v>6.7166666665580124</v>
      </c>
      <c r="H53" s="338">
        <f>G53*(N53-M53)/N53</f>
        <v>1.5192460317214551</v>
      </c>
      <c r="I53" s="288">
        <f>H53*O53</f>
        <v>235.48313491682555</v>
      </c>
      <c r="J53" s="357">
        <f>I53/$S$4</f>
        <v>2.884677345230883E-5</v>
      </c>
      <c r="K53" s="357">
        <f>I53/$T$4</f>
        <v>2.9849101544408995E-5</v>
      </c>
      <c r="M53" s="535">
        <v>130</v>
      </c>
      <c r="N53" s="535">
        <v>168</v>
      </c>
      <c r="O53" s="535">
        <v>155</v>
      </c>
      <c r="P53" s="284" t="s">
        <v>174</v>
      </c>
      <c r="Q53" s="284" t="s">
        <v>494</v>
      </c>
      <c r="R53" s="284"/>
      <c r="S53" s="284"/>
    </row>
    <row r="54" spans="1:29" x14ac:dyDescent="0.2">
      <c r="A54" s="280" t="s">
        <v>126</v>
      </c>
      <c r="B54" s="452" t="s">
        <v>156</v>
      </c>
      <c r="C54" s="280">
        <v>6</v>
      </c>
      <c r="D54" s="280">
        <v>1150</v>
      </c>
      <c r="E54" s="281">
        <v>41663.895833333336</v>
      </c>
      <c r="F54" s="281">
        <v>41664.256249999999</v>
      </c>
      <c r="G54" s="453">
        <f t="shared" si="12"/>
        <v>8.6499999999068677</v>
      </c>
      <c r="M54" s="535">
        <v>0</v>
      </c>
      <c r="N54" s="535">
        <v>168</v>
      </c>
      <c r="O54" s="535">
        <v>155</v>
      </c>
      <c r="P54" s="284" t="s">
        <v>564</v>
      </c>
      <c r="Q54" s="284" t="s">
        <v>565</v>
      </c>
      <c r="R54" s="284"/>
      <c r="S54" s="284"/>
    </row>
    <row r="55" spans="1:29" x14ac:dyDescent="0.2">
      <c r="A55" s="454" t="s">
        <v>126</v>
      </c>
      <c r="B55" s="462" t="s">
        <v>156</v>
      </c>
      <c r="C55" s="454">
        <v>7</v>
      </c>
      <c r="D55" s="454">
        <v>1150</v>
      </c>
      <c r="E55" s="455">
        <v>41669.90625</v>
      </c>
      <c r="F55" s="455">
        <v>41670.1875</v>
      </c>
      <c r="G55" s="463">
        <f t="shared" si="12"/>
        <v>6.75</v>
      </c>
      <c r="H55" s="457"/>
      <c r="I55" s="458"/>
      <c r="J55" s="245"/>
      <c r="K55" s="245"/>
      <c r="L55" s="245"/>
      <c r="M55" s="534">
        <v>0</v>
      </c>
      <c r="N55" s="534">
        <v>168</v>
      </c>
      <c r="O55" s="534">
        <v>155</v>
      </c>
      <c r="P55" s="459" t="s">
        <v>564</v>
      </c>
      <c r="Q55" s="460" t="s">
        <v>572</v>
      </c>
      <c r="R55" s="461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</row>
    <row r="56" spans="1:29" ht="13.5" x14ac:dyDescent="0.25">
      <c r="A56" s="280" t="s">
        <v>126</v>
      </c>
      <c r="B56" s="280" t="s">
        <v>4</v>
      </c>
      <c r="C56" s="280">
        <v>8</v>
      </c>
      <c r="D56" s="280">
        <v>8560</v>
      </c>
      <c r="E56" s="281">
        <v>41679</v>
      </c>
      <c r="F56" s="281">
        <v>41679.487500000003</v>
      </c>
      <c r="G56" s="282">
        <f t="shared" si="12"/>
        <v>11.700000000069849</v>
      </c>
      <c r="H56" s="313">
        <f>G56*(N56-M56)/N56</f>
        <v>6.1285714286080166</v>
      </c>
      <c r="I56" s="283">
        <f>H56*O56</f>
        <v>949.9285714342426</v>
      </c>
      <c r="J56" s="356">
        <f>I56/$S$4</f>
        <v>1.16366610737188E-4</v>
      </c>
      <c r="K56" s="356">
        <f>I56/$T$4</f>
        <v>1.2040995801542694E-4</v>
      </c>
      <c r="L56" s="356">
        <f>I56/$U$4</f>
        <v>1.2483751993918189E-4</v>
      </c>
      <c r="M56" s="495">
        <v>80</v>
      </c>
      <c r="N56" s="495">
        <v>168</v>
      </c>
      <c r="O56" s="495">
        <v>155</v>
      </c>
      <c r="P56" s="284" t="s">
        <v>204</v>
      </c>
      <c r="Q56" s="482" t="s">
        <v>205</v>
      </c>
    </row>
    <row r="57" spans="1:29" s="384" customFormat="1" ht="13.5" x14ac:dyDescent="0.25">
      <c r="A57" s="278" t="s">
        <v>126</v>
      </c>
      <c r="B57" s="377" t="s">
        <v>5</v>
      </c>
      <c r="C57" s="278">
        <v>9</v>
      </c>
      <c r="D57" s="278">
        <v>8100</v>
      </c>
      <c r="E57" s="279">
        <v>41686.479166666664</v>
      </c>
      <c r="F57" s="279">
        <v>41688.186111111114</v>
      </c>
      <c r="G57" s="378">
        <f t="shared" si="12"/>
        <v>40.966666666790843</v>
      </c>
      <c r="H57" s="379">
        <f>G57*(N57-M57)/N57</f>
        <v>40.966666666790843</v>
      </c>
      <c r="I57" s="380">
        <f>H57*O57</f>
        <v>6349.8333333525807</v>
      </c>
      <c r="J57" s="381">
        <f>I57/$S$4</f>
        <v>7.7785699469237464E-4</v>
      </c>
      <c r="K57" s="381">
        <f>I57/$T$4</f>
        <v>8.0488490194535625E-4</v>
      </c>
      <c r="L57" s="381"/>
      <c r="M57" s="294">
        <v>0</v>
      </c>
      <c r="N57" s="294">
        <v>168</v>
      </c>
      <c r="O57" s="294">
        <v>155</v>
      </c>
      <c r="P57" s="382" t="s">
        <v>206</v>
      </c>
      <c r="Q57" s="483" t="s">
        <v>207</v>
      </c>
      <c r="R57" s="383"/>
      <c r="V57" s="63"/>
      <c r="W57" s="63"/>
      <c r="X57" s="63"/>
      <c r="Y57" s="63"/>
      <c r="Z57" s="63"/>
      <c r="AA57" s="63"/>
      <c r="AB57" s="63"/>
      <c r="AC57" s="63"/>
    </row>
    <row r="58" spans="1:29" s="214" customFormat="1" ht="13.5" x14ac:dyDescent="0.25">
      <c r="A58" s="280" t="s">
        <v>126</v>
      </c>
      <c r="B58" s="280" t="s">
        <v>4</v>
      </c>
      <c r="C58" s="280">
        <v>10</v>
      </c>
      <c r="D58" s="280">
        <v>4261</v>
      </c>
      <c r="E58" s="281">
        <v>41688.461805555555</v>
      </c>
      <c r="F58" s="281">
        <v>41688.926388888889</v>
      </c>
      <c r="G58" s="282">
        <f t="shared" si="12"/>
        <v>11.150000000023283</v>
      </c>
      <c r="H58" s="313">
        <f>G58*(N58-M58)/N58</f>
        <v>0.86279761904942076</v>
      </c>
      <c r="I58" s="283">
        <f>H58*O58</f>
        <v>133.73363095266021</v>
      </c>
      <c r="J58" s="356">
        <f>I58/$S$4</f>
        <v>1.6382420577204665E-5</v>
      </c>
      <c r="K58" s="356">
        <f>I58/$T$4</f>
        <v>1.6951654442762607E-5</v>
      </c>
      <c r="L58" s="356">
        <f>I58/$U$4</f>
        <v>1.7574979132783771E-5</v>
      </c>
      <c r="M58" s="495">
        <v>155</v>
      </c>
      <c r="N58" s="495">
        <v>168</v>
      </c>
      <c r="O58" s="495">
        <v>155</v>
      </c>
      <c r="P58" s="284" t="s">
        <v>167</v>
      </c>
      <c r="Q58" s="482" t="s">
        <v>208</v>
      </c>
      <c r="R58" s="285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</row>
    <row r="59" spans="1:29" s="214" customFormat="1" ht="13.5" x14ac:dyDescent="0.25">
      <c r="A59" s="278" t="s">
        <v>126</v>
      </c>
      <c r="B59" s="377" t="s">
        <v>5</v>
      </c>
      <c r="C59" s="278">
        <v>11</v>
      </c>
      <c r="D59" s="278">
        <v>4261</v>
      </c>
      <c r="E59" s="279">
        <v>41688.926388888889</v>
      </c>
      <c r="F59" s="279">
        <v>41690.022222222222</v>
      </c>
      <c r="G59" s="378">
        <f t="shared" si="12"/>
        <v>26.299999999988358</v>
      </c>
      <c r="H59" s="379">
        <f>G59*(N59-M59)/N59</f>
        <v>26.299999999988358</v>
      </c>
      <c r="I59" s="380">
        <f>H59*O59</f>
        <v>4076.4999999981956</v>
      </c>
      <c r="J59" s="381">
        <f>I59/$S$4</f>
        <v>4.9937279805545298E-4</v>
      </c>
      <c r="K59" s="381">
        <f>I59/$T$4</f>
        <v>5.1672431865962569E-4</v>
      </c>
      <c r="L59" s="381"/>
      <c r="M59" s="294">
        <v>0</v>
      </c>
      <c r="N59" s="294">
        <v>168</v>
      </c>
      <c r="O59" s="294">
        <v>155</v>
      </c>
      <c r="P59" s="382" t="s">
        <v>167</v>
      </c>
      <c r="Q59" s="483" t="s">
        <v>209</v>
      </c>
      <c r="R59" s="383"/>
      <c r="S59" s="384"/>
      <c r="T59" s="384"/>
      <c r="U59" s="384"/>
      <c r="V59" s="63"/>
      <c r="W59" s="63"/>
      <c r="X59" s="63"/>
      <c r="Y59" s="63"/>
      <c r="Z59" s="63"/>
      <c r="AA59" s="63"/>
      <c r="AB59" s="63"/>
      <c r="AC59" s="63"/>
    </row>
    <row r="60" spans="1:29" s="384" customFormat="1" ht="13.5" x14ac:dyDescent="0.25">
      <c r="A60" s="280" t="s">
        <v>126</v>
      </c>
      <c r="B60" s="452" t="s">
        <v>156</v>
      </c>
      <c r="C60" s="280">
        <v>12</v>
      </c>
      <c r="D60" s="280">
        <v>9999</v>
      </c>
      <c r="E60" s="281">
        <v>41694.402777777781</v>
      </c>
      <c r="F60" s="281">
        <v>41694.591666666667</v>
      </c>
      <c r="G60" s="453">
        <f t="shared" si="12"/>
        <v>4.5333333332673647</v>
      </c>
      <c r="H60" s="484"/>
      <c r="I60" s="485"/>
      <c r="J60" s="491"/>
      <c r="K60" s="491"/>
      <c r="L60" s="491"/>
      <c r="M60" s="495">
        <v>0</v>
      </c>
      <c r="N60" s="495">
        <v>168</v>
      </c>
      <c r="O60" s="495">
        <v>155</v>
      </c>
      <c r="P60" s="284" t="s">
        <v>190</v>
      </c>
      <c r="Q60" s="482" t="s">
        <v>210</v>
      </c>
      <c r="R60" s="285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</row>
    <row r="61" spans="1:29" x14ac:dyDescent="0.2">
      <c r="A61" s="454" t="s">
        <v>126</v>
      </c>
      <c r="B61" s="506" t="s">
        <v>147</v>
      </c>
      <c r="C61" s="454">
        <v>13</v>
      </c>
      <c r="D61" s="454">
        <v>310</v>
      </c>
      <c r="E61" s="455">
        <v>41698.916666666664</v>
      </c>
      <c r="F61" s="455">
        <v>41699.285416666666</v>
      </c>
      <c r="G61" s="507">
        <f t="shared" si="12"/>
        <v>8.8500000000349246</v>
      </c>
      <c r="H61" s="508">
        <f>G61*(N61-M61)/N61</f>
        <v>2.001785714293614</v>
      </c>
      <c r="I61" s="509">
        <f>H61*O61</f>
        <v>310.27678571551019</v>
      </c>
      <c r="J61" s="510">
        <f>I61/$S$4</f>
        <v>3.8009024078124641E-5</v>
      </c>
      <c r="K61" s="510">
        <f>I61/$T$4</f>
        <v>3.932970947990106E-5</v>
      </c>
      <c r="L61" s="510"/>
      <c r="M61" s="504">
        <v>130</v>
      </c>
      <c r="N61" s="504">
        <v>168</v>
      </c>
      <c r="O61" s="504">
        <v>155</v>
      </c>
      <c r="P61" s="459" t="s">
        <v>166</v>
      </c>
      <c r="Q61" s="460" t="s">
        <v>399</v>
      </c>
      <c r="R61" s="461"/>
      <c r="S61" s="214"/>
      <c r="T61" s="214"/>
      <c r="U61" s="214"/>
    </row>
    <row r="62" spans="1:29" s="346" customFormat="1" x14ac:dyDescent="0.2">
      <c r="A62" s="339"/>
      <c r="B62" s="339"/>
      <c r="C62" s="339"/>
      <c r="D62" s="339"/>
      <c r="E62" s="340"/>
      <c r="F62" s="340"/>
      <c r="G62" s="341"/>
      <c r="H62" s="342"/>
      <c r="I62" s="343"/>
      <c r="J62" s="363"/>
      <c r="K62" s="363"/>
      <c r="L62" s="363"/>
      <c r="M62" s="499"/>
      <c r="N62" s="499"/>
      <c r="O62" s="499"/>
      <c r="P62" s="344"/>
      <c r="Q62" s="370"/>
      <c r="R62" s="345"/>
    </row>
    <row r="63" spans="1:29" s="329" customFormat="1" x14ac:dyDescent="0.2">
      <c r="A63" s="322" t="s">
        <v>126</v>
      </c>
      <c r="B63" s="322"/>
      <c r="C63" s="322"/>
      <c r="D63" s="322"/>
      <c r="E63" s="323"/>
      <c r="F63" s="323"/>
      <c r="G63" s="324">
        <f t="shared" ref="G63:L63" si="13">SUM(G48:G62)</f>
        <v>153.55000000004657</v>
      </c>
      <c r="H63" s="325">
        <f t="shared" si="13"/>
        <v>82.722916666807066</v>
      </c>
      <c r="I63" s="326">
        <f t="shared" si="13"/>
        <v>12822.052083355095</v>
      </c>
      <c r="J63" s="360">
        <f t="shared" si="13"/>
        <v>1.5707062494003722E-3</v>
      </c>
      <c r="K63" s="360">
        <f t="shared" si="13"/>
        <v>1.6252829943806768E-3</v>
      </c>
      <c r="L63" s="360">
        <f t="shared" si="13"/>
        <v>1.9410884449812743E-4</v>
      </c>
      <c r="M63" s="497"/>
      <c r="N63" s="497"/>
      <c r="O63" s="497"/>
      <c r="P63" s="327"/>
      <c r="Q63" s="368"/>
      <c r="R63" s="328"/>
    </row>
    <row r="64" spans="1:29" s="329" customFormat="1" x14ac:dyDescent="0.2">
      <c r="A64" s="322"/>
      <c r="B64" s="286" t="s">
        <v>147</v>
      </c>
      <c r="C64" s="322"/>
      <c r="D64" s="322"/>
      <c r="E64" s="323"/>
      <c r="F64" s="323"/>
      <c r="G64" s="287"/>
      <c r="H64" s="338"/>
      <c r="I64" s="288"/>
      <c r="J64" s="357"/>
      <c r="K64" s="357"/>
      <c r="L64" s="357"/>
      <c r="M64" s="497"/>
      <c r="N64" s="497"/>
      <c r="O64" s="497"/>
      <c r="P64" s="327"/>
      <c r="Q64" s="368"/>
      <c r="R64" s="328"/>
    </row>
    <row r="66" spans="1:29" x14ac:dyDescent="0.2">
      <c r="A66" s="331"/>
      <c r="B66" s="331"/>
      <c r="C66" s="331"/>
      <c r="D66" s="331"/>
      <c r="E66" s="332"/>
      <c r="F66" s="332"/>
      <c r="G66" s="333"/>
      <c r="H66" s="334"/>
      <c r="I66" s="335"/>
      <c r="J66" s="362"/>
      <c r="K66" s="362"/>
      <c r="L66" s="362"/>
      <c r="M66" s="498"/>
      <c r="N66" s="498"/>
      <c r="O66" s="498"/>
      <c r="P66" s="336"/>
      <c r="Q66" s="369"/>
    </row>
    <row r="67" spans="1:29" x14ac:dyDescent="0.2">
      <c r="A67" s="280" t="s">
        <v>119</v>
      </c>
      <c r="B67" s="286" t="s">
        <v>147</v>
      </c>
      <c r="C67" s="280">
        <v>1</v>
      </c>
      <c r="D67" s="280">
        <v>250</v>
      </c>
      <c r="E67" s="281">
        <v>41648.819444444445</v>
      </c>
      <c r="F67" s="281">
        <v>41649.192361111112</v>
      </c>
      <c r="G67" s="287">
        <f t="shared" ref="G67:G76" si="14">(F67-E67)*24</f>
        <v>8.9500000000116415</v>
      </c>
      <c r="H67" s="338">
        <f t="shared" ref="H67:H74" si="15">G67*(N67-M67)/N67</f>
        <v>3.2635359116064548</v>
      </c>
      <c r="I67" s="288">
        <f t="shared" ref="I67:I74" si="16">H67*O67</f>
        <v>548.27403314988442</v>
      </c>
      <c r="J67" s="357">
        <f t="shared" ref="J67:J74" si="17">I67/$S$4</f>
        <v>6.7163777268570369E-5</v>
      </c>
      <c r="K67" s="357">
        <f t="shared" ref="K67:K74" si="18">I67/$T$4</f>
        <v>6.949749201968956E-5</v>
      </c>
      <c r="M67" s="535">
        <v>115</v>
      </c>
      <c r="N67" s="535">
        <v>181</v>
      </c>
      <c r="O67" s="535">
        <v>168</v>
      </c>
      <c r="P67" s="284" t="s">
        <v>160</v>
      </c>
      <c r="Q67" s="284" t="s">
        <v>460</v>
      </c>
      <c r="R67" s="284"/>
      <c r="S67" s="284"/>
    </row>
    <row r="68" spans="1:29" x14ac:dyDescent="0.2">
      <c r="A68" s="280" t="s">
        <v>119</v>
      </c>
      <c r="B68" s="385" t="s">
        <v>154</v>
      </c>
      <c r="C68" s="280">
        <v>2</v>
      </c>
      <c r="D68" s="280">
        <v>1470</v>
      </c>
      <c r="E68" s="281">
        <v>41650.821527777778</v>
      </c>
      <c r="F68" s="281">
        <v>41650.93472222222</v>
      </c>
      <c r="G68" s="386">
        <f t="shared" si="14"/>
        <v>2.71666666661622</v>
      </c>
      <c r="H68" s="387">
        <f t="shared" si="15"/>
        <v>2.71666666661622</v>
      </c>
      <c r="I68" s="388">
        <f t="shared" si="16"/>
        <v>456.39999999152496</v>
      </c>
      <c r="J68" s="389">
        <f t="shared" si="17"/>
        <v>5.5909173317399091E-5</v>
      </c>
      <c r="K68" s="389">
        <f t="shared" si="18"/>
        <v>5.7851828537220242E-5</v>
      </c>
      <c r="L68" s="389">
        <f>I68/$U$4</f>
        <v>5.9979082441072445E-5</v>
      </c>
      <c r="M68" s="535">
        <v>0</v>
      </c>
      <c r="N68" s="535">
        <v>181</v>
      </c>
      <c r="O68" s="535">
        <v>168</v>
      </c>
      <c r="P68" s="284" t="s">
        <v>467</v>
      </c>
      <c r="Q68" s="284" t="s">
        <v>468</v>
      </c>
      <c r="R68" s="284"/>
      <c r="S68" s="284"/>
    </row>
    <row r="69" spans="1:29" x14ac:dyDescent="0.2">
      <c r="A69" s="280" t="s">
        <v>119</v>
      </c>
      <c r="B69" s="286" t="s">
        <v>147</v>
      </c>
      <c r="C69" s="280">
        <v>3</v>
      </c>
      <c r="D69" s="280">
        <v>3416</v>
      </c>
      <c r="E69" s="281">
        <v>41663.958333333336</v>
      </c>
      <c r="F69" s="281">
        <v>41664.309027777781</v>
      </c>
      <c r="G69" s="287">
        <f t="shared" si="14"/>
        <v>8.4166666666860692</v>
      </c>
      <c r="H69" s="338">
        <f t="shared" si="15"/>
        <v>5.1616022099566505</v>
      </c>
      <c r="I69" s="288">
        <f t="shared" si="16"/>
        <v>867.14917127271724</v>
      </c>
      <c r="J69" s="357">
        <f t="shared" si="17"/>
        <v>1.0622610278182649E-4</v>
      </c>
      <c r="K69" s="357">
        <f t="shared" si="18"/>
        <v>1.0991710160734753E-4</v>
      </c>
      <c r="M69" s="535">
        <v>70</v>
      </c>
      <c r="N69" s="535">
        <v>181</v>
      </c>
      <c r="O69" s="535">
        <v>168</v>
      </c>
      <c r="P69" s="284" t="s">
        <v>181</v>
      </c>
      <c r="Q69" s="284" t="s">
        <v>448</v>
      </c>
      <c r="R69" s="284"/>
      <c r="S69" s="284"/>
    </row>
    <row r="70" spans="1:29" ht="13.5" x14ac:dyDescent="0.25">
      <c r="A70" s="280" t="s">
        <v>119</v>
      </c>
      <c r="B70" s="286" t="s">
        <v>147</v>
      </c>
      <c r="C70" s="280">
        <v>4</v>
      </c>
      <c r="D70" s="280">
        <v>344</v>
      </c>
      <c r="E70" s="281">
        <v>41672.958333333336</v>
      </c>
      <c r="F70" s="281">
        <v>41673.201388888891</v>
      </c>
      <c r="G70" s="287">
        <f t="shared" si="14"/>
        <v>5.8333333333139308</v>
      </c>
      <c r="H70" s="338">
        <f t="shared" si="15"/>
        <v>1.8047882136219897</v>
      </c>
      <c r="I70" s="288">
        <f t="shared" si="16"/>
        <v>303.20441988849427</v>
      </c>
      <c r="J70" s="357">
        <f t="shared" si="17"/>
        <v>3.7142656578575943E-5</v>
      </c>
      <c r="K70" s="357">
        <f t="shared" si="18"/>
        <v>3.8433238631556141E-5</v>
      </c>
      <c r="L70" s="357">
        <f>I70/$U$4</f>
        <v>3.9846456830252505E-5</v>
      </c>
      <c r="M70" s="495">
        <v>125</v>
      </c>
      <c r="N70" s="495">
        <v>181</v>
      </c>
      <c r="O70" s="495">
        <v>168</v>
      </c>
      <c r="P70" s="284" t="s">
        <v>174</v>
      </c>
      <c r="Q70" s="482" t="s">
        <v>211</v>
      </c>
    </row>
    <row r="71" spans="1:29" s="384" customFormat="1" ht="13.5" x14ac:dyDescent="0.25">
      <c r="A71" s="280" t="s">
        <v>119</v>
      </c>
      <c r="B71" s="286" t="s">
        <v>147</v>
      </c>
      <c r="C71" s="280">
        <v>5</v>
      </c>
      <c r="D71" s="280">
        <v>344</v>
      </c>
      <c r="E71" s="281">
        <v>41673.958333333336</v>
      </c>
      <c r="F71" s="281">
        <v>41674.204861111109</v>
      </c>
      <c r="G71" s="287">
        <f t="shared" si="14"/>
        <v>5.9166666665696539</v>
      </c>
      <c r="H71" s="338">
        <f t="shared" si="15"/>
        <v>1.6671270717958693</v>
      </c>
      <c r="I71" s="288">
        <f t="shared" si="16"/>
        <v>280.07734806170606</v>
      </c>
      <c r="J71" s="357">
        <f t="shared" si="17"/>
        <v>3.4309581497261631E-5</v>
      </c>
      <c r="K71" s="357">
        <f t="shared" si="18"/>
        <v>3.5501723745674961E-5</v>
      </c>
      <c r="L71" s="357"/>
      <c r="M71" s="495">
        <v>130</v>
      </c>
      <c r="N71" s="495">
        <v>181</v>
      </c>
      <c r="O71" s="495">
        <v>168</v>
      </c>
      <c r="P71" s="284" t="s">
        <v>174</v>
      </c>
      <c r="Q71" s="482" t="s">
        <v>211</v>
      </c>
      <c r="R71" s="285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</row>
    <row r="72" spans="1:29" ht="13.5" x14ac:dyDescent="0.25">
      <c r="A72" s="280" t="s">
        <v>119</v>
      </c>
      <c r="B72" s="286" t="s">
        <v>147</v>
      </c>
      <c r="C72" s="280">
        <v>6</v>
      </c>
      <c r="D72" s="280">
        <v>344</v>
      </c>
      <c r="E72" s="281">
        <v>41674.958333333336</v>
      </c>
      <c r="F72" s="281">
        <v>41675.208333333336</v>
      </c>
      <c r="G72" s="287">
        <f t="shared" si="14"/>
        <v>6</v>
      </c>
      <c r="H72" s="338">
        <f t="shared" si="15"/>
        <v>1.8563535911602209</v>
      </c>
      <c r="I72" s="288">
        <f t="shared" si="16"/>
        <v>311.86740331491711</v>
      </c>
      <c r="J72" s="357">
        <f t="shared" si="17"/>
        <v>3.8203875338090897E-5</v>
      </c>
      <c r="K72" s="357">
        <f t="shared" si="18"/>
        <v>3.9531331164017803E-5</v>
      </c>
      <c r="L72" s="357"/>
      <c r="M72" s="495">
        <v>125</v>
      </c>
      <c r="N72" s="495">
        <v>181</v>
      </c>
      <c r="O72" s="495">
        <v>168</v>
      </c>
      <c r="P72" s="284" t="s">
        <v>174</v>
      </c>
      <c r="Q72" s="482" t="s">
        <v>211</v>
      </c>
    </row>
    <row r="73" spans="1:29" s="214" customFormat="1" ht="13.5" x14ac:dyDescent="0.25">
      <c r="A73" s="390" t="s">
        <v>119</v>
      </c>
      <c r="B73" s="390" t="s">
        <v>163</v>
      </c>
      <c r="C73" s="278">
        <v>7</v>
      </c>
      <c r="D73" s="278">
        <v>1060</v>
      </c>
      <c r="E73" s="279">
        <v>41677.45208333333</v>
      </c>
      <c r="F73" s="279">
        <v>41679</v>
      </c>
      <c r="G73" s="391">
        <f t="shared" si="14"/>
        <v>37.150000000081491</v>
      </c>
      <c r="H73" s="392">
        <f t="shared" si="15"/>
        <v>37.150000000081491</v>
      </c>
      <c r="I73" s="393">
        <f t="shared" si="16"/>
        <v>6241.2000000136904</v>
      </c>
      <c r="J73" s="394">
        <f t="shared" si="17"/>
        <v>7.6454937010472443E-4</v>
      </c>
      <c r="K73" s="394">
        <f t="shared" si="18"/>
        <v>7.9111488228307558E-4</v>
      </c>
      <c r="L73" s="394">
        <f>I73/$U$4</f>
        <v>8.2020475315292235E-4</v>
      </c>
      <c r="M73" s="294">
        <v>0</v>
      </c>
      <c r="N73" s="294">
        <v>181</v>
      </c>
      <c r="O73" s="294">
        <v>168</v>
      </c>
      <c r="P73" s="382" t="s">
        <v>212</v>
      </c>
      <c r="Q73" s="483" t="s">
        <v>213</v>
      </c>
      <c r="R73" s="383"/>
      <c r="S73" s="384"/>
      <c r="T73" s="384"/>
      <c r="U73" s="384"/>
      <c r="V73" s="63"/>
      <c r="W73" s="63"/>
      <c r="X73" s="63"/>
      <c r="Y73" s="63"/>
      <c r="Z73" s="63"/>
      <c r="AA73" s="63"/>
      <c r="AB73" s="63"/>
      <c r="AC73" s="63"/>
    </row>
    <row r="74" spans="1:29" ht="13.5" x14ac:dyDescent="0.25">
      <c r="A74" s="390" t="s">
        <v>119</v>
      </c>
      <c r="B74" s="390" t="s">
        <v>158</v>
      </c>
      <c r="C74" s="278">
        <v>8</v>
      </c>
      <c r="D74" s="278">
        <v>8560</v>
      </c>
      <c r="E74" s="279">
        <v>41679</v>
      </c>
      <c r="F74" s="279">
        <v>41680.008333333331</v>
      </c>
      <c r="G74" s="391">
        <f t="shared" si="14"/>
        <v>24.199999999953434</v>
      </c>
      <c r="H74" s="392">
        <f t="shared" si="15"/>
        <v>24.199999999953434</v>
      </c>
      <c r="I74" s="393">
        <f t="shared" si="16"/>
        <v>4065.5999999921769</v>
      </c>
      <c r="J74" s="394">
        <f t="shared" si="17"/>
        <v>4.9803754391542778E-4</v>
      </c>
      <c r="K74" s="394">
        <f t="shared" si="18"/>
        <v>5.1534266894136195E-4</v>
      </c>
      <c r="L74" s="394">
        <f>I74/$U$4</f>
        <v>5.3429219451464301E-4</v>
      </c>
      <c r="M74" s="294">
        <v>0</v>
      </c>
      <c r="N74" s="294">
        <v>181</v>
      </c>
      <c r="O74" s="294">
        <v>168</v>
      </c>
      <c r="P74" s="382" t="s">
        <v>204</v>
      </c>
      <c r="Q74" s="483" t="s">
        <v>205</v>
      </c>
      <c r="R74" s="383"/>
      <c r="S74" s="384"/>
      <c r="T74" s="384"/>
      <c r="U74" s="384"/>
      <c r="V74" s="214"/>
      <c r="W74" s="214"/>
      <c r="X74" s="214"/>
      <c r="Y74" s="214"/>
      <c r="Z74" s="214"/>
      <c r="AA74" s="214"/>
      <c r="AB74" s="214"/>
      <c r="AC74" s="214"/>
    </row>
    <row r="75" spans="1:29" ht="13.5" x14ac:dyDescent="0.25">
      <c r="A75" s="280" t="s">
        <v>119</v>
      </c>
      <c r="B75" s="452" t="s">
        <v>156</v>
      </c>
      <c r="C75" s="280">
        <v>9</v>
      </c>
      <c r="D75" s="280">
        <v>9999</v>
      </c>
      <c r="E75" s="281">
        <v>41683.416666666664</v>
      </c>
      <c r="F75" s="281">
        <v>41683.583333333336</v>
      </c>
      <c r="G75" s="453">
        <f t="shared" si="14"/>
        <v>4.0000000001164153</v>
      </c>
      <c r="H75" s="484"/>
      <c r="I75" s="485"/>
      <c r="J75" s="491"/>
      <c r="K75" s="491"/>
      <c r="L75" s="491"/>
      <c r="M75" s="495">
        <v>0</v>
      </c>
      <c r="N75" s="495">
        <v>181</v>
      </c>
      <c r="O75" s="495">
        <v>168</v>
      </c>
      <c r="P75" s="284" t="s">
        <v>190</v>
      </c>
      <c r="Q75" s="482" t="s">
        <v>214</v>
      </c>
    </row>
    <row r="76" spans="1:29" ht="13.5" x14ac:dyDescent="0.25">
      <c r="A76" s="390" t="s">
        <v>119</v>
      </c>
      <c r="B76" s="390" t="s">
        <v>154</v>
      </c>
      <c r="C76" s="278">
        <v>10</v>
      </c>
      <c r="D76" s="278">
        <v>1475</v>
      </c>
      <c r="E76" s="279">
        <v>41691.167361111111</v>
      </c>
      <c r="F76" s="279">
        <v>41691.620138888888</v>
      </c>
      <c r="G76" s="391">
        <f t="shared" si="14"/>
        <v>10.866666666639503</v>
      </c>
      <c r="H76" s="392">
        <f>G76*(N76-M76)/N76</f>
        <v>10.866666666639503</v>
      </c>
      <c r="I76" s="393">
        <f>H76*O76</f>
        <v>1825.5999999954365</v>
      </c>
      <c r="J76" s="394">
        <f>I76/$S$4</f>
        <v>2.2363669327319011E-4</v>
      </c>
      <c r="K76" s="394">
        <f>I76/$T$4</f>
        <v>2.3140731415259959E-4</v>
      </c>
      <c r="L76" s="394">
        <f>I76/$U$4</f>
        <v>2.3991632976814515E-4</v>
      </c>
      <c r="M76" s="294">
        <v>0</v>
      </c>
      <c r="N76" s="294">
        <v>181</v>
      </c>
      <c r="O76" s="294">
        <v>168</v>
      </c>
      <c r="P76" s="382" t="s">
        <v>215</v>
      </c>
      <c r="Q76" s="483" t="s">
        <v>216</v>
      </c>
      <c r="R76" s="383"/>
      <c r="S76" s="384"/>
      <c r="T76" s="384"/>
      <c r="U76" s="384"/>
    </row>
    <row r="77" spans="1:29" s="321" customFormat="1" x14ac:dyDescent="0.2">
      <c r="A77" s="339"/>
      <c r="B77" s="339"/>
      <c r="C77" s="339"/>
      <c r="D77" s="339"/>
      <c r="E77" s="340"/>
      <c r="F77" s="340"/>
      <c r="G77" s="341"/>
      <c r="H77" s="342"/>
      <c r="I77" s="343"/>
      <c r="J77" s="363"/>
      <c r="K77" s="363"/>
      <c r="L77" s="363"/>
      <c r="M77" s="499"/>
      <c r="N77" s="499"/>
      <c r="O77" s="499"/>
      <c r="P77" s="344"/>
      <c r="Q77" s="370"/>
      <c r="R77" s="320"/>
    </row>
    <row r="78" spans="1:29" s="329" customFormat="1" x14ac:dyDescent="0.2">
      <c r="A78" s="322" t="s">
        <v>119</v>
      </c>
      <c r="B78" s="322"/>
      <c r="C78" s="322"/>
      <c r="D78" s="322"/>
      <c r="E78" s="323"/>
      <c r="F78" s="323"/>
      <c r="G78" s="324">
        <f t="shared" ref="G78:L78" si="19">SUM(G66:G77)</f>
        <v>114.04999999998836</v>
      </c>
      <c r="H78" s="325">
        <f t="shared" si="19"/>
        <v>88.686740331431835</v>
      </c>
      <c r="I78" s="326">
        <f t="shared" si="19"/>
        <v>14899.372375680548</v>
      </c>
      <c r="J78" s="360">
        <f t="shared" si="19"/>
        <v>1.8251787740750666E-3</v>
      </c>
      <c r="K78" s="360">
        <f t="shared" si="19"/>
        <v>1.8885975810825435E-3</v>
      </c>
      <c r="L78" s="360">
        <f t="shared" si="19"/>
        <v>1.6942388167070356E-3</v>
      </c>
      <c r="M78" s="497"/>
      <c r="N78" s="497"/>
      <c r="O78" s="497"/>
      <c r="P78" s="327"/>
      <c r="Q78" s="368"/>
      <c r="R78" s="328"/>
    </row>
    <row r="79" spans="1:29" s="329" customFormat="1" x14ac:dyDescent="0.2">
      <c r="A79" s="322"/>
      <c r="B79" s="286" t="s">
        <v>147</v>
      </c>
      <c r="C79" s="322"/>
      <c r="D79" s="322"/>
      <c r="E79" s="323"/>
      <c r="F79" s="323"/>
      <c r="G79" s="287"/>
      <c r="H79" s="338"/>
      <c r="I79" s="288"/>
      <c r="J79" s="357"/>
      <c r="K79" s="357"/>
      <c r="L79" s="357"/>
      <c r="M79" s="497"/>
      <c r="N79" s="497"/>
      <c r="O79" s="497"/>
      <c r="P79" s="327"/>
      <c r="Q79" s="368"/>
      <c r="R79" s="328"/>
    </row>
    <row r="81" spans="1:29" x14ac:dyDescent="0.2">
      <c r="A81" s="307"/>
      <c r="B81" s="307"/>
      <c r="C81" s="307"/>
      <c r="D81" s="307"/>
      <c r="E81" s="308"/>
      <c r="F81" s="308"/>
      <c r="G81" s="309"/>
      <c r="H81" s="310"/>
      <c r="I81" s="311"/>
      <c r="J81" s="355"/>
      <c r="K81" s="355"/>
      <c r="L81" s="355"/>
      <c r="M81" s="494"/>
      <c r="N81" s="494"/>
      <c r="O81" s="494"/>
      <c r="P81" s="312"/>
      <c r="Q81" s="365"/>
    </row>
    <row r="82" spans="1:29" x14ac:dyDescent="0.2">
      <c r="A82" s="390" t="s">
        <v>111</v>
      </c>
      <c r="B82" s="390" t="s">
        <v>163</v>
      </c>
      <c r="C82" s="278">
        <v>1</v>
      </c>
      <c r="D82" s="278">
        <v>1070</v>
      </c>
      <c r="E82" s="279">
        <v>41642.460416666669</v>
      </c>
      <c r="F82" s="279">
        <v>41643.711805555555</v>
      </c>
      <c r="G82" s="391">
        <f t="shared" ref="G82:G97" si="20">(F82-E82)*24</f>
        <v>30.033333333267365</v>
      </c>
      <c r="H82" s="392">
        <f t="shared" ref="H82:H93" si="21">G82*(N82-M82)/N82</f>
        <v>30.033333333267365</v>
      </c>
      <c r="I82" s="393">
        <f t="shared" ref="I82:I93" si="22">H82*O82</f>
        <v>7207.9999999841675</v>
      </c>
      <c r="J82" s="394">
        <f t="shared" ref="J82:J93" si="23">I82/$S$4</f>
        <v>8.8298273724454594E-4</v>
      </c>
      <c r="K82" s="394">
        <f t="shared" ref="K82:K93" si="24">I82/$T$4</f>
        <v>9.1366340951601864E-4</v>
      </c>
      <c r="L82" s="394">
        <f>I82/$U$4</f>
        <v>9.4725947905856408E-4</v>
      </c>
      <c r="M82" s="532">
        <v>0</v>
      </c>
      <c r="N82" s="532">
        <v>261</v>
      </c>
      <c r="O82" s="532">
        <v>240</v>
      </c>
      <c r="P82" s="382" t="s">
        <v>408</v>
      </c>
      <c r="Q82" s="382" t="s">
        <v>424</v>
      </c>
      <c r="R82" s="382"/>
      <c r="S82" s="382"/>
      <c r="T82" s="384"/>
      <c r="U82" s="384"/>
      <c r="V82" s="384"/>
      <c r="W82" s="384"/>
      <c r="X82" s="384"/>
      <c r="Y82" s="384"/>
      <c r="Z82" s="384"/>
      <c r="AA82" s="384"/>
      <c r="AB82" s="384"/>
      <c r="AC82" s="384"/>
    </row>
    <row r="83" spans="1:29" x14ac:dyDescent="0.2">
      <c r="A83" s="280" t="s">
        <v>111</v>
      </c>
      <c r="B83" s="280" t="s">
        <v>4</v>
      </c>
      <c r="C83" s="280">
        <v>2</v>
      </c>
      <c r="D83" s="280">
        <v>310</v>
      </c>
      <c r="E83" s="281">
        <v>41644.120833333334</v>
      </c>
      <c r="F83" s="281">
        <v>41644.815972222219</v>
      </c>
      <c r="G83" s="282">
        <f t="shared" si="20"/>
        <v>16.68333333323244</v>
      </c>
      <c r="H83" s="313">
        <f t="shared" si="21"/>
        <v>3.2599616858040399</v>
      </c>
      <c r="I83" s="283">
        <f t="shared" si="22"/>
        <v>782.39080459296952</v>
      </c>
      <c r="J83" s="356">
        <f t="shared" si="23"/>
        <v>9.584317067646787E-5</v>
      </c>
      <c r="K83" s="356">
        <f t="shared" si="24"/>
        <v>9.9173397627630929E-5</v>
      </c>
      <c r="L83" s="356">
        <f>I83/$U$4</f>
        <v>1.0282007574647267E-4</v>
      </c>
      <c r="M83" s="535">
        <v>210</v>
      </c>
      <c r="N83" s="535">
        <v>261</v>
      </c>
      <c r="O83" s="535">
        <v>240</v>
      </c>
      <c r="P83" s="284" t="s">
        <v>166</v>
      </c>
      <c r="Q83" s="284" t="s">
        <v>451</v>
      </c>
      <c r="R83" s="284"/>
      <c r="S83" s="284"/>
    </row>
    <row r="84" spans="1:29" x14ac:dyDescent="0.2">
      <c r="A84" s="278" t="s">
        <v>111</v>
      </c>
      <c r="B84" s="377" t="s">
        <v>5</v>
      </c>
      <c r="C84" s="278">
        <v>3</v>
      </c>
      <c r="D84" s="278">
        <v>1070</v>
      </c>
      <c r="E84" s="279">
        <v>41648.849305555559</v>
      </c>
      <c r="F84" s="279">
        <v>41656.192361111112</v>
      </c>
      <c r="G84" s="378">
        <f t="shared" si="20"/>
        <v>176.23333333327901</v>
      </c>
      <c r="H84" s="379">
        <f t="shared" si="21"/>
        <v>176.23333333327901</v>
      </c>
      <c r="I84" s="380">
        <f t="shared" si="22"/>
        <v>42295.999999986961</v>
      </c>
      <c r="J84" s="381">
        <f t="shared" si="23"/>
        <v>5.1812760619541947E-3</v>
      </c>
      <c r="K84" s="381">
        <f t="shared" si="24"/>
        <v>5.3613079313211002E-3</v>
      </c>
      <c r="L84" s="531"/>
      <c r="M84" s="532">
        <v>0</v>
      </c>
      <c r="N84" s="532">
        <v>261</v>
      </c>
      <c r="O84" s="532">
        <v>240</v>
      </c>
      <c r="P84" s="382" t="s">
        <v>408</v>
      </c>
      <c r="Q84" s="382" t="s">
        <v>409</v>
      </c>
      <c r="R84" s="382"/>
      <c r="S84" s="382"/>
      <c r="T84" s="384"/>
      <c r="U84" s="384"/>
      <c r="V84" s="384"/>
      <c r="W84" s="384"/>
      <c r="X84" s="384"/>
      <c r="Y84" s="384"/>
      <c r="Z84" s="384"/>
      <c r="AA84" s="384"/>
      <c r="AB84" s="384"/>
      <c r="AC84" s="384"/>
    </row>
    <row r="85" spans="1:29" x14ac:dyDescent="0.2">
      <c r="A85" s="280" t="s">
        <v>111</v>
      </c>
      <c r="B85" s="385" t="s">
        <v>154</v>
      </c>
      <c r="C85" s="280">
        <v>4</v>
      </c>
      <c r="D85" s="280">
        <v>1700</v>
      </c>
      <c r="E85" s="281">
        <v>41656.25</v>
      </c>
      <c r="F85" s="281">
        <v>41656.279166666667</v>
      </c>
      <c r="G85" s="386">
        <f t="shared" si="20"/>
        <v>0.70000000001164153</v>
      </c>
      <c r="H85" s="387">
        <f t="shared" si="21"/>
        <v>0.70000000001164153</v>
      </c>
      <c r="I85" s="388">
        <f t="shared" si="22"/>
        <v>168.00000000279397</v>
      </c>
      <c r="J85" s="389">
        <f t="shared" si="23"/>
        <v>2.0580063798540035E-5</v>
      </c>
      <c r="K85" s="389">
        <f t="shared" si="24"/>
        <v>2.1295151609542319E-5</v>
      </c>
      <c r="L85" s="389">
        <f>I85/$U$4</f>
        <v>2.2078189856386645E-5</v>
      </c>
      <c r="M85" s="535">
        <v>0</v>
      </c>
      <c r="N85" s="535">
        <v>261</v>
      </c>
      <c r="O85" s="535">
        <v>240</v>
      </c>
      <c r="P85" s="284" t="s">
        <v>176</v>
      </c>
      <c r="Q85" s="284" t="s">
        <v>506</v>
      </c>
      <c r="R85" s="284"/>
      <c r="S85" s="284"/>
    </row>
    <row r="86" spans="1:29" s="214" customFormat="1" x14ac:dyDescent="0.2">
      <c r="A86" s="280" t="s">
        <v>111</v>
      </c>
      <c r="B86" s="286" t="s">
        <v>147</v>
      </c>
      <c r="C86" s="280">
        <v>5</v>
      </c>
      <c r="D86" s="280">
        <v>344</v>
      </c>
      <c r="E86" s="281">
        <v>41659.32916666667</v>
      </c>
      <c r="F86" s="281">
        <v>41659.495833333334</v>
      </c>
      <c r="G86" s="287">
        <f t="shared" si="20"/>
        <v>3.9999999999417923</v>
      </c>
      <c r="H86" s="338">
        <f t="shared" si="21"/>
        <v>0.62835249041231223</v>
      </c>
      <c r="I86" s="288">
        <f t="shared" si="22"/>
        <v>150.80459769895492</v>
      </c>
      <c r="J86" s="357">
        <f t="shared" si="23"/>
        <v>1.8473620486345485E-5</v>
      </c>
      <c r="K86" s="357">
        <f t="shared" si="24"/>
        <v>1.9115516496201628E-5</v>
      </c>
      <c r="L86" s="356"/>
      <c r="M86" s="535">
        <v>220</v>
      </c>
      <c r="N86" s="535">
        <v>261</v>
      </c>
      <c r="O86" s="535">
        <v>240</v>
      </c>
      <c r="P86" s="284" t="s">
        <v>174</v>
      </c>
      <c r="Q86" s="284" t="s">
        <v>511</v>
      </c>
      <c r="R86" s="284"/>
      <c r="S86" s="284"/>
      <c r="T86" s="63"/>
      <c r="U86" s="63"/>
      <c r="V86" s="63"/>
      <c r="W86" s="63"/>
      <c r="X86" s="63"/>
      <c r="Y86" s="63"/>
      <c r="Z86" s="63"/>
      <c r="AA86" s="63"/>
      <c r="AB86" s="63"/>
      <c r="AC86" s="63"/>
    </row>
    <row r="87" spans="1:29" s="214" customFormat="1" x14ac:dyDescent="0.2">
      <c r="A87" s="280" t="s">
        <v>111</v>
      </c>
      <c r="B87" s="280" t="s">
        <v>4</v>
      </c>
      <c r="C87" s="280">
        <v>6</v>
      </c>
      <c r="D87" s="280">
        <v>344</v>
      </c>
      <c r="E87" s="281">
        <v>41659.547222222223</v>
      </c>
      <c r="F87" s="281">
        <v>41659.75</v>
      </c>
      <c r="G87" s="282">
        <f t="shared" si="20"/>
        <v>4.8666666666395031</v>
      </c>
      <c r="H87" s="313">
        <f t="shared" si="21"/>
        <v>0.76449553000850434</v>
      </c>
      <c r="I87" s="283">
        <f t="shared" si="22"/>
        <v>183.47892720204104</v>
      </c>
      <c r="J87" s="356">
        <f t="shared" si="23"/>
        <v>2.2476238258588629E-5</v>
      </c>
      <c r="K87" s="356">
        <f t="shared" si="24"/>
        <v>2.3257211737253942E-5</v>
      </c>
      <c r="L87" s="356">
        <f t="shared" ref="L87:L93" si="25">I87/$U$4</f>
        <v>2.411239636515141E-5</v>
      </c>
      <c r="M87" s="535">
        <v>220</v>
      </c>
      <c r="N87" s="535">
        <v>261</v>
      </c>
      <c r="O87" s="535">
        <v>240</v>
      </c>
      <c r="P87" s="284" t="s">
        <v>174</v>
      </c>
      <c r="Q87" s="284" t="s">
        <v>497</v>
      </c>
      <c r="R87" s="284"/>
      <c r="S87" s="284"/>
      <c r="T87" s="63"/>
      <c r="U87" s="63"/>
      <c r="V87" s="63"/>
      <c r="W87" s="63"/>
      <c r="X87" s="63"/>
      <c r="Y87" s="63"/>
      <c r="Z87" s="63"/>
      <c r="AA87" s="63"/>
      <c r="AB87" s="63"/>
      <c r="AC87" s="63"/>
    </row>
    <row r="88" spans="1:29" s="384" customFormat="1" ht="13.5" x14ac:dyDescent="0.25">
      <c r="A88" s="280" t="s">
        <v>111</v>
      </c>
      <c r="B88" s="280" t="s">
        <v>4</v>
      </c>
      <c r="C88" s="280">
        <v>7</v>
      </c>
      <c r="D88" s="280">
        <v>250</v>
      </c>
      <c r="E88" s="281">
        <v>41677.050000000003</v>
      </c>
      <c r="F88" s="281">
        <v>41677.090277777781</v>
      </c>
      <c r="G88" s="282">
        <f t="shared" si="20"/>
        <v>0.96666666667442769</v>
      </c>
      <c r="H88" s="313">
        <f t="shared" si="21"/>
        <v>0.2259259259277398</v>
      </c>
      <c r="I88" s="283">
        <f t="shared" si="22"/>
        <v>54.22222222265755</v>
      </c>
      <c r="J88" s="356">
        <f t="shared" si="23"/>
        <v>6.642242813228271E-6</v>
      </c>
      <c r="K88" s="356">
        <f t="shared" si="24"/>
        <v>6.8730383501106196E-6</v>
      </c>
      <c r="L88" s="356">
        <f t="shared" si="25"/>
        <v>7.1257649800423288E-6</v>
      </c>
      <c r="M88" s="495">
        <v>200</v>
      </c>
      <c r="N88" s="495">
        <v>261</v>
      </c>
      <c r="O88" s="495">
        <v>240</v>
      </c>
      <c r="P88" s="284" t="s">
        <v>160</v>
      </c>
      <c r="Q88" s="482" t="s">
        <v>217</v>
      </c>
      <c r="R88" s="285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</row>
    <row r="89" spans="1:29" ht="13.5" x14ac:dyDescent="0.25">
      <c r="A89" s="280" t="s">
        <v>111</v>
      </c>
      <c r="B89" s="280" t="s">
        <v>4</v>
      </c>
      <c r="C89" s="280">
        <v>8</v>
      </c>
      <c r="D89" s="280">
        <v>250</v>
      </c>
      <c r="E89" s="281">
        <v>41678.003472222219</v>
      </c>
      <c r="F89" s="281">
        <v>41678.050694444442</v>
      </c>
      <c r="G89" s="282">
        <f t="shared" si="20"/>
        <v>1.1333333333604969</v>
      </c>
      <c r="H89" s="313">
        <f t="shared" si="21"/>
        <v>0.22145593870262584</v>
      </c>
      <c r="I89" s="283">
        <f t="shared" si="22"/>
        <v>53.149425288630198</v>
      </c>
      <c r="J89" s="356">
        <f t="shared" si="23"/>
        <v>6.5108247814140216E-6</v>
      </c>
      <c r="K89" s="356">
        <f t="shared" si="24"/>
        <v>6.7370539848964253E-6</v>
      </c>
      <c r="L89" s="356">
        <f t="shared" si="25"/>
        <v>6.984780370599403E-6</v>
      </c>
      <c r="M89" s="495">
        <v>210</v>
      </c>
      <c r="N89" s="495">
        <v>261</v>
      </c>
      <c r="O89" s="495">
        <v>240</v>
      </c>
      <c r="P89" s="284" t="s">
        <v>160</v>
      </c>
      <c r="Q89" s="482" t="s">
        <v>218</v>
      </c>
    </row>
    <row r="90" spans="1:29" ht="13.5" x14ac:dyDescent="0.25">
      <c r="A90" s="280" t="s">
        <v>111</v>
      </c>
      <c r="B90" s="280" t="s">
        <v>4</v>
      </c>
      <c r="C90" s="280">
        <v>9</v>
      </c>
      <c r="D90" s="280">
        <v>8560</v>
      </c>
      <c r="E90" s="281">
        <v>41679</v>
      </c>
      <c r="F90" s="281">
        <v>41679.284722222219</v>
      </c>
      <c r="G90" s="282">
        <f t="shared" si="20"/>
        <v>6.8333333332557231</v>
      </c>
      <c r="H90" s="313">
        <f t="shared" si="21"/>
        <v>2.5134099616572776</v>
      </c>
      <c r="I90" s="283">
        <f t="shared" si="22"/>
        <v>603.21839079774668</v>
      </c>
      <c r="J90" s="356">
        <f t="shared" si="23"/>
        <v>7.3894481945617997E-5</v>
      </c>
      <c r="K90" s="356">
        <f t="shared" si="24"/>
        <v>7.6462065985050771E-5</v>
      </c>
      <c r="L90" s="356">
        <f t="shared" si="25"/>
        <v>7.9273631884971415E-5</v>
      </c>
      <c r="M90" s="495">
        <v>165</v>
      </c>
      <c r="N90" s="495">
        <v>261</v>
      </c>
      <c r="O90" s="495">
        <v>240</v>
      </c>
      <c r="P90" s="284" t="s">
        <v>204</v>
      </c>
      <c r="Q90" s="482" t="s">
        <v>205</v>
      </c>
    </row>
    <row r="91" spans="1:29" ht="13.5" x14ac:dyDescent="0.25">
      <c r="A91" s="280" t="s">
        <v>111</v>
      </c>
      <c r="B91" s="280" t="s">
        <v>4</v>
      </c>
      <c r="C91" s="280">
        <v>10</v>
      </c>
      <c r="D91" s="280">
        <v>340</v>
      </c>
      <c r="E91" s="281">
        <v>41679.284722222219</v>
      </c>
      <c r="F91" s="281">
        <v>41679.302083333336</v>
      </c>
      <c r="G91" s="282">
        <f t="shared" si="20"/>
        <v>0.41666666680248454</v>
      </c>
      <c r="H91" s="313">
        <f t="shared" si="21"/>
        <v>0.15325670503079891</v>
      </c>
      <c r="I91" s="283">
        <f t="shared" si="22"/>
        <v>36.781609207391739</v>
      </c>
      <c r="J91" s="356">
        <f t="shared" si="23"/>
        <v>4.5057610957648853E-6</v>
      </c>
      <c r="K91" s="356">
        <f t="shared" si="24"/>
        <v>4.662321098222133E-6</v>
      </c>
      <c r="L91" s="356">
        <f t="shared" si="25"/>
        <v>4.8337580433970744E-6</v>
      </c>
      <c r="M91" s="495">
        <v>165</v>
      </c>
      <c r="N91" s="495">
        <v>261</v>
      </c>
      <c r="O91" s="495">
        <v>240</v>
      </c>
      <c r="P91" s="284" t="s">
        <v>170</v>
      </c>
      <c r="Q91" s="482" t="s">
        <v>219</v>
      </c>
    </row>
    <row r="92" spans="1:29" ht="13.5" x14ac:dyDescent="0.25">
      <c r="A92" s="280" t="s">
        <v>111</v>
      </c>
      <c r="B92" s="280" t="s">
        <v>4</v>
      </c>
      <c r="C92" s="280">
        <v>11</v>
      </c>
      <c r="D92" s="280">
        <v>4240</v>
      </c>
      <c r="E92" s="281">
        <v>41681.333333333336</v>
      </c>
      <c r="F92" s="281">
        <v>41681.583333333336</v>
      </c>
      <c r="G92" s="282">
        <f t="shared" si="20"/>
        <v>6</v>
      </c>
      <c r="H92" s="313">
        <f t="shared" si="21"/>
        <v>0.94252873563218387</v>
      </c>
      <c r="I92" s="283">
        <f t="shared" si="22"/>
        <v>226.20689655172413</v>
      </c>
      <c r="J92" s="356">
        <f t="shared" si="23"/>
        <v>2.7710430729921467E-5</v>
      </c>
      <c r="K92" s="356">
        <f t="shared" si="24"/>
        <v>2.8673274744719693E-5</v>
      </c>
      <c r="L92" s="356">
        <f t="shared" si="25"/>
        <v>2.9727611957201908E-5</v>
      </c>
      <c r="M92" s="495">
        <v>220</v>
      </c>
      <c r="N92" s="495">
        <v>261</v>
      </c>
      <c r="O92" s="495">
        <v>240</v>
      </c>
      <c r="P92" s="284" t="s">
        <v>220</v>
      </c>
      <c r="Q92" s="482" t="s">
        <v>221</v>
      </c>
    </row>
    <row r="93" spans="1:29" ht="13.5" x14ac:dyDescent="0.25">
      <c r="A93" s="280" t="s">
        <v>111</v>
      </c>
      <c r="B93" s="280" t="s">
        <v>4</v>
      </c>
      <c r="C93" s="280">
        <v>12</v>
      </c>
      <c r="D93" s="280">
        <v>250</v>
      </c>
      <c r="E93" s="281">
        <v>41686.20416666667</v>
      </c>
      <c r="F93" s="281">
        <v>41686.511805555558</v>
      </c>
      <c r="G93" s="282">
        <f t="shared" si="20"/>
        <v>7.3833333333022892</v>
      </c>
      <c r="H93" s="313">
        <f t="shared" si="21"/>
        <v>1.442720306507344</v>
      </c>
      <c r="I93" s="283">
        <f t="shared" si="22"/>
        <v>346.25287356176256</v>
      </c>
      <c r="J93" s="356">
        <f t="shared" si="23"/>
        <v>4.2416108501252269E-5</v>
      </c>
      <c r="K93" s="356">
        <f t="shared" si="24"/>
        <v>4.3889925223897577E-5</v>
      </c>
      <c r="L93" s="356">
        <f t="shared" si="25"/>
        <v>4.5503789766005341E-5</v>
      </c>
      <c r="M93" s="495">
        <v>210</v>
      </c>
      <c r="N93" s="495">
        <v>261</v>
      </c>
      <c r="O93" s="495">
        <v>240</v>
      </c>
      <c r="P93" s="284" t="s">
        <v>160</v>
      </c>
      <c r="Q93" s="482" t="s">
        <v>222</v>
      </c>
    </row>
    <row r="94" spans="1:29" ht="13.5" x14ac:dyDescent="0.25">
      <c r="A94" s="280" t="s">
        <v>111</v>
      </c>
      <c r="B94" s="452" t="s">
        <v>156</v>
      </c>
      <c r="C94" s="280">
        <v>13</v>
      </c>
      <c r="D94" s="280">
        <v>4240</v>
      </c>
      <c r="E94" s="281">
        <v>41687.5</v>
      </c>
      <c r="F94" s="281">
        <v>41687.625694444447</v>
      </c>
      <c r="G94" s="453">
        <f t="shared" si="20"/>
        <v>3.0166666667209938</v>
      </c>
      <c r="H94" s="484"/>
      <c r="I94" s="485"/>
      <c r="J94" s="491"/>
      <c r="K94" s="491"/>
      <c r="L94" s="491"/>
      <c r="M94" s="495">
        <v>0</v>
      </c>
      <c r="N94" s="495">
        <v>261</v>
      </c>
      <c r="O94" s="495">
        <v>240</v>
      </c>
      <c r="P94" s="284" t="s">
        <v>220</v>
      </c>
      <c r="Q94" s="482" t="s">
        <v>223</v>
      </c>
      <c r="V94" s="384"/>
      <c r="W94" s="384"/>
      <c r="X94" s="384"/>
      <c r="Y94" s="384"/>
      <c r="Z94" s="384"/>
      <c r="AA94" s="384"/>
      <c r="AB94" s="384"/>
      <c r="AC94" s="384"/>
    </row>
    <row r="95" spans="1:29" ht="13.5" x14ac:dyDescent="0.25">
      <c r="A95" s="278" t="s">
        <v>111</v>
      </c>
      <c r="B95" s="377" t="s">
        <v>5</v>
      </c>
      <c r="C95" s="278">
        <v>14</v>
      </c>
      <c r="D95" s="278">
        <v>4240</v>
      </c>
      <c r="E95" s="279">
        <v>41687.625694444447</v>
      </c>
      <c r="F95" s="279">
        <v>41693.95208333333</v>
      </c>
      <c r="G95" s="378">
        <f t="shared" si="20"/>
        <v>151.83333333319752</v>
      </c>
      <c r="H95" s="379">
        <f>G95*(N95-M95)/N95</f>
        <v>151.83333333319752</v>
      </c>
      <c r="I95" s="380">
        <f>H95*O95</f>
        <v>36439.999999967404</v>
      </c>
      <c r="J95" s="381">
        <f>I95/$S$4</f>
        <v>4.4639138381289047E-3</v>
      </c>
      <c r="K95" s="381">
        <f>I95/$T$4</f>
        <v>4.6190197895126343E-3</v>
      </c>
      <c r="L95" s="381"/>
      <c r="M95" s="294">
        <v>0</v>
      </c>
      <c r="N95" s="294">
        <v>261</v>
      </c>
      <c r="O95" s="294">
        <v>240</v>
      </c>
      <c r="P95" s="382" t="s">
        <v>220</v>
      </c>
      <c r="Q95" s="483" t="s">
        <v>224</v>
      </c>
      <c r="R95" s="383"/>
      <c r="S95" s="384"/>
      <c r="T95" s="384"/>
      <c r="U95" s="384"/>
    </row>
    <row r="96" spans="1:29" x14ac:dyDescent="0.2">
      <c r="A96" s="454" t="s">
        <v>111</v>
      </c>
      <c r="B96" s="454" t="s">
        <v>4</v>
      </c>
      <c r="C96" s="454">
        <v>15</v>
      </c>
      <c r="D96" s="454">
        <v>9600</v>
      </c>
      <c r="E96" s="455">
        <v>41698.342361111114</v>
      </c>
      <c r="F96" s="455">
        <v>41698.357638888891</v>
      </c>
      <c r="G96" s="456">
        <f t="shared" si="20"/>
        <v>0.36666666663950309</v>
      </c>
      <c r="H96" s="457">
        <f>G96*(N96-M96)/N96</f>
        <v>2.9501915706626684E-2</v>
      </c>
      <c r="I96" s="458">
        <f>H96*O96</f>
        <v>7.0804597695904041</v>
      </c>
      <c r="J96" s="245">
        <f>I96/$S$4</f>
        <v>8.6735901058775734E-7</v>
      </c>
      <c r="K96" s="245">
        <f>I96/$T$4</f>
        <v>8.9749681104872108E-7</v>
      </c>
      <c r="L96" s="245">
        <f>I96/$U$4</f>
        <v>9.3049842298169522E-7</v>
      </c>
      <c r="M96" s="504">
        <v>240</v>
      </c>
      <c r="N96" s="504">
        <v>261</v>
      </c>
      <c r="O96" s="504">
        <v>240</v>
      </c>
      <c r="P96" s="459" t="s">
        <v>393</v>
      </c>
      <c r="Q96" s="460" t="s">
        <v>400</v>
      </c>
      <c r="R96" s="461"/>
      <c r="S96" s="214"/>
      <c r="T96" s="214"/>
      <c r="U96" s="214"/>
    </row>
    <row r="97" spans="1:29" x14ac:dyDescent="0.2">
      <c r="A97" s="454" t="s">
        <v>111</v>
      </c>
      <c r="B97" s="454" t="s">
        <v>4</v>
      </c>
      <c r="C97" s="454">
        <v>16</v>
      </c>
      <c r="D97" s="454">
        <v>9600</v>
      </c>
      <c r="E97" s="455">
        <v>41698.357638888891</v>
      </c>
      <c r="F97" s="455">
        <v>41698.411805555559</v>
      </c>
      <c r="G97" s="456">
        <f t="shared" si="20"/>
        <v>1.3000000000465661</v>
      </c>
      <c r="H97" s="457">
        <f>G97*(N97-M97)/N97</f>
        <v>0.20421455939428818</v>
      </c>
      <c r="I97" s="458">
        <f>H97*O97</f>
        <v>49.011494254629163</v>
      </c>
      <c r="J97" s="245">
        <f>I97/$S$4</f>
        <v>6.0039266583647131E-6</v>
      </c>
      <c r="K97" s="245">
        <f>I97/$T$4</f>
        <v>6.2125428615784682E-6</v>
      </c>
      <c r="L97" s="245">
        <f>I97/$U$4</f>
        <v>6.4409825909577973E-6</v>
      </c>
      <c r="M97" s="504">
        <v>220</v>
      </c>
      <c r="N97" s="504">
        <v>261</v>
      </c>
      <c r="O97" s="504">
        <v>240</v>
      </c>
      <c r="P97" s="459" t="s">
        <v>393</v>
      </c>
      <c r="Q97" s="460" t="s">
        <v>401</v>
      </c>
      <c r="R97" s="461"/>
      <c r="S97" s="214"/>
      <c r="T97" s="214"/>
      <c r="U97" s="214"/>
    </row>
    <row r="98" spans="1:29" s="321" customFormat="1" x14ac:dyDescent="0.2">
      <c r="A98" s="314"/>
      <c r="B98" s="314"/>
      <c r="C98" s="314"/>
      <c r="D98" s="314"/>
      <c r="E98" s="315"/>
      <c r="F98" s="315"/>
      <c r="G98" s="316"/>
      <c r="H98" s="317"/>
      <c r="I98" s="318"/>
      <c r="J98" s="358"/>
      <c r="K98" s="358"/>
      <c r="L98" s="358"/>
      <c r="M98" s="496"/>
      <c r="N98" s="496"/>
      <c r="O98" s="496"/>
      <c r="P98" s="319"/>
      <c r="Q98" s="367"/>
      <c r="R98" s="320"/>
    </row>
    <row r="99" spans="1:29" s="329" customFormat="1" x14ac:dyDescent="0.2">
      <c r="A99" s="322" t="s">
        <v>111</v>
      </c>
      <c r="B99" s="322"/>
      <c r="C99" s="322"/>
      <c r="D99" s="322"/>
      <c r="E99" s="323"/>
      <c r="F99" s="323"/>
      <c r="G99" s="324">
        <f t="shared" ref="G99:L99" si="26">SUM(G81:G98)</f>
        <v>411.76666666637175</v>
      </c>
      <c r="H99" s="325">
        <f t="shared" si="26"/>
        <v>369.18582375453929</v>
      </c>
      <c r="I99" s="326">
        <f t="shared" si="26"/>
        <v>88604.597701089442</v>
      </c>
      <c r="J99" s="360">
        <f t="shared" si="26"/>
        <v>1.0854096866083738E-2</v>
      </c>
      <c r="K99" s="360">
        <f t="shared" si="26"/>
        <v>1.1231240126879906E-2</v>
      </c>
      <c r="L99" s="360">
        <f t="shared" si="26"/>
        <v>1.2770909590427316E-3</v>
      </c>
      <c r="M99" s="497"/>
      <c r="N99" s="497"/>
      <c r="O99" s="497"/>
      <c r="P99" s="327"/>
      <c r="Q99" s="368"/>
      <c r="R99" s="328"/>
    </row>
    <row r="100" spans="1:29" s="329" customFormat="1" x14ac:dyDescent="0.2">
      <c r="A100" s="322"/>
      <c r="B100" s="286" t="s">
        <v>147</v>
      </c>
      <c r="C100" s="322"/>
      <c r="D100" s="322"/>
      <c r="E100" s="323"/>
      <c r="F100" s="323"/>
      <c r="G100" s="287"/>
      <c r="H100" s="338"/>
      <c r="I100" s="288"/>
      <c r="J100" s="357"/>
      <c r="K100" s="357"/>
      <c r="L100" s="357"/>
      <c r="M100" s="497"/>
      <c r="N100" s="497"/>
      <c r="O100" s="497"/>
      <c r="P100" s="327"/>
      <c r="Q100" s="368"/>
      <c r="R100" s="328"/>
    </row>
    <row r="102" spans="1:29" x14ac:dyDescent="0.2">
      <c r="A102" s="307"/>
      <c r="B102" s="307"/>
      <c r="C102" s="307"/>
      <c r="D102" s="307"/>
      <c r="E102" s="308"/>
      <c r="F102" s="332"/>
      <c r="G102" s="333"/>
      <c r="H102" s="334"/>
      <c r="I102" s="335"/>
      <c r="J102" s="362"/>
      <c r="K102" s="362"/>
      <c r="L102" s="362"/>
      <c r="M102" s="498"/>
      <c r="N102" s="498"/>
      <c r="O102" s="498"/>
      <c r="P102" s="336"/>
      <c r="Q102" s="369"/>
    </row>
    <row r="103" spans="1:29" x14ac:dyDescent="0.2">
      <c r="A103" s="280" t="s">
        <v>121</v>
      </c>
      <c r="B103" s="280" t="s">
        <v>4</v>
      </c>
      <c r="C103" s="280">
        <v>1</v>
      </c>
      <c r="D103" s="280">
        <v>9270</v>
      </c>
      <c r="E103" s="281">
        <v>41647.324999999997</v>
      </c>
      <c r="F103" s="281">
        <v>41647.381944444445</v>
      </c>
      <c r="G103" s="282">
        <f t="shared" ref="G103:G116" si="27">(F103-E103)*24</f>
        <v>1.3666666667559184</v>
      </c>
      <c r="H103" s="313">
        <f t="shared" ref="H103:H116" si="28">G103*(N103-M103)/N103</f>
        <v>0.15067698260171633</v>
      </c>
      <c r="I103" s="283">
        <f t="shared" ref="I103:I116" si="29">H103*O103</f>
        <v>72.47562863142555</v>
      </c>
      <c r="J103" s="356">
        <f t="shared" ref="J103:J116" si="30">I103/$S$4</f>
        <v>8.8782920300549236E-6</v>
      </c>
      <c r="K103" s="356">
        <f>I103/$T$4</f>
        <v>9.1867827361751511E-6</v>
      </c>
      <c r="L103" s="356">
        <f>I103/$U$4</f>
        <v>9.5245874336843669E-6</v>
      </c>
      <c r="M103" s="535">
        <v>460</v>
      </c>
      <c r="N103" s="535">
        <v>517</v>
      </c>
      <c r="O103" s="535">
        <v>481</v>
      </c>
      <c r="P103" s="284" t="s">
        <v>533</v>
      </c>
      <c r="Q103" s="284" t="s">
        <v>534</v>
      </c>
      <c r="R103" s="284"/>
      <c r="S103" s="284"/>
    </row>
    <row r="104" spans="1:29" x14ac:dyDescent="0.2">
      <c r="A104" s="280" t="s">
        <v>121</v>
      </c>
      <c r="B104" s="538" t="s">
        <v>7</v>
      </c>
      <c r="C104" s="280">
        <v>2</v>
      </c>
      <c r="D104" s="280">
        <v>344</v>
      </c>
      <c r="E104" s="281">
        <v>41653.984027777777</v>
      </c>
      <c r="F104" s="281">
        <v>41654.104166666664</v>
      </c>
      <c r="G104" s="539">
        <f t="shared" si="27"/>
        <v>2.8833333333022892</v>
      </c>
      <c r="H104" s="540">
        <f t="shared" si="28"/>
        <v>0.31789168278187713</v>
      </c>
      <c r="I104" s="541">
        <f t="shared" si="29"/>
        <v>152.9058994180829</v>
      </c>
      <c r="J104" s="542">
        <f t="shared" si="30"/>
        <v>1.8731030744910463E-5</v>
      </c>
      <c r="K104" s="542"/>
      <c r="M104" s="535">
        <v>460</v>
      </c>
      <c r="N104" s="535">
        <v>517</v>
      </c>
      <c r="O104" s="535">
        <v>481</v>
      </c>
      <c r="P104" s="284" t="s">
        <v>174</v>
      </c>
      <c r="Q104" s="284" t="s">
        <v>508</v>
      </c>
      <c r="R104" s="284"/>
      <c r="S104" s="284"/>
    </row>
    <row r="105" spans="1:29" x14ac:dyDescent="0.2">
      <c r="A105" s="280" t="s">
        <v>121</v>
      </c>
      <c r="B105" s="538" t="s">
        <v>7</v>
      </c>
      <c r="C105" s="280">
        <v>3</v>
      </c>
      <c r="D105" s="280">
        <v>340</v>
      </c>
      <c r="E105" s="281">
        <v>41655.914583333331</v>
      </c>
      <c r="F105" s="281">
        <v>41656.03402777778</v>
      </c>
      <c r="G105" s="539">
        <f t="shared" si="27"/>
        <v>2.8666666667559184</v>
      </c>
      <c r="H105" s="540">
        <f t="shared" si="28"/>
        <v>0.31605415861719022</v>
      </c>
      <c r="I105" s="541">
        <f t="shared" si="29"/>
        <v>152.02205029486851</v>
      </c>
      <c r="J105" s="542">
        <f t="shared" si="30"/>
        <v>1.8622758891673958E-5</v>
      </c>
      <c r="K105" s="542"/>
      <c r="M105" s="535">
        <v>460</v>
      </c>
      <c r="N105" s="535">
        <v>517</v>
      </c>
      <c r="O105" s="535">
        <v>481</v>
      </c>
      <c r="P105" s="284" t="s">
        <v>170</v>
      </c>
      <c r="Q105" s="284" t="s">
        <v>510</v>
      </c>
      <c r="R105" s="284"/>
      <c r="S105" s="284"/>
    </row>
    <row r="106" spans="1:29" x14ac:dyDescent="0.2">
      <c r="A106" s="454" t="s">
        <v>121</v>
      </c>
      <c r="B106" s="454" t="s">
        <v>4</v>
      </c>
      <c r="C106" s="454">
        <v>4</v>
      </c>
      <c r="D106" s="454">
        <v>344</v>
      </c>
      <c r="E106" s="455">
        <v>41666.25</v>
      </c>
      <c r="F106" s="455">
        <v>41666.481249999997</v>
      </c>
      <c r="G106" s="456">
        <f t="shared" si="27"/>
        <v>5.5499999999301508</v>
      </c>
      <c r="H106" s="457">
        <f t="shared" si="28"/>
        <v>0.61189555124955242</v>
      </c>
      <c r="I106" s="458">
        <f t="shared" si="29"/>
        <v>294.32176015103471</v>
      </c>
      <c r="J106" s="245">
        <f t="shared" si="30"/>
        <v>3.6054527387536654E-5</v>
      </c>
      <c r="K106" s="245">
        <f>I106/$T$4</f>
        <v>3.7307300620829757E-5</v>
      </c>
      <c r="L106" s="245">
        <f>I106/$U$4</f>
        <v>3.8679117258168866E-5</v>
      </c>
      <c r="M106" s="534">
        <v>460</v>
      </c>
      <c r="N106" s="534">
        <v>517</v>
      </c>
      <c r="O106" s="534">
        <v>481</v>
      </c>
      <c r="P106" s="459" t="s">
        <v>174</v>
      </c>
      <c r="Q106" s="460" t="s">
        <v>188</v>
      </c>
      <c r="R106" s="461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</row>
    <row r="107" spans="1:29" x14ac:dyDescent="0.2">
      <c r="A107" s="454" t="s">
        <v>121</v>
      </c>
      <c r="B107" s="454" t="s">
        <v>4</v>
      </c>
      <c r="C107" s="454">
        <v>5</v>
      </c>
      <c r="D107" s="454">
        <v>250</v>
      </c>
      <c r="E107" s="455">
        <v>41667.892361111109</v>
      </c>
      <c r="F107" s="455">
        <v>41668.170138888891</v>
      </c>
      <c r="G107" s="456">
        <f t="shared" si="27"/>
        <v>6.6666666667442769</v>
      </c>
      <c r="H107" s="457">
        <f t="shared" si="28"/>
        <v>0.73500967118844063</v>
      </c>
      <c r="I107" s="458">
        <f t="shared" si="29"/>
        <v>353.53965184163997</v>
      </c>
      <c r="J107" s="245">
        <f t="shared" si="30"/>
        <v>4.3308741607699878E-5</v>
      </c>
      <c r="K107" s="245">
        <f>I107/$T$4</f>
        <v>4.4813574320400725E-5</v>
      </c>
      <c r="L107" s="245">
        <f>I107/$U$4</f>
        <v>4.6461402113040173E-5</v>
      </c>
      <c r="M107" s="534">
        <v>460</v>
      </c>
      <c r="N107" s="534">
        <v>517</v>
      </c>
      <c r="O107" s="534">
        <v>481</v>
      </c>
      <c r="P107" s="459" t="s">
        <v>160</v>
      </c>
      <c r="Q107" s="460" t="s">
        <v>479</v>
      </c>
      <c r="R107" s="461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</row>
    <row r="108" spans="1:29" ht="13.5" x14ac:dyDescent="0.25">
      <c r="A108" s="278" t="s">
        <v>121</v>
      </c>
      <c r="B108" s="377" t="s">
        <v>5</v>
      </c>
      <c r="C108" s="278">
        <v>6</v>
      </c>
      <c r="D108" s="278">
        <v>1060</v>
      </c>
      <c r="E108" s="279">
        <v>41671.62777777778</v>
      </c>
      <c r="F108" s="279">
        <v>41673.060416666667</v>
      </c>
      <c r="G108" s="378">
        <f t="shared" si="27"/>
        <v>34.383333333302289</v>
      </c>
      <c r="H108" s="379">
        <f t="shared" si="28"/>
        <v>34.383333333302289</v>
      </c>
      <c r="I108" s="380">
        <f t="shared" si="29"/>
        <v>16538.383333318401</v>
      </c>
      <c r="J108" s="381">
        <f t="shared" si="30"/>
        <v>2.0259582388020446E-3</v>
      </c>
      <c r="K108" s="381">
        <f>I108/$T$4</f>
        <v>2.0963534550826552E-3</v>
      </c>
      <c r="L108" s="381"/>
      <c r="M108" s="294">
        <v>0</v>
      </c>
      <c r="N108" s="294">
        <v>517</v>
      </c>
      <c r="O108" s="294">
        <v>481</v>
      </c>
      <c r="P108" s="382" t="s">
        <v>212</v>
      </c>
      <c r="Q108" s="483" t="s">
        <v>225</v>
      </c>
      <c r="R108" s="383"/>
      <c r="S108" s="384"/>
      <c r="T108" s="384"/>
      <c r="U108" s="384"/>
    </row>
    <row r="109" spans="1:29" ht="13.5" x14ac:dyDescent="0.25">
      <c r="A109" s="280" t="s">
        <v>121</v>
      </c>
      <c r="B109" s="280" t="s">
        <v>4</v>
      </c>
      <c r="C109" s="280">
        <v>7</v>
      </c>
      <c r="D109" s="280">
        <v>250</v>
      </c>
      <c r="E109" s="281">
        <v>41677.524305555555</v>
      </c>
      <c r="F109" s="281">
        <v>41677.572916666664</v>
      </c>
      <c r="G109" s="282">
        <f t="shared" si="27"/>
        <v>1.1666666666278616</v>
      </c>
      <c r="H109" s="313">
        <f t="shared" si="28"/>
        <v>0.12862669245220137</v>
      </c>
      <c r="I109" s="283">
        <f t="shared" si="29"/>
        <v>61.869439069508864</v>
      </c>
      <c r="J109" s="356">
        <f t="shared" si="30"/>
        <v>7.5790297810071567E-6</v>
      </c>
      <c r="K109" s="356">
        <f>I109/$T$4</f>
        <v>7.8423755057179799E-6</v>
      </c>
      <c r="L109" s="356">
        <f>I109/$U$4</f>
        <v>8.1307453694169347E-6</v>
      </c>
      <c r="M109" s="495">
        <v>460</v>
      </c>
      <c r="N109" s="495">
        <v>517</v>
      </c>
      <c r="O109" s="495">
        <v>481</v>
      </c>
      <c r="P109" s="284" t="s">
        <v>160</v>
      </c>
      <c r="Q109" s="482" t="s">
        <v>226</v>
      </c>
    </row>
    <row r="110" spans="1:29" ht="13.5" x14ac:dyDescent="0.25">
      <c r="A110" s="280" t="s">
        <v>121</v>
      </c>
      <c r="B110" s="280" t="s">
        <v>4</v>
      </c>
      <c r="C110" s="280">
        <v>8</v>
      </c>
      <c r="D110" s="280">
        <v>250</v>
      </c>
      <c r="E110" s="281">
        <v>41679.680555555555</v>
      </c>
      <c r="F110" s="281">
        <v>41679.821527777778</v>
      </c>
      <c r="G110" s="282">
        <f t="shared" si="27"/>
        <v>3.3833333333604969</v>
      </c>
      <c r="H110" s="313">
        <f t="shared" si="28"/>
        <v>2.9448742746851519</v>
      </c>
      <c r="I110" s="283">
        <f t="shared" si="29"/>
        <v>1416.484526123558</v>
      </c>
      <c r="J110" s="356">
        <f t="shared" si="30"/>
        <v>1.7351989236180217E-4</v>
      </c>
      <c r="K110" s="356">
        <f>I110/$T$4</f>
        <v>1.7954912342779892E-4</v>
      </c>
      <c r="L110" s="356">
        <f>I110/$U$4</f>
        <v>1.8615127557065285E-4</v>
      </c>
      <c r="M110" s="495">
        <v>67</v>
      </c>
      <c r="N110" s="495">
        <v>517</v>
      </c>
      <c r="O110" s="495">
        <v>481</v>
      </c>
      <c r="P110" s="284" t="s">
        <v>160</v>
      </c>
      <c r="Q110" s="482" t="s">
        <v>227</v>
      </c>
      <c r="V110" s="384"/>
      <c r="W110" s="384"/>
      <c r="X110" s="384"/>
      <c r="Y110" s="384"/>
      <c r="Z110" s="384"/>
      <c r="AA110" s="384"/>
      <c r="AB110" s="384"/>
      <c r="AC110" s="384"/>
    </row>
    <row r="111" spans="1:29" ht="13.5" x14ac:dyDescent="0.25">
      <c r="A111" s="280" t="s">
        <v>121</v>
      </c>
      <c r="B111" s="478" t="s">
        <v>7</v>
      </c>
      <c r="C111" s="280">
        <v>9</v>
      </c>
      <c r="D111" s="280">
        <v>250</v>
      </c>
      <c r="E111" s="281">
        <v>41680.375</v>
      </c>
      <c r="F111" s="281">
        <v>41680.647916666669</v>
      </c>
      <c r="G111" s="479">
        <f t="shared" si="27"/>
        <v>6.5500000000465661</v>
      </c>
      <c r="H111" s="480">
        <f t="shared" si="28"/>
        <v>0.84883945841996122</v>
      </c>
      <c r="I111" s="481">
        <f t="shared" si="29"/>
        <v>408.29177950000133</v>
      </c>
      <c r="J111" s="490">
        <f t="shared" si="30"/>
        <v>5.0015898038034081E-5</v>
      </c>
      <c r="K111" s="490"/>
      <c r="L111" s="490"/>
      <c r="M111" s="495">
        <v>450</v>
      </c>
      <c r="N111" s="495">
        <v>517</v>
      </c>
      <c r="O111" s="495">
        <v>481</v>
      </c>
      <c r="P111" s="284" t="s">
        <v>160</v>
      </c>
      <c r="Q111" s="482" t="s">
        <v>228</v>
      </c>
      <c r="V111" s="214"/>
      <c r="W111" s="214"/>
      <c r="X111" s="214"/>
      <c r="Y111" s="214"/>
      <c r="Z111" s="214"/>
      <c r="AA111" s="214"/>
      <c r="AB111" s="214"/>
      <c r="AC111" s="214"/>
    </row>
    <row r="112" spans="1:29" ht="13.5" x14ac:dyDescent="0.25">
      <c r="A112" s="280" t="s">
        <v>121</v>
      </c>
      <c r="B112" s="280" t="s">
        <v>4</v>
      </c>
      <c r="C112" s="280">
        <v>10</v>
      </c>
      <c r="D112" s="280">
        <v>9650</v>
      </c>
      <c r="E112" s="281">
        <v>41683.307638888888</v>
      </c>
      <c r="F112" s="281">
        <v>41683.380555555559</v>
      </c>
      <c r="G112" s="282">
        <f t="shared" si="27"/>
        <v>1.7500000001164153</v>
      </c>
      <c r="H112" s="313">
        <f t="shared" si="28"/>
        <v>9.1392649909367921E-2</v>
      </c>
      <c r="I112" s="283">
        <f t="shared" si="29"/>
        <v>43.959864606405972</v>
      </c>
      <c r="J112" s="356">
        <f t="shared" si="30"/>
        <v>5.385100108095067E-6</v>
      </c>
      <c r="K112" s="356">
        <f>I112/$T$4</f>
        <v>5.5722141756714278E-6</v>
      </c>
      <c r="L112" s="356">
        <f>I112/$U$4</f>
        <v>5.7771085525306041E-6</v>
      </c>
      <c r="M112" s="495">
        <v>490</v>
      </c>
      <c r="N112" s="495">
        <v>517</v>
      </c>
      <c r="O112" s="495">
        <v>481</v>
      </c>
      <c r="P112" s="284" t="s">
        <v>162</v>
      </c>
      <c r="Q112" s="482" t="s">
        <v>229</v>
      </c>
      <c r="V112" s="384"/>
      <c r="W112" s="384"/>
      <c r="X112" s="384"/>
      <c r="Y112" s="384"/>
      <c r="Z112" s="384"/>
      <c r="AA112" s="384"/>
      <c r="AB112" s="384"/>
      <c r="AC112" s="384"/>
    </row>
    <row r="113" spans="1:29" ht="13.5" x14ac:dyDescent="0.25">
      <c r="A113" s="280" t="s">
        <v>121</v>
      </c>
      <c r="B113" s="280" t="s">
        <v>4</v>
      </c>
      <c r="C113" s="280">
        <v>11</v>
      </c>
      <c r="D113" s="280">
        <v>344</v>
      </c>
      <c r="E113" s="281">
        <v>41691.354166666664</v>
      </c>
      <c r="F113" s="281">
        <v>41691.520833333336</v>
      </c>
      <c r="G113" s="282">
        <f t="shared" si="27"/>
        <v>4.0000000001164153</v>
      </c>
      <c r="H113" s="313">
        <f t="shared" si="28"/>
        <v>0.51837524179458383</v>
      </c>
      <c r="I113" s="283">
        <f t="shared" si="29"/>
        <v>249.33849130319481</v>
      </c>
      <c r="J113" s="356">
        <f t="shared" si="30"/>
        <v>3.0544059871226965E-5</v>
      </c>
      <c r="K113" s="356">
        <f>I113/$T$4</f>
        <v>3.1605362942308199E-5</v>
      </c>
      <c r="L113" s="356">
        <f>I113/$U$4</f>
        <v>3.2767515175032103E-5</v>
      </c>
      <c r="M113" s="495">
        <v>450</v>
      </c>
      <c r="N113" s="495">
        <v>517</v>
      </c>
      <c r="O113" s="495">
        <v>481</v>
      </c>
      <c r="P113" s="284" t="s">
        <v>174</v>
      </c>
      <c r="Q113" s="482" t="s">
        <v>188</v>
      </c>
    </row>
    <row r="114" spans="1:29" ht="13.5" x14ac:dyDescent="0.25">
      <c r="A114" s="278" t="s">
        <v>121</v>
      </c>
      <c r="B114" s="377" t="s">
        <v>5</v>
      </c>
      <c r="C114" s="278">
        <v>12</v>
      </c>
      <c r="D114" s="278">
        <v>1060</v>
      </c>
      <c r="E114" s="279">
        <v>41692.617361111108</v>
      </c>
      <c r="F114" s="279">
        <v>41693.460416666669</v>
      </c>
      <c r="G114" s="378">
        <f t="shared" si="27"/>
        <v>20.233333333453629</v>
      </c>
      <c r="H114" s="379">
        <f t="shared" si="28"/>
        <v>20.233333333453629</v>
      </c>
      <c r="I114" s="380">
        <f t="shared" si="29"/>
        <v>9732.2333333911956</v>
      </c>
      <c r="J114" s="381">
        <f t="shared" si="30"/>
        <v>1.1922022791674869E-3</v>
      </c>
      <c r="K114" s="381">
        <f>I114/$T$4</f>
        <v>1.233627287681906E-3</v>
      </c>
      <c r="L114" s="381"/>
      <c r="M114" s="294">
        <v>0</v>
      </c>
      <c r="N114" s="294">
        <v>517</v>
      </c>
      <c r="O114" s="294">
        <v>481</v>
      </c>
      <c r="P114" s="382" t="s">
        <v>212</v>
      </c>
      <c r="Q114" s="483" t="s">
        <v>230</v>
      </c>
      <c r="R114" s="383"/>
      <c r="S114" s="384"/>
      <c r="T114" s="384"/>
      <c r="U114" s="384"/>
    </row>
    <row r="115" spans="1:29" ht="13.5" x14ac:dyDescent="0.25">
      <c r="A115" s="280" t="s">
        <v>121</v>
      </c>
      <c r="B115" s="478" t="s">
        <v>7</v>
      </c>
      <c r="C115" s="280">
        <v>13</v>
      </c>
      <c r="D115" s="280">
        <v>344</v>
      </c>
      <c r="E115" s="281">
        <v>41694.570833333331</v>
      </c>
      <c r="F115" s="281">
        <v>41694.707638888889</v>
      </c>
      <c r="G115" s="479">
        <f t="shared" si="27"/>
        <v>3.28333333338378</v>
      </c>
      <c r="H115" s="480">
        <f t="shared" si="28"/>
        <v>0.36199226306165466</v>
      </c>
      <c r="I115" s="481">
        <f t="shared" si="29"/>
        <v>174.11827853265589</v>
      </c>
      <c r="J115" s="490">
        <f t="shared" si="30"/>
        <v>2.1329555241871597E-5</v>
      </c>
      <c r="K115" s="490"/>
      <c r="L115" s="490"/>
      <c r="M115" s="495">
        <v>460</v>
      </c>
      <c r="N115" s="495">
        <v>517</v>
      </c>
      <c r="O115" s="495">
        <v>481</v>
      </c>
      <c r="P115" s="284" t="s">
        <v>174</v>
      </c>
      <c r="Q115" s="482" t="s">
        <v>231</v>
      </c>
    </row>
    <row r="116" spans="1:29" ht="13.5" x14ac:dyDescent="0.25">
      <c r="A116" s="454" t="s">
        <v>121</v>
      </c>
      <c r="B116" s="454" t="s">
        <v>4</v>
      </c>
      <c r="C116" s="454">
        <v>14</v>
      </c>
      <c r="D116" s="454">
        <v>320</v>
      </c>
      <c r="E116" s="455">
        <v>41695.470138888886</v>
      </c>
      <c r="F116" s="455">
        <v>41695.539583333331</v>
      </c>
      <c r="G116" s="456">
        <f t="shared" si="27"/>
        <v>1.6666666666860692</v>
      </c>
      <c r="H116" s="457">
        <f t="shared" si="28"/>
        <v>0.18375241779711016</v>
      </c>
      <c r="I116" s="458">
        <f t="shared" si="29"/>
        <v>88.384912960409991</v>
      </c>
      <c r="J116" s="245">
        <f t="shared" si="30"/>
        <v>1.0827185401924969E-5</v>
      </c>
      <c r="K116" s="245">
        <f>I116/$T$4</f>
        <v>1.1203393580100181E-5</v>
      </c>
      <c r="L116" s="245">
        <f>I116/$U$4</f>
        <v>1.1615350528260043E-5</v>
      </c>
      <c r="M116" s="524">
        <v>460</v>
      </c>
      <c r="N116" s="524">
        <v>517</v>
      </c>
      <c r="O116" s="524">
        <v>481</v>
      </c>
      <c r="P116" s="459" t="s">
        <v>232</v>
      </c>
      <c r="Q116" s="530" t="s">
        <v>233</v>
      </c>
      <c r="R116" s="461"/>
      <c r="S116" s="214"/>
      <c r="T116" s="214"/>
      <c r="U116" s="214"/>
    </row>
    <row r="117" spans="1:29" s="321" customFormat="1" x14ac:dyDescent="0.2">
      <c r="A117" s="314"/>
      <c r="B117" s="314"/>
      <c r="C117" s="314"/>
      <c r="D117" s="314"/>
      <c r="E117" s="315"/>
      <c r="F117" s="315"/>
      <c r="G117" s="316"/>
      <c r="H117" s="317"/>
      <c r="I117" s="318"/>
      <c r="J117" s="358"/>
      <c r="K117" s="358"/>
      <c r="L117" s="358"/>
      <c r="M117" s="496"/>
      <c r="N117" s="496"/>
      <c r="O117" s="496"/>
      <c r="P117" s="319"/>
      <c r="Q117" s="367"/>
      <c r="R117" s="320"/>
    </row>
    <row r="118" spans="1:29" s="329" customFormat="1" x14ac:dyDescent="0.2">
      <c r="A118" s="322" t="s">
        <v>121</v>
      </c>
      <c r="B118" s="322"/>
      <c r="C118" s="322"/>
      <c r="D118" s="322"/>
      <c r="E118" s="323"/>
      <c r="F118" s="323"/>
      <c r="G118" s="324">
        <f t="shared" ref="G118:L118" si="31">SUM(G102:G117)</f>
        <v>95.750000000582077</v>
      </c>
      <c r="H118" s="325">
        <f t="shared" si="31"/>
        <v>61.826047711314722</v>
      </c>
      <c r="I118" s="326">
        <f t="shared" si="31"/>
        <v>29738.328949142382</v>
      </c>
      <c r="J118" s="360">
        <f t="shared" si="31"/>
        <v>3.6429565894353696E-3</v>
      </c>
      <c r="K118" s="360">
        <f t="shared" si="31"/>
        <v>3.6570608700735637E-3</v>
      </c>
      <c r="L118" s="360">
        <f t="shared" si="31"/>
        <v>3.3910710200078591E-4</v>
      </c>
      <c r="M118" s="497"/>
      <c r="N118" s="497"/>
      <c r="O118" s="497"/>
      <c r="P118" s="327"/>
      <c r="Q118" s="368"/>
      <c r="R118" s="328"/>
    </row>
    <row r="119" spans="1:29" s="329" customFormat="1" x14ac:dyDescent="0.2">
      <c r="A119" s="322"/>
      <c r="B119" s="289" t="s">
        <v>7</v>
      </c>
      <c r="C119" s="322"/>
      <c r="D119" s="322"/>
      <c r="E119" s="323"/>
      <c r="F119" s="323"/>
      <c r="G119" s="290"/>
      <c r="H119" s="330"/>
      <c r="I119" s="291"/>
      <c r="J119" s="361"/>
      <c r="K119" s="361"/>
      <c r="L119" s="361"/>
      <c r="M119" s="497"/>
      <c r="N119" s="497"/>
      <c r="O119" s="497"/>
      <c r="P119" s="327"/>
      <c r="Q119" s="368"/>
      <c r="R119" s="328"/>
    </row>
    <row r="121" spans="1:29" x14ac:dyDescent="0.2">
      <c r="A121" s="307"/>
      <c r="B121" s="307"/>
      <c r="C121" s="307"/>
      <c r="D121" s="307"/>
      <c r="E121" s="308"/>
      <c r="F121" s="308"/>
      <c r="G121" s="309"/>
      <c r="H121" s="310"/>
      <c r="I121" s="311"/>
      <c r="J121" s="355"/>
      <c r="K121" s="355"/>
      <c r="L121" s="355"/>
      <c r="M121" s="494"/>
      <c r="N121" s="494"/>
      <c r="O121" s="494"/>
      <c r="P121" s="312"/>
      <c r="Q121" s="365"/>
    </row>
    <row r="122" spans="1:29" x14ac:dyDescent="0.2">
      <c r="A122" s="280" t="s">
        <v>116</v>
      </c>
      <c r="B122" s="280" t="s">
        <v>4</v>
      </c>
      <c r="C122" s="280">
        <v>1</v>
      </c>
      <c r="D122" s="280">
        <v>9650</v>
      </c>
      <c r="E122" s="281">
        <v>41645.472222222219</v>
      </c>
      <c r="F122" s="281">
        <v>41645.5</v>
      </c>
      <c r="G122" s="282">
        <f t="shared" ref="G122:G135" si="32">(F122-E122)*24</f>
        <v>0.66666666674427688</v>
      </c>
      <c r="H122" s="313">
        <f t="shared" ref="H122:H135" si="33">G122*(N122-M122)/N122</f>
        <v>0.21218074658658714</v>
      </c>
      <c r="I122" s="283">
        <f t="shared" ref="I122:I135" si="34">H122*O122</f>
        <v>101.21021612180206</v>
      </c>
      <c r="J122" s="356">
        <f t="shared" ref="J122:J135" si="35">I122/$S$4</f>
        <v>1.2398289909619473E-5</v>
      </c>
      <c r="K122" s="356">
        <f>I122/$T$4</f>
        <v>1.2829088670907588E-5</v>
      </c>
      <c r="L122" s="356">
        <f>I122/$U$4</f>
        <v>1.3300823612535168E-5</v>
      </c>
      <c r="M122" s="535">
        <v>347</v>
      </c>
      <c r="N122" s="535">
        <v>509</v>
      </c>
      <c r="O122" s="535">
        <v>477</v>
      </c>
      <c r="P122" s="284" t="s">
        <v>162</v>
      </c>
      <c r="Q122" s="284" t="s">
        <v>524</v>
      </c>
      <c r="R122" s="284"/>
      <c r="S122" s="284"/>
    </row>
    <row r="123" spans="1:29" x14ac:dyDescent="0.2">
      <c r="A123" s="280" t="s">
        <v>116</v>
      </c>
      <c r="B123" s="538" t="s">
        <v>7</v>
      </c>
      <c r="C123" s="280">
        <v>2</v>
      </c>
      <c r="D123" s="280">
        <v>344</v>
      </c>
      <c r="E123" s="281">
        <v>41653.988194444442</v>
      </c>
      <c r="F123" s="281">
        <v>41654.174305555556</v>
      </c>
      <c r="G123" s="539">
        <f t="shared" si="32"/>
        <v>4.4666666667326353</v>
      </c>
      <c r="H123" s="540">
        <f t="shared" si="33"/>
        <v>0.5177472167725452</v>
      </c>
      <c r="I123" s="541">
        <f t="shared" si="34"/>
        <v>246.96542240050405</v>
      </c>
      <c r="J123" s="542">
        <f t="shared" si="35"/>
        <v>3.0253358029471636E-5</v>
      </c>
      <c r="K123" s="542"/>
      <c r="M123" s="535">
        <v>450</v>
      </c>
      <c r="N123" s="535">
        <v>509</v>
      </c>
      <c r="O123" s="535">
        <v>477</v>
      </c>
      <c r="P123" s="284" t="s">
        <v>174</v>
      </c>
      <c r="Q123" s="284" t="s">
        <v>492</v>
      </c>
      <c r="R123" s="284"/>
      <c r="S123" s="284"/>
    </row>
    <row r="124" spans="1:29" x14ac:dyDescent="0.2">
      <c r="A124" s="280" t="s">
        <v>116</v>
      </c>
      <c r="B124" s="280" t="s">
        <v>4</v>
      </c>
      <c r="C124" s="280">
        <v>3</v>
      </c>
      <c r="D124" s="280">
        <v>9650</v>
      </c>
      <c r="E124" s="281">
        <v>41654.8125</v>
      </c>
      <c r="F124" s="281">
        <v>41654.877083333333</v>
      </c>
      <c r="G124" s="282">
        <f t="shared" si="32"/>
        <v>1.5499999999883585</v>
      </c>
      <c r="H124" s="313">
        <f t="shared" si="33"/>
        <v>0.27102161099992911</v>
      </c>
      <c r="I124" s="283">
        <f t="shared" si="34"/>
        <v>129.27730844696617</v>
      </c>
      <c r="J124" s="356">
        <f t="shared" si="35"/>
        <v>1.5836519377963426E-5</v>
      </c>
      <c r="K124" s="356">
        <f>I124/$T$4</f>
        <v>1.6386785017892418E-5</v>
      </c>
      <c r="L124" s="356">
        <f>I124/$U$4</f>
        <v>1.6989339047424453E-5</v>
      </c>
      <c r="M124" s="535">
        <v>420</v>
      </c>
      <c r="N124" s="535">
        <v>509</v>
      </c>
      <c r="O124" s="535">
        <v>477</v>
      </c>
      <c r="P124" s="284" t="s">
        <v>162</v>
      </c>
      <c r="Q124" s="284" t="s">
        <v>514</v>
      </c>
      <c r="R124" s="284"/>
      <c r="S124" s="284"/>
    </row>
    <row r="125" spans="1:29" x14ac:dyDescent="0.2">
      <c r="A125" s="280" t="s">
        <v>116</v>
      </c>
      <c r="B125" s="538" t="s">
        <v>7</v>
      </c>
      <c r="C125" s="280">
        <v>4</v>
      </c>
      <c r="D125" s="280">
        <v>344</v>
      </c>
      <c r="E125" s="281">
        <v>41656.979166666664</v>
      </c>
      <c r="F125" s="281">
        <v>41657.488888888889</v>
      </c>
      <c r="G125" s="539">
        <f t="shared" si="32"/>
        <v>12.233333333395422</v>
      </c>
      <c r="H125" s="540">
        <f t="shared" si="33"/>
        <v>1.177668631309186</v>
      </c>
      <c r="I125" s="541">
        <f t="shared" si="34"/>
        <v>561.74793713448173</v>
      </c>
      <c r="J125" s="542">
        <f t="shared" si="35"/>
        <v>6.8814335623414445E-5</v>
      </c>
      <c r="K125" s="542"/>
      <c r="M125" s="535">
        <v>460</v>
      </c>
      <c r="N125" s="535">
        <v>509</v>
      </c>
      <c r="O125" s="535">
        <v>477</v>
      </c>
      <c r="P125" s="284" t="s">
        <v>174</v>
      </c>
      <c r="Q125" s="284" t="s">
        <v>459</v>
      </c>
      <c r="R125" s="284"/>
      <c r="S125" s="284"/>
    </row>
    <row r="126" spans="1:29" s="384" customFormat="1" x14ac:dyDescent="0.2">
      <c r="A126" s="280" t="s">
        <v>116</v>
      </c>
      <c r="B126" s="280" t="s">
        <v>4</v>
      </c>
      <c r="C126" s="280">
        <v>5</v>
      </c>
      <c r="D126" s="280">
        <v>280</v>
      </c>
      <c r="E126" s="281">
        <v>41657.567361111112</v>
      </c>
      <c r="F126" s="281">
        <v>41657.593055555553</v>
      </c>
      <c r="G126" s="282">
        <f t="shared" si="32"/>
        <v>0.61666666658129543</v>
      </c>
      <c r="H126" s="313">
        <f t="shared" si="33"/>
        <v>5.9364767509790722E-2</v>
      </c>
      <c r="I126" s="283">
        <f t="shared" si="34"/>
        <v>28.316994102170174</v>
      </c>
      <c r="J126" s="356">
        <f t="shared" si="35"/>
        <v>3.4688425309276921E-6</v>
      </c>
      <c r="K126" s="356">
        <f>I126/$T$4</f>
        <v>3.5893731102511961E-6</v>
      </c>
      <c r="L126" s="356">
        <f>I126/$U$4</f>
        <v>3.721356975830337E-6</v>
      </c>
      <c r="M126" s="535">
        <v>460</v>
      </c>
      <c r="N126" s="535">
        <v>509</v>
      </c>
      <c r="O126" s="535">
        <v>477</v>
      </c>
      <c r="P126" s="284" t="s">
        <v>161</v>
      </c>
      <c r="Q126" s="284" t="s">
        <v>550</v>
      </c>
      <c r="R126" s="284"/>
      <c r="S126" s="284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</row>
    <row r="127" spans="1:29" ht="13.5" x14ac:dyDescent="0.25">
      <c r="A127" s="280" t="s">
        <v>116</v>
      </c>
      <c r="B127" s="280" t="s">
        <v>4</v>
      </c>
      <c r="C127" s="280">
        <v>6</v>
      </c>
      <c r="D127" s="280">
        <v>312</v>
      </c>
      <c r="E127" s="281">
        <v>41671.611111111109</v>
      </c>
      <c r="F127" s="281">
        <v>41671.75</v>
      </c>
      <c r="G127" s="282">
        <f t="shared" si="32"/>
        <v>3.3333333333721384</v>
      </c>
      <c r="H127" s="313">
        <f t="shared" si="33"/>
        <v>0.18991486575204719</v>
      </c>
      <c r="I127" s="283">
        <f t="shared" si="34"/>
        <v>90.589390963726515</v>
      </c>
      <c r="J127" s="356">
        <f t="shared" si="35"/>
        <v>1.1097234794484361E-5</v>
      </c>
      <c r="K127" s="356">
        <f>I127/$T$4</f>
        <v>1.1482826278312955E-5</v>
      </c>
      <c r="L127" s="356">
        <f>I127/$U$4</f>
        <v>1.190505817046624E-5</v>
      </c>
      <c r="M127" s="495">
        <v>480</v>
      </c>
      <c r="N127" s="495">
        <v>509</v>
      </c>
      <c r="O127" s="495">
        <v>477</v>
      </c>
      <c r="P127" s="284" t="s">
        <v>234</v>
      </c>
      <c r="Q127" s="482" t="s">
        <v>235</v>
      </c>
      <c r="V127" s="214"/>
      <c r="W127" s="214"/>
      <c r="X127" s="214"/>
      <c r="Y127" s="214"/>
      <c r="Z127" s="214"/>
      <c r="AA127" s="214"/>
      <c r="AB127" s="214"/>
      <c r="AC127" s="214"/>
    </row>
    <row r="128" spans="1:29" ht="13.5" x14ac:dyDescent="0.25">
      <c r="A128" s="280" t="s">
        <v>116</v>
      </c>
      <c r="B128" s="478" t="s">
        <v>7</v>
      </c>
      <c r="C128" s="280">
        <v>7</v>
      </c>
      <c r="D128" s="280">
        <v>344</v>
      </c>
      <c r="E128" s="281">
        <v>41676.958333333336</v>
      </c>
      <c r="F128" s="281">
        <v>41677.058333333334</v>
      </c>
      <c r="G128" s="479">
        <f t="shared" si="32"/>
        <v>2.3999999999650754</v>
      </c>
      <c r="H128" s="480">
        <f t="shared" si="33"/>
        <v>0.23104125736402495</v>
      </c>
      <c r="I128" s="481">
        <f t="shared" si="34"/>
        <v>110.20667976263989</v>
      </c>
      <c r="J128" s="490">
        <f t="shared" si="35"/>
        <v>1.3500360122039766E-5</v>
      </c>
      <c r="K128" s="490"/>
      <c r="L128" s="490"/>
      <c r="M128" s="495">
        <v>460</v>
      </c>
      <c r="N128" s="495">
        <v>509</v>
      </c>
      <c r="O128" s="495">
        <v>477</v>
      </c>
      <c r="P128" s="284" t="s">
        <v>174</v>
      </c>
      <c r="Q128" s="482" t="s">
        <v>236</v>
      </c>
      <c r="V128" s="384"/>
      <c r="W128" s="384"/>
      <c r="X128" s="384"/>
      <c r="Y128" s="384"/>
      <c r="Z128" s="384"/>
      <c r="AA128" s="384"/>
      <c r="AB128" s="384"/>
      <c r="AC128" s="384"/>
    </row>
    <row r="129" spans="1:29" ht="13.5" x14ac:dyDescent="0.25">
      <c r="A129" s="280" t="s">
        <v>116</v>
      </c>
      <c r="B129" s="478" t="s">
        <v>7</v>
      </c>
      <c r="C129" s="280">
        <v>8</v>
      </c>
      <c r="D129" s="280">
        <v>340</v>
      </c>
      <c r="E129" s="281">
        <v>41683.958333333336</v>
      </c>
      <c r="F129" s="281">
        <v>41684.09097222222</v>
      </c>
      <c r="G129" s="479">
        <f t="shared" si="32"/>
        <v>3.1833333332324401</v>
      </c>
      <c r="H129" s="480">
        <f t="shared" si="33"/>
        <v>0.30645055663730758</v>
      </c>
      <c r="I129" s="481">
        <f t="shared" si="34"/>
        <v>146.17691551599572</v>
      </c>
      <c r="J129" s="490">
        <f t="shared" si="35"/>
        <v>1.7906727661565227E-5</v>
      </c>
      <c r="K129" s="490"/>
      <c r="L129" s="490"/>
      <c r="M129" s="495">
        <v>460</v>
      </c>
      <c r="N129" s="495">
        <v>509</v>
      </c>
      <c r="O129" s="495">
        <v>477</v>
      </c>
      <c r="P129" s="284" t="s">
        <v>170</v>
      </c>
      <c r="Q129" s="482" t="s">
        <v>237</v>
      </c>
    </row>
    <row r="130" spans="1:29" ht="13.5" x14ac:dyDescent="0.25">
      <c r="A130" s="280" t="s">
        <v>116</v>
      </c>
      <c r="B130" s="478" t="s">
        <v>7</v>
      </c>
      <c r="C130" s="280">
        <v>9</v>
      </c>
      <c r="D130" s="280">
        <v>340</v>
      </c>
      <c r="E130" s="281">
        <v>41684.09097222222</v>
      </c>
      <c r="F130" s="281">
        <v>41684.152083333334</v>
      </c>
      <c r="G130" s="479">
        <f t="shared" si="32"/>
        <v>1.4666666667326353</v>
      </c>
      <c r="H130" s="480">
        <f t="shared" si="33"/>
        <v>0.1411918795086427</v>
      </c>
      <c r="I130" s="481">
        <f t="shared" si="34"/>
        <v>67.348526525622574</v>
      </c>
      <c r="J130" s="490">
        <f t="shared" si="35"/>
        <v>8.2502200750709978E-6</v>
      </c>
      <c r="K130" s="490"/>
      <c r="L130" s="490"/>
      <c r="M130" s="495">
        <v>460</v>
      </c>
      <c r="N130" s="495">
        <v>509</v>
      </c>
      <c r="O130" s="495">
        <v>477</v>
      </c>
      <c r="P130" s="284" t="s">
        <v>170</v>
      </c>
      <c r="Q130" s="482" t="s">
        <v>238</v>
      </c>
    </row>
    <row r="131" spans="1:29" ht="13.5" x14ac:dyDescent="0.25">
      <c r="A131" s="280" t="s">
        <v>116</v>
      </c>
      <c r="B131" s="280" t="s">
        <v>4</v>
      </c>
      <c r="C131" s="280">
        <v>10</v>
      </c>
      <c r="D131" s="280">
        <v>250</v>
      </c>
      <c r="E131" s="281">
        <v>41685.138888888891</v>
      </c>
      <c r="F131" s="281">
        <v>41685.416666666664</v>
      </c>
      <c r="G131" s="282">
        <f t="shared" si="32"/>
        <v>6.6666666665696539</v>
      </c>
      <c r="H131" s="313">
        <f t="shared" si="33"/>
        <v>0.64178127045562483</v>
      </c>
      <c r="I131" s="283">
        <f t="shared" si="34"/>
        <v>306.12966600733307</v>
      </c>
      <c r="J131" s="356">
        <f t="shared" si="35"/>
        <v>3.7501000338999349E-5</v>
      </c>
      <c r="K131" s="356">
        <f>I131/$T$4</f>
        <v>3.8804033629144604E-5</v>
      </c>
      <c r="L131" s="356">
        <f>I131/$U$4</f>
        <v>4.0230886230176958E-5</v>
      </c>
      <c r="M131" s="495">
        <v>460</v>
      </c>
      <c r="N131" s="495">
        <v>509</v>
      </c>
      <c r="O131" s="495">
        <v>477</v>
      </c>
      <c r="P131" s="284" t="s">
        <v>160</v>
      </c>
      <c r="Q131" s="482" t="s">
        <v>239</v>
      </c>
    </row>
    <row r="132" spans="1:29" ht="13.5" x14ac:dyDescent="0.25">
      <c r="A132" s="280" t="s">
        <v>116</v>
      </c>
      <c r="B132" s="280" t="s">
        <v>4</v>
      </c>
      <c r="C132" s="280">
        <v>11</v>
      </c>
      <c r="D132" s="280">
        <v>340</v>
      </c>
      <c r="E132" s="281">
        <v>41687.26666666667</v>
      </c>
      <c r="F132" s="281">
        <v>41687.583333333336</v>
      </c>
      <c r="G132" s="282">
        <f t="shared" si="32"/>
        <v>7.5999999999767169</v>
      </c>
      <c r="H132" s="313">
        <f t="shared" si="33"/>
        <v>0.80628683693269687</v>
      </c>
      <c r="I132" s="283">
        <f t="shared" si="34"/>
        <v>384.5988212168964</v>
      </c>
      <c r="J132" s="356">
        <f t="shared" si="35"/>
        <v>4.711350165092493E-5</v>
      </c>
      <c r="K132" s="356">
        <f>I132/$T$4</f>
        <v>4.8750536943624179E-5</v>
      </c>
      <c r="L132" s="356">
        <f>I132/$U$4</f>
        <v>5.0543129721594801E-5</v>
      </c>
      <c r="M132" s="495">
        <v>455</v>
      </c>
      <c r="N132" s="495">
        <v>509</v>
      </c>
      <c r="O132" s="495">
        <v>477</v>
      </c>
      <c r="P132" s="284" t="s">
        <v>170</v>
      </c>
      <c r="Q132" s="482" t="s">
        <v>240</v>
      </c>
    </row>
    <row r="133" spans="1:29" ht="13.5" x14ac:dyDescent="0.25">
      <c r="A133" s="280" t="s">
        <v>116</v>
      </c>
      <c r="B133" s="280" t="s">
        <v>4</v>
      </c>
      <c r="C133" s="280">
        <v>12</v>
      </c>
      <c r="D133" s="280">
        <v>250</v>
      </c>
      <c r="E133" s="281">
        <v>41689.222222222219</v>
      </c>
      <c r="F133" s="281">
        <v>41689.479166666664</v>
      </c>
      <c r="G133" s="282">
        <f t="shared" si="32"/>
        <v>6.1666666666860692</v>
      </c>
      <c r="H133" s="313">
        <f t="shared" si="33"/>
        <v>0.71480026195378799</v>
      </c>
      <c r="I133" s="283">
        <f t="shared" si="34"/>
        <v>340.95972495195684</v>
      </c>
      <c r="J133" s="356">
        <f t="shared" si="35"/>
        <v>4.1767695786471653E-5</v>
      </c>
      <c r="K133" s="356">
        <f>I133/$T$4</f>
        <v>4.3218982354041772E-5</v>
      </c>
      <c r="L133" s="356">
        <f>I133/$U$4</f>
        <v>4.4808175837770724E-5</v>
      </c>
      <c r="M133" s="495">
        <v>450</v>
      </c>
      <c r="N133" s="495">
        <v>509</v>
      </c>
      <c r="O133" s="495">
        <v>477</v>
      </c>
      <c r="P133" s="284" t="s">
        <v>160</v>
      </c>
      <c r="Q133" s="482" t="s">
        <v>241</v>
      </c>
    </row>
    <row r="134" spans="1:29" ht="13.5" x14ac:dyDescent="0.25">
      <c r="A134" s="454" t="s">
        <v>116</v>
      </c>
      <c r="B134" s="454" t="s">
        <v>4</v>
      </c>
      <c r="C134" s="454">
        <v>13</v>
      </c>
      <c r="D134" s="454">
        <v>344</v>
      </c>
      <c r="E134" s="455">
        <v>41694.996527777781</v>
      </c>
      <c r="F134" s="455">
        <v>41695.270833333336</v>
      </c>
      <c r="G134" s="456">
        <f t="shared" si="32"/>
        <v>6.5833333333139308</v>
      </c>
      <c r="H134" s="457">
        <f t="shared" si="33"/>
        <v>0.63375900458228407</v>
      </c>
      <c r="I134" s="458">
        <f t="shared" si="34"/>
        <v>302.30304518574951</v>
      </c>
      <c r="J134" s="245">
        <f t="shared" si="35"/>
        <v>3.7032237835191605E-5</v>
      </c>
      <c r="K134" s="245">
        <f>I134/$T$4</f>
        <v>3.8318983209224975E-5</v>
      </c>
      <c r="L134" s="245">
        <f>I134/$U$4</f>
        <v>3.9728000152760769E-5</v>
      </c>
      <c r="M134" s="524">
        <v>460</v>
      </c>
      <c r="N134" s="524">
        <v>509</v>
      </c>
      <c r="O134" s="524">
        <v>477</v>
      </c>
      <c r="P134" s="459" t="s">
        <v>174</v>
      </c>
      <c r="Q134" s="530" t="s">
        <v>242</v>
      </c>
      <c r="R134" s="461"/>
      <c r="S134" s="214"/>
      <c r="T134" s="214"/>
      <c r="U134" s="214"/>
    </row>
    <row r="135" spans="1:29" x14ac:dyDescent="0.2">
      <c r="A135" s="454" t="s">
        <v>116</v>
      </c>
      <c r="B135" s="454" t="s">
        <v>4</v>
      </c>
      <c r="C135" s="454">
        <v>14</v>
      </c>
      <c r="D135" s="454">
        <v>280</v>
      </c>
      <c r="E135" s="455">
        <v>41697.31527777778</v>
      </c>
      <c r="F135" s="455">
        <v>41697.507638888892</v>
      </c>
      <c r="G135" s="456">
        <f t="shared" si="32"/>
        <v>4.6166666666977108</v>
      </c>
      <c r="H135" s="457">
        <f t="shared" si="33"/>
        <v>0.44443352979997608</v>
      </c>
      <c r="I135" s="458">
        <f t="shared" si="34"/>
        <v>211.99479371458858</v>
      </c>
      <c r="J135" s="245">
        <f t="shared" si="35"/>
        <v>2.596944273530958E-5</v>
      </c>
      <c r="K135" s="245">
        <f>I135/$T$4</f>
        <v>2.6871793288754369E-5</v>
      </c>
      <c r="L135" s="245">
        <f>I135/$U$4</f>
        <v>2.7859888714990294E-5</v>
      </c>
      <c r="M135" s="504">
        <v>460</v>
      </c>
      <c r="N135" s="504">
        <v>509</v>
      </c>
      <c r="O135" s="504">
        <v>477</v>
      </c>
      <c r="P135" s="459" t="s">
        <v>161</v>
      </c>
      <c r="Q135" s="460" t="s">
        <v>375</v>
      </c>
      <c r="R135" s="461"/>
      <c r="S135" s="214"/>
      <c r="T135" s="214"/>
      <c r="U135" s="214"/>
    </row>
    <row r="136" spans="1:29" s="321" customFormat="1" x14ac:dyDescent="0.2">
      <c r="A136" s="314"/>
      <c r="B136" s="314"/>
      <c r="C136" s="314"/>
      <c r="D136" s="314"/>
      <c r="E136" s="315"/>
      <c r="F136" s="315"/>
      <c r="G136" s="316"/>
      <c r="H136" s="317"/>
      <c r="I136" s="318"/>
      <c r="J136" s="358"/>
      <c r="K136" s="358"/>
      <c r="L136" s="358"/>
      <c r="M136" s="496"/>
      <c r="N136" s="496"/>
      <c r="O136" s="496"/>
      <c r="P136" s="319"/>
      <c r="Q136" s="367"/>
      <c r="R136" s="320"/>
    </row>
    <row r="137" spans="1:29" s="329" customFormat="1" x14ac:dyDescent="0.2">
      <c r="A137" s="322" t="s">
        <v>116</v>
      </c>
      <c r="B137" s="322"/>
      <c r="C137" s="322"/>
      <c r="D137" s="322"/>
      <c r="E137" s="323"/>
      <c r="F137" s="323"/>
      <c r="G137" s="324">
        <f t="shared" ref="G137:L137" si="36">SUM(G121:G136)</f>
        <v>61.549999999988358</v>
      </c>
      <c r="H137" s="325">
        <f t="shared" si="36"/>
        <v>6.3476424361644312</v>
      </c>
      <c r="I137" s="326">
        <f t="shared" si="36"/>
        <v>3027.8254420504336</v>
      </c>
      <c r="J137" s="360">
        <f t="shared" si="36"/>
        <v>3.7090976647145412E-4</v>
      </c>
      <c r="K137" s="360">
        <f t="shared" si="36"/>
        <v>2.4025240250215405E-4</v>
      </c>
      <c r="L137" s="360">
        <f t="shared" si="36"/>
        <v>2.4908665846354972E-4</v>
      </c>
      <c r="M137" s="497"/>
      <c r="N137" s="497"/>
      <c r="O137" s="497"/>
      <c r="P137" s="327"/>
      <c r="Q137" s="368"/>
      <c r="R137" s="328"/>
    </row>
    <row r="138" spans="1:29" s="329" customFormat="1" x14ac:dyDescent="0.2">
      <c r="A138" s="322"/>
      <c r="B138" s="289" t="s">
        <v>7</v>
      </c>
      <c r="C138" s="322"/>
      <c r="D138" s="322"/>
      <c r="E138" s="323"/>
      <c r="F138" s="323"/>
      <c r="G138" s="290"/>
      <c r="H138" s="330"/>
      <c r="I138" s="291"/>
      <c r="J138" s="361"/>
      <c r="K138" s="361"/>
      <c r="L138" s="361"/>
      <c r="M138" s="497"/>
      <c r="N138" s="497"/>
      <c r="O138" s="497"/>
      <c r="P138" s="327"/>
      <c r="Q138" s="368"/>
      <c r="R138" s="328"/>
    </row>
    <row r="140" spans="1:29" x14ac:dyDescent="0.2">
      <c r="A140" s="307"/>
      <c r="B140" s="307"/>
      <c r="C140" s="307"/>
      <c r="D140" s="307"/>
      <c r="E140" s="308"/>
      <c r="F140" s="308"/>
      <c r="G140" s="309"/>
      <c r="H140" s="310"/>
      <c r="I140" s="311"/>
      <c r="J140" s="355"/>
      <c r="K140" s="355"/>
      <c r="L140" s="355"/>
      <c r="M140" s="494"/>
      <c r="N140" s="494"/>
      <c r="O140" s="494"/>
      <c r="P140" s="312"/>
      <c r="Q140" s="365"/>
    </row>
    <row r="141" spans="1:29" x14ac:dyDescent="0.2">
      <c r="A141" s="390" t="s">
        <v>132</v>
      </c>
      <c r="B141" s="390" t="s">
        <v>154</v>
      </c>
      <c r="C141" s="278">
        <v>1</v>
      </c>
      <c r="D141" s="278">
        <v>1455</v>
      </c>
      <c r="E141" s="279">
        <v>41646.888888888891</v>
      </c>
      <c r="F141" s="279">
        <v>41647.260416666664</v>
      </c>
      <c r="G141" s="391">
        <f t="shared" ref="G141:G162" si="37">(F141-E141)*24</f>
        <v>8.9166666665696539</v>
      </c>
      <c r="H141" s="392">
        <f t="shared" ref="H141:H162" si="38">G141*(N141-M141)/N141</f>
        <v>8.9166666665696539</v>
      </c>
      <c r="I141" s="393">
        <f t="shared" ref="I141:I162" si="39">H141*O141</f>
        <v>4297.8333332865732</v>
      </c>
      <c r="J141" s="394">
        <f t="shared" ref="J141:J162" si="40">I141/$S$4</f>
        <v>5.2648621543487301E-4</v>
      </c>
      <c r="K141" s="394">
        <f t="shared" ref="K141:K156" si="41">I141/$T$4</f>
        <v>5.4477983585333393E-4</v>
      </c>
      <c r="L141" s="394">
        <f>I141/$U$4</f>
        <v>5.6481178751089257E-4</v>
      </c>
      <c r="M141" s="532">
        <v>0</v>
      </c>
      <c r="N141" s="532">
        <v>527</v>
      </c>
      <c r="O141" s="532">
        <v>482</v>
      </c>
      <c r="P141" s="382" t="s">
        <v>416</v>
      </c>
      <c r="Q141" s="382" t="s">
        <v>425</v>
      </c>
      <c r="R141" s="382"/>
      <c r="S141" s="382"/>
      <c r="T141" s="384"/>
      <c r="U141" s="384"/>
      <c r="V141" s="384"/>
      <c r="W141" s="384"/>
      <c r="X141" s="384"/>
      <c r="Y141" s="384"/>
      <c r="Z141" s="384"/>
      <c r="AA141" s="384"/>
      <c r="AB141" s="384"/>
      <c r="AC141" s="384"/>
    </row>
    <row r="142" spans="1:29" x14ac:dyDescent="0.2">
      <c r="A142" s="280" t="s">
        <v>132</v>
      </c>
      <c r="B142" s="280" t="s">
        <v>4</v>
      </c>
      <c r="C142" s="280">
        <v>2</v>
      </c>
      <c r="D142" s="280">
        <v>1455</v>
      </c>
      <c r="E142" s="281">
        <v>41647.260416666664</v>
      </c>
      <c r="F142" s="281">
        <v>41649.479861111111</v>
      </c>
      <c r="G142" s="282">
        <f t="shared" si="37"/>
        <v>53.266666666720994</v>
      </c>
      <c r="H142" s="313">
        <f t="shared" si="38"/>
        <v>33.051612903259517</v>
      </c>
      <c r="I142" s="283">
        <f t="shared" si="39"/>
        <v>15930.877419371087</v>
      </c>
      <c r="J142" s="356">
        <f t="shared" si="40"/>
        <v>1.9515385336424124E-3</v>
      </c>
      <c r="K142" s="356">
        <f t="shared" si="41"/>
        <v>2.0193479161482119E-3</v>
      </c>
      <c r="L142" s="356">
        <f>I142/$U$4</f>
        <v>2.0936008109395735E-3</v>
      </c>
      <c r="M142" s="535">
        <v>200</v>
      </c>
      <c r="N142" s="535">
        <v>527</v>
      </c>
      <c r="O142" s="535">
        <v>482</v>
      </c>
      <c r="P142" s="284" t="s">
        <v>417</v>
      </c>
      <c r="Q142" s="284" t="s">
        <v>418</v>
      </c>
      <c r="R142" s="284"/>
      <c r="S142" s="284"/>
    </row>
    <row r="143" spans="1:29" x14ac:dyDescent="0.2">
      <c r="A143" s="278" t="s">
        <v>132</v>
      </c>
      <c r="B143" s="377" t="s">
        <v>5</v>
      </c>
      <c r="C143" s="278">
        <v>3</v>
      </c>
      <c r="D143" s="278">
        <v>1455</v>
      </c>
      <c r="E143" s="279">
        <v>41649.479861111111</v>
      </c>
      <c r="F143" s="279">
        <v>41652.142361111109</v>
      </c>
      <c r="G143" s="378">
        <f t="shared" si="37"/>
        <v>63.899999999965075</v>
      </c>
      <c r="H143" s="379">
        <f t="shared" si="38"/>
        <v>63.899999999965075</v>
      </c>
      <c r="I143" s="380">
        <f t="shared" si="39"/>
        <v>30799.799999983166</v>
      </c>
      <c r="J143" s="381">
        <f t="shared" si="40"/>
        <v>3.7729871962582464E-3</v>
      </c>
      <c r="K143" s="381">
        <f t="shared" si="41"/>
        <v>3.9040857769780659E-3</v>
      </c>
      <c r="L143" s="531"/>
      <c r="M143" s="532">
        <v>0</v>
      </c>
      <c r="N143" s="532">
        <v>527</v>
      </c>
      <c r="O143" s="532">
        <v>482</v>
      </c>
      <c r="P143" s="382" t="s">
        <v>410</v>
      </c>
      <c r="Q143" s="382" t="s">
        <v>411</v>
      </c>
      <c r="R143" s="382"/>
      <c r="S143" s="382"/>
      <c r="T143" s="384"/>
      <c r="U143" s="384"/>
      <c r="V143" s="384"/>
      <c r="W143" s="384"/>
      <c r="X143" s="384"/>
      <c r="Y143" s="384"/>
      <c r="Z143" s="384"/>
      <c r="AA143" s="384"/>
      <c r="AB143" s="384"/>
      <c r="AC143" s="384"/>
    </row>
    <row r="144" spans="1:29" x14ac:dyDescent="0.2">
      <c r="A144" s="280" t="s">
        <v>132</v>
      </c>
      <c r="B144" s="385" t="s">
        <v>158</v>
      </c>
      <c r="C144" s="280">
        <v>4</v>
      </c>
      <c r="D144" s="280">
        <v>4609</v>
      </c>
      <c r="E144" s="281">
        <v>41652.142361111109</v>
      </c>
      <c r="F144" s="281">
        <v>41652.263194444444</v>
      </c>
      <c r="G144" s="386">
        <f t="shared" si="37"/>
        <v>2.9000000000232831</v>
      </c>
      <c r="H144" s="387">
        <f t="shared" si="38"/>
        <v>2.9000000000232831</v>
      </c>
      <c r="I144" s="388">
        <f t="shared" si="39"/>
        <v>1397.8000000112224</v>
      </c>
      <c r="J144" s="389">
        <f t="shared" si="40"/>
        <v>1.7123103081757027E-4</v>
      </c>
      <c r="K144" s="389">
        <f t="shared" si="41"/>
        <v>1.771807316640607E-4</v>
      </c>
      <c r="L144" s="389">
        <f>I144/$U$4</f>
        <v>1.8369579631542728E-4</v>
      </c>
      <c r="M144" s="535">
        <v>0</v>
      </c>
      <c r="N144" s="535">
        <v>527</v>
      </c>
      <c r="O144" s="535">
        <v>482</v>
      </c>
      <c r="P144" s="284" t="s">
        <v>440</v>
      </c>
      <c r="Q144" s="284" t="s">
        <v>441</v>
      </c>
      <c r="R144" s="284"/>
      <c r="S144" s="284"/>
    </row>
    <row r="145" spans="1:29" x14ac:dyDescent="0.2">
      <c r="A145" s="280" t="s">
        <v>132</v>
      </c>
      <c r="B145" s="280" t="s">
        <v>4</v>
      </c>
      <c r="C145" s="280">
        <v>5</v>
      </c>
      <c r="D145" s="280">
        <v>1455</v>
      </c>
      <c r="E145" s="281">
        <v>41660.970833333333</v>
      </c>
      <c r="F145" s="281">
        <v>41661.063194444447</v>
      </c>
      <c r="G145" s="282">
        <f t="shared" si="37"/>
        <v>2.2166666667326353</v>
      </c>
      <c r="H145" s="313">
        <f t="shared" si="38"/>
        <v>2.9443390260205784E-2</v>
      </c>
      <c r="I145" s="283">
        <f t="shared" si="39"/>
        <v>14.191714105419187</v>
      </c>
      <c r="J145" s="356">
        <f t="shared" si="40"/>
        <v>1.7384903672339889E-6</v>
      </c>
      <c r="K145" s="356">
        <f t="shared" si="41"/>
        <v>1.7988970444592605E-6</v>
      </c>
      <c r="L145" s="356">
        <f>I145/$U$4</f>
        <v>1.8650438000106802E-6</v>
      </c>
      <c r="M145" s="535">
        <v>520</v>
      </c>
      <c r="N145" s="535">
        <v>527</v>
      </c>
      <c r="O145" s="535">
        <v>482</v>
      </c>
      <c r="P145" s="284" t="s">
        <v>177</v>
      </c>
      <c r="Q145" s="284" t="s">
        <v>557</v>
      </c>
      <c r="R145" s="284"/>
      <c r="S145" s="284"/>
    </row>
    <row r="146" spans="1:29" x14ac:dyDescent="0.2">
      <c r="A146" s="280" t="s">
        <v>132</v>
      </c>
      <c r="B146" s="280" t="s">
        <v>4</v>
      </c>
      <c r="C146" s="280">
        <v>6</v>
      </c>
      <c r="D146" s="280">
        <v>9290</v>
      </c>
      <c r="E146" s="281">
        <v>41663.97152777778</v>
      </c>
      <c r="F146" s="281">
        <v>41664.147916666669</v>
      </c>
      <c r="G146" s="282">
        <f t="shared" si="37"/>
        <v>4.2333333333372138</v>
      </c>
      <c r="H146" s="313">
        <f t="shared" si="38"/>
        <v>0.37754585705284449</v>
      </c>
      <c r="I146" s="283">
        <f t="shared" si="39"/>
        <v>181.97710309947104</v>
      </c>
      <c r="J146" s="356">
        <f t="shared" si="40"/>
        <v>2.2292264235704334E-5</v>
      </c>
      <c r="K146" s="356">
        <f t="shared" si="41"/>
        <v>2.306684523752441E-5</v>
      </c>
      <c r="L146" s="356">
        <f>I146/$U$4</f>
        <v>2.3915029950467559E-5</v>
      </c>
      <c r="M146" s="535">
        <v>480</v>
      </c>
      <c r="N146" s="535">
        <v>527</v>
      </c>
      <c r="O146" s="535">
        <v>482</v>
      </c>
      <c r="P146" s="284" t="s">
        <v>498</v>
      </c>
      <c r="Q146" s="284" t="s">
        <v>499</v>
      </c>
      <c r="R146" s="284"/>
      <c r="S146" s="284"/>
    </row>
    <row r="147" spans="1:29" x14ac:dyDescent="0.2">
      <c r="A147" s="390" t="s">
        <v>132</v>
      </c>
      <c r="B147" s="390" t="s">
        <v>154</v>
      </c>
      <c r="C147" s="278">
        <v>7</v>
      </c>
      <c r="D147" s="278">
        <v>1040</v>
      </c>
      <c r="E147" s="279">
        <v>41664.147916666669</v>
      </c>
      <c r="F147" s="279">
        <v>41665.806250000001</v>
      </c>
      <c r="G147" s="391">
        <f t="shared" si="37"/>
        <v>39.799999999988358</v>
      </c>
      <c r="H147" s="392">
        <f t="shared" si="38"/>
        <v>39.799999999988358</v>
      </c>
      <c r="I147" s="393">
        <f t="shared" si="39"/>
        <v>19183.599999994389</v>
      </c>
      <c r="J147" s="394">
        <f t="shared" si="40"/>
        <v>2.3499982849939961E-3</v>
      </c>
      <c r="K147" s="394">
        <f t="shared" si="41"/>
        <v>2.4316528000589439E-3</v>
      </c>
      <c r="L147" s="394">
        <f>I147/$U$4</f>
        <v>2.5210664459631616E-3</v>
      </c>
      <c r="M147" s="532">
        <v>0</v>
      </c>
      <c r="N147" s="532">
        <v>527</v>
      </c>
      <c r="O147" s="532">
        <v>482</v>
      </c>
      <c r="P147" s="382" t="s">
        <v>414</v>
      </c>
      <c r="Q147" s="382" t="s">
        <v>415</v>
      </c>
      <c r="R147" s="382"/>
      <c r="S147" s="382"/>
      <c r="T147" s="384"/>
      <c r="U147" s="384"/>
      <c r="V147" s="384"/>
      <c r="W147" s="384"/>
      <c r="X147" s="384"/>
      <c r="Y147" s="384"/>
      <c r="Z147" s="384"/>
      <c r="AA147" s="384"/>
      <c r="AB147" s="384"/>
      <c r="AC147" s="384"/>
    </row>
    <row r="148" spans="1:29" x14ac:dyDescent="0.2">
      <c r="A148" s="280" t="s">
        <v>132</v>
      </c>
      <c r="B148" s="280" t="s">
        <v>4</v>
      </c>
      <c r="C148" s="280">
        <v>8</v>
      </c>
      <c r="D148" s="280">
        <v>1455</v>
      </c>
      <c r="E148" s="281">
        <v>41665.806250000001</v>
      </c>
      <c r="F148" s="281">
        <v>41665.865972222222</v>
      </c>
      <c r="G148" s="282">
        <f t="shared" si="37"/>
        <v>1.4333333332906477</v>
      </c>
      <c r="H148" s="313">
        <f t="shared" si="38"/>
        <v>0.88937381401525961</v>
      </c>
      <c r="I148" s="283">
        <f t="shared" si="39"/>
        <v>428.67817835535516</v>
      </c>
      <c r="J148" s="356">
        <f t="shared" si="40"/>
        <v>5.2513239639573888E-5</v>
      </c>
      <c r="K148" s="356">
        <f t="shared" si="41"/>
        <v>5.4337897616832688E-5</v>
      </c>
      <c r="L148" s="356">
        <f>I148/$U$4</f>
        <v>5.6335941719417299E-5</v>
      </c>
      <c r="M148" s="535">
        <v>200</v>
      </c>
      <c r="N148" s="535">
        <v>527</v>
      </c>
      <c r="O148" s="535">
        <v>482</v>
      </c>
      <c r="P148" s="284" t="s">
        <v>177</v>
      </c>
      <c r="Q148" s="284" t="s">
        <v>472</v>
      </c>
      <c r="R148" s="284"/>
      <c r="S148" s="284"/>
    </row>
    <row r="149" spans="1:29" x14ac:dyDescent="0.2">
      <c r="A149" s="247" t="s">
        <v>132</v>
      </c>
      <c r="B149" s="514" t="s">
        <v>5</v>
      </c>
      <c r="C149" s="247">
        <v>9</v>
      </c>
      <c r="D149" s="247">
        <v>1455</v>
      </c>
      <c r="E149" s="248">
        <v>41665.865972222222</v>
      </c>
      <c r="F149" s="248">
        <v>41666.9375</v>
      </c>
      <c r="G149" s="515">
        <f t="shared" si="37"/>
        <v>25.716666666674428</v>
      </c>
      <c r="H149" s="516">
        <f t="shared" si="38"/>
        <v>25.716666666674428</v>
      </c>
      <c r="I149" s="517">
        <f t="shared" si="39"/>
        <v>12395.433333337074</v>
      </c>
      <c r="J149" s="518">
        <f t="shared" si="40"/>
        <v>1.5184452905141921E-3</v>
      </c>
      <c r="K149" s="518">
        <f t="shared" si="41"/>
        <v>1.5712061434226046E-3</v>
      </c>
      <c r="L149" s="251"/>
      <c r="M149" s="536">
        <v>0</v>
      </c>
      <c r="N149" s="536">
        <v>527</v>
      </c>
      <c r="O149" s="536">
        <v>482</v>
      </c>
      <c r="P149" s="521" t="s">
        <v>416</v>
      </c>
      <c r="Q149" s="521" t="s">
        <v>421</v>
      </c>
      <c r="R149" s="521"/>
      <c r="S149" s="521"/>
      <c r="T149" s="218"/>
      <c r="U149" s="218"/>
      <c r="V149" s="218"/>
      <c r="W149" s="218"/>
      <c r="X149" s="218"/>
      <c r="Y149" s="218"/>
      <c r="Z149" s="218"/>
      <c r="AA149" s="218"/>
      <c r="AB149" s="218"/>
      <c r="AC149" s="218"/>
    </row>
    <row r="150" spans="1:29" x14ac:dyDescent="0.2">
      <c r="A150" s="454" t="s">
        <v>132</v>
      </c>
      <c r="B150" s="454" t="s">
        <v>4</v>
      </c>
      <c r="C150" s="454">
        <v>10</v>
      </c>
      <c r="D150" s="454">
        <v>1455</v>
      </c>
      <c r="E150" s="455">
        <v>41667.477083333331</v>
      </c>
      <c r="F150" s="455">
        <v>41669.592361111114</v>
      </c>
      <c r="G150" s="456">
        <f t="shared" si="37"/>
        <v>50.766666666779201</v>
      </c>
      <c r="H150" s="457">
        <f t="shared" si="38"/>
        <v>2.6009487666091813</v>
      </c>
      <c r="I150" s="458">
        <f t="shared" si="39"/>
        <v>1253.6573055056253</v>
      </c>
      <c r="J150" s="245">
        <f t="shared" si="40"/>
        <v>1.5357349600227671E-4</v>
      </c>
      <c r="K150" s="245">
        <f t="shared" si="41"/>
        <v>1.5890965706374176E-4</v>
      </c>
      <c r="L150" s="245">
        <f>I150/$U$4</f>
        <v>1.6475288098416067E-4</v>
      </c>
      <c r="M150" s="534">
        <v>500</v>
      </c>
      <c r="N150" s="534">
        <v>527</v>
      </c>
      <c r="O150" s="534">
        <v>482</v>
      </c>
      <c r="P150" s="459" t="s">
        <v>177</v>
      </c>
      <c r="Q150" s="460" t="s">
        <v>442</v>
      </c>
      <c r="R150" s="461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</row>
    <row r="151" spans="1:29" ht="13.5" x14ac:dyDescent="0.25">
      <c r="A151" s="278" t="s">
        <v>132</v>
      </c>
      <c r="B151" s="377" t="s">
        <v>5</v>
      </c>
      <c r="C151" s="278">
        <v>11</v>
      </c>
      <c r="D151" s="278">
        <v>1455</v>
      </c>
      <c r="E151" s="455">
        <v>41669.592361111114</v>
      </c>
      <c r="F151" s="279">
        <v>41671.393055555556</v>
      </c>
      <c r="G151" s="378">
        <f t="shared" si="37"/>
        <v>43.21666666661622</v>
      </c>
      <c r="H151" s="379">
        <f t="shared" si="38"/>
        <v>43.21666666661622</v>
      </c>
      <c r="I151" s="380">
        <f t="shared" si="39"/>
        <v>20830.433333309018</v>
      </c>
      <c r="J151" s="381">
        <f t="shared" si="40"/>
        <v>2.5517359937119351E-3</v>
      </c>
      <c r="K151" s="381">
        <f t="shared" si="41"/>
        <v>2.6404002137970376E-3</v>
      </c>
      <c r="L151" s="381"/>
      <c r="M151" s="294">
        <v>0</v>
      </c>
      <c r="N151" s="294">
        <v>527</v>
      </c>
      <c r="O151" s="294">
        <v>482</v>
      </c>
      <c r="P151" s="382" t="s">
        <v>407</v>
      </c>
      <c r="Q151" s="483" t="s">
        <v>243</v>
      </c>
      <c r="R151" s="383"/>
      <c r="S151" s="384"/>
      <c r="T151" s="384"/>
      <c r="U151" s="384"/>
      <c r="V151" s="218"/>
      <c r="W151" s="218"/>
      <c r="X151" s="218"/>
      <c r="Y151" s="218"/>
      <c r="Z151" s="218"/>
      <c r="AA151" s="218"/>
      <c r="AB151" s="218"/>
      <c r="AC151" s="218"/>
    </row>
    <row r="152" spans="1:29" ht="13.5" x14ac:dyDescent="0.25">
      <c r="A152" s="280" t="s">
        <v>132</v>
      </c>
      <c r="B152" s="280" t="s">
        <v>4</v>
      </c>
      <c r="C152" s="280">
        <v>12</v>
      </c>
      <c r="D152" s="280">
        <v>9650</v>
      </c>
      <c r="E152" s="281">
        <v>41672.840277777781</v>
      </c>
      <c r="F152" s="281">
        <v>41672.864583333336</v>
      </c>
      <c r="G152" s="282">
        <f t="shared" si="37"/>
        <v>0.58333333331393078</v>
      </c>
      <c r="H152" s="313">
        <f t="shared" si="38"/>
        <v>0.140575585068063</v>
      </c>
      <c r="I152" s="283">
        <f t="shared" si="39"/>
        <v>67.757432002806368</v>
      </c>
      <c r="J152" s="356">
        <f t="shared" si="40"/>
        <v>8.3003111513083491E-6</v>
      </c>
      <c r="K152" s="356">
        <f t="shared" si="41"/>
        <v>8.588718971125116E-6</v>
      </c>
      <c r="L152" s="356">
        <f>I152/$U$4</f>
        <v>8.9045324280612408E-6</v>
      </c>
      <c r="M152" s="495">
        <v>400</v>
      </c>
      <c r="N152" s="495">
        <v>527</v>
      </c>
      <c r="O152" s="495">
        <v>482</v>
      </c>
      <c r="P152" s="284" t="s">
        <v>162</v>
      </c>
      <c r="Q152" s="482" t="s">
        <v>244</v>
      </c>
    </row>
    <row r="153" spans="1:29" ht="13.5" x14ac:dyDescent="0.25">
      <c r="A153" s="280" t="s">
        <v>132</v>
      </c>
      <c r="B153" s="280" t="s">
        <v>4</v>
      </c>
      <c r="C153" s="280">
        <v>13</v>
      </c>
      <c r="D153" s="280">
        <v>9650</v>
      </c>
      <c r="E153" s="281">
        <v>41675.590277777781</v>
      </c>
      <c r="F153" s="281">
        <v>41675.625</v>
      </c>
      <c r="G153" s="282">
        <f t="shared" si="37"/>
        <v>0.83333333325572312</v>
      </c>
      <c r="H153" s="313">
        <f t="shared" si="38"/>
        <v>0.27988614798152373</v>
      </c>
      <c r="I153" s="283">
        <f t="shared" si="39"/>
        <v>134.90512332709443</v>
      </c>
      <c r="J153" s="356">
        <f t="shared" si="40"/>
        <v>1.6525928837948465E-5</v>
      </c>
      <c r="K153" s="356">
        <f t="shared" si="41"/>
        <v>1.7100149131587513E-5</v>
      </c>
      <c r="L153" s="356">
        <f>I153/$U$4</f>
        <v>1.7728934079555423E-5</v>
      </c>
      <c r="M153" s="495">
        <v>350</v>
      </c>
      <c r="N153" s="495">
        <v>527</v>
      </c>
      <c r="O153" s="495">
        <v>482</v>
      </c>
      <c r="P153" s="284" t="s">
        <v>162</v>
      </c>
      <c r="Q153" s="482" t="s">
        <v>245</v>
      </c>
    </row>
    <row r="154" spans="1:29" ht="13.5" x14ac:dyDescent="0.25">
      <c r="A154" s="280" t="s">
        <v>132</v>
      </c>
      <c r="B154" s="280" t="s">
        <v>4</v>
      </c>
      <c r="C154" s="280">
        <v>14</v>
      </c>
      <c r="D154" s="280">
        <v>9650</v>
      </c>
      <c r="E154" s="281">
        <v>41675.625</v>
      </c>
      <c r="F154" s="281">
        <v>41675.826388888891</v>
      </c>
      <c r="G154" s="282">
        <f t="shared" si="37"/>
        <v>4.8333333333721384</v>
      </c>
      <c r="H154" s="313">
        <f t="shared" si="38"/>
        <v>2.9256799494226038</v>
      </c>
      <c r="I154" s="283">
        <f t="shared" si="39"/>
        <v>1410.1777356216951</v>
      </c>
      <c r="J154" s="356">
        <f t="shared" si="40"/>
        <v>1.7274730813031285E-4</v>
      </c>
      <c r="K154" s="356">
        <f t="shared" si="41"/>
        <v>1.7874969449979561E-4</v>
      </c>
      <c r="L154" s="356">
        <f>I154/$U$4</f>
        <v>1.853224510582584E-4</v>
      </c>
      <c r="M154" s="495">
        <v>208</v>
      </c>
      <c r="N154" s="495">
        <v>527</v>
      </c>
      <c r="O154" s="495">
        <v>482</v>
      </c>
      <c r="P154" s="284" t="s">
        <v>162</v>
      </c>
      <c r="Q154" s="482" t="s">
        <v>245</v>
      </c>
    </row>
    <row r="155" spans="1:29" s="384" customFormat="1" ht="13.5" x14ac:dyDescent="0.25">
      <c r="A155" s="280" t="s">
        <v>132</v>
      </c>
      <c r="B155" s="280" t="s">
        <v>4</v>
      </c>
      <c r="C155" s="280">
        <v>15</v>
      </c>
      <c r="D155" s="280">
        <v>9650</v>
      </c>
      <c r="E155" s="281">
        <v>41685.195138888892</v>
      </c>
      <c r="F155" s="281">
        <v>41685.296527777777</v>
      </c>
      <c r="G155" s="282">
        <f t="shared" si="37"/>
        <v>2.4333333332324401</v>
      </c>
      <c r="H155" s="313">
        <f t="shared" si="38"/>
        <v>0.58640101199339634</v>
      </c>
      <c r="I155" s="283">
        <f t="shared" si="39"/>
        <v>282.64528778081706</v>
      </c>
      <c r="J155" s="356">
        <f t="shared" si="40"/>
        <v>3.4624155088030864E-5</v>
      </c>
      <c r="K155" s="356">
        <f t="shared" si="41"/>
        <v>3.5827227707828085E-5</v>
      </c>
      <c r="L155" s="356">
        <f>I155/$U$4</f>
        <v>3.7144620985322248E-5</v>
      </c>
      <c r="M155" s="495">
        <v>400</v>
      </c>
      <c r="N155" s="495">
        <v>527</v>
      </c>
      <c r="O155" s="495">
        <v>482</v>
      </c>
      <c r="P155" s="284" t="s">
        <v>162</v>
      </c>
      <c r="Q155" s="482" t="s">
        <v>245</v>
      </c>
      <c r="R155" s="285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</row>
    <row r="156" spans="1:29" s="384" customFormat="1" ht="13.5" x14ac:dyDescent="0.25">
      <c r="A156" s="280" t="s">
        <v>132</v>
      </c>
      <c r="B156" s="280" t="s">
        <v>4</v>
      </c>
      <c r="C156" s="280">
        <v>16</v>
      </c>
      <c r="D156" s="280">
        <v>9650</v>
      </c>
      <c r="E156" s="281">
        <v>41685.473611111112</v>
      </c>
      <c r="F156" s="281">
        <v>41685.619444444441</v>
      </c>
      <c r="G156" s="282">
        <f t="shared" si="37"/>
        <v>3.4999999998835847</v>
      </c>
      <c r="H156" s="313">
        <f t="shared" si="38"/>
        <v>2.0721062617906609</v>
      </c>
      <c r="I156" s="283">
        <f t="shared" si="39"/>
        <v>998.75521818309858</v>
      </c>
      <c r="J156" s="356">
        <f t="shared" si="40"/>
        <v>1.2234789350589945E-4</v>
      </c>
      <c r="K156" s="356">
        <f t="shared" si="41"/>
        <v>1.2659907018855289E-4</v>
      </c>
      <c r="L156" s="356">
        <f>I156/$U$4</f>
        <v>1.3125421027819403E-4</v>
      </c>
      <c r="M156" s="495">
        <v>215</v>
      </c>
      <c r="N156" s="495">
        <v>527</v>
      </c>
      <c r="O156" s="495">
        <v>482</v>
      </c>
      <c r="P156" s="284" t="s">
        <v>162</v>
      </c>
      <c r="Q156" s="482" t="s">
        <v>246</v>
      </c>
      <c r="R156" s="285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</row>
    <row r="157" spans="1:29" ht="13.5" x14ac:dyDescent="0.25">
      <c r="A157" s="280" t="s">
        <v>132</v>
      </c>
      <c r="B157" s="478" t="s">
        <v>7</v>
      </c>
      <c r="C157" s="280">
        <v>17</v>
      </c>
      <c r="D157" s="280">
        <v>9510</v>
      </c>
      <c r="E157" s="281">
        <v>41685.916666666664</v>
      </c>
      <c r="F157" s="281">
        <v>41686.544444444444</v>
      </c>
      <c r="G157" s="479">
        <f t="shared" si="37"/>
        <v>15.066666666709352</v>
      </c>
      <c r="H157" s="480">
        <f t="shared" si="38"/>
        <v>9.348766603442046</v>
      </c>
      <c r="I157" s="481">
        <f t="shared" si="39"/>
        <v>4506.1055028590663</v>
      </c>
      <c r="J157" s="490">
        <f t="shared" si="40"/>
        <v>5.5199963529910506E-4</v>
      </c>
      <c r="K157" s="490"/>
      <c r="L157" s="490"/>
      <c r="M157" s="495">
        <v>200</v>
      </c>
      <c r="N157" s="495">
        <v>527</v>
      </c>
      <c r="O157" s="495">
        <v>482</v>
      </c>
      <c r="P157" s="284" t="s">
        <v>247</v>
      </c>
      <c r="Q157" s="482" t="s">
        <v>248</v>
      </c>
      <c r="V157" s="384"/>
      <c r="W157" s="384"/>
      <c r="X157" s="384"/>
      <c r="Y157" s="384"/>
      <c r="Z157" s="384"/>
      <c r="AA157" s="384"/>
      <c r="AB157" s="384"/>
      <c r="AC157" s="384"/>
    </row>
    <row r="158" spans="1:29" ht="13.5" x14ac:dyDescent="0.25">
      <c r="A158" s="280" t="s">
        <v>132</v>
      </c>
      <c r="B158" s="280" t="s">
        <v>4</v>
      </c>
      <c r="C158" s="280">
        <v>18</v>
      </c>
      <c r="D158" s="280">
        <v>1455</v>
      </c>
      <c r="E158" s="281">
        <v>41687.451388888891</v>
      </c>
      <c r="F158" s="281">
        <v>41687.5</v>
      </c>
      <c r="G158" s="282">
        <f t="shared" si="37"/>
        <v>1.1666666666278616</v>
      </c>
      <c r="H158" s="313">
        <f t="shared" si="38"/>
        <v>0.12618595825007231</v>
      </c>
      <c r="I158" s="283">
        <f t="shared" si="39"/>
        <v>60.821631876534852</v>
      </c>
      <c r="J158" s="356">
        <f t="shared" si="40"/>
        <v>7.4506730019618257E-6</v>
      </c>
      <c r="K158" s="356">
        <f>I158/$T$4</f>
        <v>7.7095587614823874E-6</v>
      </c>
      <c r="L158" s="356">
        <f>I158/$U$4</f>
        <v>7.9930448566848927E-6</v>
      </c>
      <c r="M158" s="495">
        <v>470</v>
      </c>
      <c r="N158" s="495">
        <v>527</v>
      </c>
      <c r="O158" s="495">
        <v>482</v>
      </c>
      <c r="P158" s="284" t="s">
        <v>177</v>
      </c>
      <c r="Q158" s="482" t="s">
        <v>249</v>
      </c>
    </row>
    <row r="159" spans="1:29" ht="13.5" x14ac:dyDescent="0.25">
      <c r="A159" s="280" t="s">
        <v>132</v>
      </c>
      <c r="B159" s="280" t="s">
        <v>4</v>
      </c>
      <c r="C159" s="280">
        <v>19</v>
      </c>
      <c r="D159" s="280">
        <v>9650</v>
      </c>
      <c r="E159" s="281">
        <v>41687.565972222219</v>
      </c>
      <c r="F159" s="281">
        <v>41688.43472222222</v>
      </c>
      <c r="G159" s="282">
        <f t="shared" si="37"/>
        <v>20.850000000034925</v>
      </c>
      <c r="H159" s="313">
        <f t="shared" si="38"/>
        <v>1.384724857687329</v>
      </c>
      <c r="I159" s="283">
        <f t="shared" si="39"/>
        <v>667.43738140529263</v>
      </c>
      <c r="J159" s="356">
        <f t="shared" si="40"/>
        <v>8.1761332682279666E-5</v>
      </c>
      <c r="K159" s="356">
        <f>I159/$T$4</f>
        <v>8.4602263253959824E-5</v>
      </c>
      <c r="L159" s="356">
        <f>I159/$U$4</f>
        <v>8.7713150140895991E-5</v>
      </c>
      <c r="M159" s="495">
        <v>492</v>
      </c>
      <c r="N159" s="495">
        <v>527</v>
      </c>
      <c r="O159" s="495">
        <v>482</v>
      </c>
      <c r="P159" s="284" t="s">
        <v>162</v>
      </c>
      <c r="Q159" s="482" t="s">
        <v>250</v>
      </c>
    </row>
    <row r="160" spans="1:29" ht="13.5" x14ac:dyDescent="0.25">
      <c r="A160" s="280" t="s">
        <v>132</v>
      </c>
      <c r="B160" s="280" t="s">
        <v>4</v>
      </c>
      <c r="C160" s="280">
        <v>20</v>
      </c>
      <c r="D160" s="280">
        <v>1400</v>
      </c>
      <c r="E160" s="281">
        <v>41688.43472222222</v>
      </c>
      <c r="F160" s="281">
        <v>41695.166666666664</v>
      </c>
      <c r="G160" s="282">
        <f t="shared" si="37"/>
        <v>161.56666666665114</v>
      </c>
      <c r="H160" s="313">
        <f t="shared" si="38"/>
        <v>7.0512966476906573</v>
      </c>
      <c r="I160" s="283">
        <f t="shared" si="39"/>
        <v>3398.724984186897</v>
      </c>
      <c r="J160" s="356">
        <f t="shared" si="40"/>
        <v>4.1634510123270872E-4</v>
      </c>
      <c r="K160" s="356">
        <f>I160/$T$4</f>
        <v>4.3081168938211673E-4</v>
      </c>
      <c r="L160" s="356">
        <f>I160/$U$4</f>
        <v>4.4665294922187544E-4</v>
      </c>
      <c r="M160" s="495">
        <v>504</v>
      </c>
      <c r="N160" s="495">
        <v>527</v>
      </c>
      <c r="O160" s="495">
        <v>482</v>
      </c>
      <c r="P160" s="284" t="s">
        <v>251</v>
      </c>
      <c r="Q160" s="482" t="s">
        <v>252</v>
      </c>
    </row>
    <row r="161" spans="1:29" s="214" customFormat="1" ht="13.5" x14ac:dyDescent="0.25">
      <c r="A161" s="280" t="s">
        <v>132</v>
      </c>
      <c r="B161" s="280" t="s">
        <v>4</v>
      </c>
      <c r="C161" s="280">
        <v>21</v>
      </c>
      <c r="D161" s="280">
        <v>9650</v>
      </c>
      <c r="E161" s="281">
        <v>41690.520833333336</v>
      </c>
      <c r="F161" s="281">
        <v>41690.545138888891</v>
      </c>
      <c r="G161" s="282">
        <f t="shared" si="37"/>
        <v>0.58333333331393078</v>
      </c>
      <c r="H161" s="313">
        <f t="shared" si="38"/>
        <v>0.1516445287742097</v>
      </c>
      <c r="I161" s="283">
        <f t="shared" si="39"/>
        <v>73.092662869169075</v>
      </c>
      <c r="J161" s="356">
        <f t="shared" si="40"/>
        <v>8.9538789584979826E-6</v>
      </c>
      <c r="K161" s="356">
        <f>I161/$T$4</f>
        <v>9.2649960554656767E-6</v>
      </c>
      <c r="L161" s="356">
        <f>I161/$U$4</f>
        <v>9.6056767137353533E-6</v>
      </c>
      <c r="M161" s="495">
        <v>390</v>
      </c>
      <c r="N161" s="495">
        <v>527</v>
      </c>
      <c r="O161" s="495">
        <v>482</v>
      </c>
      <c r="P161" s="284" t="s">
        <v>162</v>
      </c>
      <c r="Q161" s="482" t="s">
        <v>245</v>
      </c>
      <c r="R161" s="285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</row>
    <row r="162" spans="1:29" s="214" customFormat="1" ht="13.5" x14ac:dyDescent="0.25">
      <c r="A162" s="280" t="s">
        <v>132</v>
      </c>
      <c r="B162" s="280" t="s">
        <v>4</v>
      </c>
      <c r="C162" s="280">
        <v>22</v>
      </c>
      <c r="D162" s="280">
        <v>250</v>
      </c>
      <c r="E162" s="281">
        <v>41690.576388888891</v>
      </c>
      <c r="F162" s="281">
        <v>41690.684027777781</v>
      </c>
      <c r="G162" s="282">
        <f t="shared" si="37"/>
        <v>2.5833333333721384</v>
      </c>
      <c r="H162" s="313">
        <f t="shared" si="38"/>
        <v>0.62254901961719467</v>
      </c>
      <c r="I162" s="283">
        <f t="shared" si="39"/>
        <v>300.06862745548784</v>
      </c>
      <c r="J162" s="356">
        <f t="shared" si="40"/>
        <v>3.6758520814711788E-5</v>
      </c>
      <c r="K162" s="356">
        <f>I162/$T$4</f>
        <v>3.8035755445390567E-5</v>
      </c>
      <c r="L162" s="356">
        <f>I162/$U$4</f>
        <v>3.9434357897603788E-5</v>
      </c>
      <c r="M162" s="495">
        <v>400</v>
      </c>
      <c r="N162" s="495">
        <v>527</v>
      </c>
      <c r="O162" s="495">
        <v>482</v>
      </c>
      <c r="P162" s="284" t="s">
        <v>160</v>
      </c>
      <c r="Q162" s="482" t="s">
        <v>253</v>
      </c>
      <c r="R162" s="285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</row>
    <row r="163" spans="1:29" s="321" customFormat="1" x14ac:dyDescent="0.2">
      <c r="A163" s="314"/>
      <c r="B163" s="314"/>
      <c r="C163" s="314"/>
      <c r="D163" s="314"/>
      <c r="E163" s="315"/>
      <c r="F163" s="315"/>
      <c r="G163" s="316"/>
      <c r="H163" s="317"/>
      <c r="I163" s="318"/>
      <c r="J163" s="358"/>
      <c r="K163" s="358"/>
      <c r="L163" s="358"/>
      <c r="M163" s="496"/>
      <c r="N163" s="496"/>
      <c r="O163" s="496"/>
      <c r="P163" s="319"/>
      <c r="Q163" s="367"/>
      <c r="R163" s="320"/>
    </row>
    <row r="164" spans="1:29" s="329" customFormat="1" x14ac:dyDescent="0.2">
      <c r="A164" s="322" t="s">
        <v>132</v>
      </c>
      <c r="B164" s="322"/>
      <c r="C164" s="322"/>
      <c r="D164" s="322"/>
      <c r="E164" s="323"/>
      <c r="F164" s="323"/>
      <c r="G164" s="324">
        <f t="shared" ref="G164:L164" si="42">SUM(G140:G163)</f>
        <v>510.36666666646488</v>
      </c>
      <c r="H164" s="325">
        <f t="shared" si="42"/>
        <v>246.08874130275177</v>
      </c>
      <c r="I164" s="326">
        <f t="shared" si="42"/>
        <v>118614.77330792636</v>
      </c>
      <c r="J164" s="360">
        <f t="shared" si="42"/>
        <v>1.4530354774320782E-2</v>
      </c>
      <c r="K164" s="360">
        <f t="shared" si="42"/>
        <v>1.4464055838282123E-2</v>
      </c>
      <c r="L164" s="360">
        <f t="shared" si="42"/>
        <v>6.5817976648432979E-3</v>
      </c>
      <c r="M164" s="497"/>
      <c r="N164" s="497"/>
      <c r="O164" s="497"/>
      <c r="P164" s="327"/>
      <c r="Q164" s="368"/>
      <c r="R164" s="328"/>
    </row>
    <row r="165" spans="1:29" s="329" customFormat="1" x14ac:dyDescent="0.2">
      <c r="A165" s="322"/>
      <c r="B165" s="289" t="s">
        <v>7</v>
      </c>
      <c r="C165" s="322"/>
      <c r="D165" s="322"/>
      <c r="E165" s="323"/>
      <c r="F165" s="323"/>
      <c r="G165" s="290"/>
      <c r="H165" s="330"/>
      <c r="I165" s="291"/>
      <c r="J165" s="361"/>
      <c r="K165" s="361"/>
      <c r="L165" s="361"/>
      <c r="M165" s="497"/>
      <c r="N165" s="497"/>
      <c r="O165" s="497"/>
      <c r="P165" s="327"/>
      <c r="Q165" s="368"/>
      <c r="R165" s="328"/>
    </row>
    <row r="167" spans="1:29" x14ac:dyDescent="0.2">
      <c r="A167" s="307"/>
      <c r="B167" s="307"/>
      <c r="C167" s="307"/>
      <c r="D167" s="307"/>
      <c r="E167" s="308"/>
      <c r="F167" s="308"/>
      <c r="G167" s="309"/>
      <c r="H167" s="310"/>
      <c r="I167" s="311"/>
      <c r="J167" s="355"/>
      <c r="K167" s="355"/>
      <c r="L167" s="355"/>
      <c r="M167" s="494"/>
      <c r="N167" s="494"/>
      <c r="O167" s="494"/>
      <c r="P167" s="312"/>
      <c r="Q167" s="365"/>
    </row>
    <row r="168" spans="1:29" s="384" customFormat="1" x14ac:dyDescent="0.2">
      <c r="A168" s="280" t="s">
        <v>120</v>
      </c>
      <c r="B168" s="372" t="s">
        <v>5</v>
      </c>
      <c r="C168" s="280">
        <v>3</v>
      </c>
      <c r="D168" s="280">
        <v>1000</v>
      </c>
      <c r="E168" s="281">
        <v>41640</v>
      </c>
      <c r="F168" s="281">
        <v>41640.036805555559</v>
      </c>
      <c r="G168" s="373">
        <f t="shared" ref="G168:G173" si="43">(F168-E168)*24</f>
        <v>0.88333333341870457</v>
      </c>
      <c r="H168" s="374">
        <f t="shared" ref="H168:H173" si="44">G168*(N168-M168)/N168</f>
        <v>0.88333333341870457</v>
      </c>
      <c r="I168" s="375">
        <f t="shared" ref="I168:I173" si="45">H168*O168</f>
        <v>433.71666670858394</v>
      </c>
      <c r="J168" s="376">
        <f t="shared" ref="J168:J173" si="46">I168/$S$4</f>
        <v>5.3130456376216299E-5</v>
      </c>
      <c r="K168" s="376">
        <f>I168/$T$4</f>
        <v>5.4976560553518022E-5</v>
      </c>
      <c r="L168" s="356"/>
      <c r="M168" s="535">
        <v>0</v>
      </c>
      <c r="N168" s="535">
        <v>534</v>
      </c>
      <c r="O168" s="535">
        <v>491</v>
      </c>
      <c r="P168" s="284" t="s">
        <v>164</v>
      </c>
      <c r="Q168" s="284" t="s">
        <v>469</v>
      </c>
      <c r="R168" s="284"/>
      <c r="S168" s="284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</row>
    <row r="169" spans="1:29" x14ac:dyDescent="0.2">
      <c r="A169" s="280" t="s">
        <v>120</v>
      </c>
      <c r="B169" s="280" t="s">
        <v>4</v>
      </c>
      <c r="C169" s="280">
        <v>2</v>
      </c>
      <c r="D169" s="280">
        <v>250</v>
      </c>
      <c r="E169" s="281">
        <v>41646.163194444445</v>
      </c>
      <c r="F169" s="281">
        <v>41646.191666666666</v>
      </c>
      <c r="G169" s="282">
        <f t="shared" si="43"/>
        <v>0.68333333329064772</v>
      </c>
      <c r="H169" s="313">
        <f t="shared" si="44"/>
        <v>0.17147315854109887</v>
      </c>
      <c r="I169" s="283">
        <f t="shared" si="45"/>
        <v>84.193320843679544</v>
      </c>
      <c r="J169" s="356">
        <f t="shared" si="46"/>
        <v>1.031371377586345E-5</v>
      </c>
      <c r="K169" s="356">
        <f>I169/$T$4</f>
        <v>1.0672080546709392E-5</v>
      </c>
      <c r="L169" s="356">
        <f>I169/$U$4</f>
        <v>1.1064500727354274E-5</v>
      </c>
      <c r="M169" s="535">
        <v>400</v>
      </c>
      <c r="N169" s="535">
        <v>534</v>
      </c>
      <c r="O169" s="535">
        <v>491</v>
      </c>
      <c r="P169" s="284" t="s">
        <v>160</v>
      </c>
      <c r="Q169" s="284" t="s">
        <v>528</v>
      </c>
      <c r="R169" s="284"/>
      <c r="S169" s="284"/>
    </row>
    <row r="170" spans="1:29" ht="13.5" x14ac:dyDescent="0.25">
      <c r="A170" s="280" t="s">
        <v>120</v>
      </c>
      <c r="B170" s="280" t="s">
        <v>4</v>
      </c>
      <c r="C170" s="280">
        <v>5</v>
      </c>
      <c r="D170" s="280">
        <v>9650</v>
      </c>
      <c r="E170" s="281">
        <v>41673.034722222219</v>
      </c>
      <c r="F170" s="281">
        <v>41673.074999999997</v>
      </c>
      <c r="G170" s="282">
        <f t="shared" si="43"/>
        <v>0.96666666667442769</v>
      </c>
      <c r="H170" s="313">
        <f t="shared" si="44"/>
        <v>0.24257178527036199</v>
      </c>
      <c r="I170" s="283">
        <f t="shared" si="45"/>
        <v>119.10274656774774</v>
      </c>
      <c r="J170" s="356">
        <f t="shared" si="46"/>
        <v>1.4590131683957318E-5</v>
      </c>
      <c r="K170" s="356">
        <f>I170/$T$4</f>
        <v>1.5097089554945853E-5</v>
      </c>
      <c r="L170" s="356">
        <f>I170/$U$4</f>
        <v>1.5652220542238723E-5</v>
      </c>
      <c r="M170" s="495">
        <v>400</v>
      </c>
      <c r="N170" s="495">
        <v>534</v>
      </c>
      <c r="O170" s="495">
        <v>491</v>
      </c>
      <c r="P170" s="284" t="s">
        <v>162</v>
      </c>
      <c r="Q170" s="482" t="s">
        <v>245</v>
      </c>
    </row>
    <row r="171" spans="1:29" ht="13.5" x14ac:dyDescent="0.25">
      <c r="A171" s="280" t="s">
        <v>120</v>
      </c>
      <c r="B171" s="478" t="s">
        <v>7</v>
      </c>
      <c r="C171" s="280">
        <v>6</v>
      </c>
      <c r="D171" s="280">
        <v>3416</v>
      </c>
      <c r="E171" s="281">
        <v>41678.958333333336</v>
      </c>
      <c r="F171" s="281">
        <v>41679.013888888891</v>
      </c>
      <c r="G171" s="479">
        <f t="shared" si="43"/>
        <v>1.3333333333139308</v>
      </c>
      <c r="H171" s="480">
        <f t="shared" si="44"/>
        <v>0.5842696629128461</v>
      </c>
      <c r="I171" s="481">
        <f t="shared" si="45"/>
        <v>286.87640449020745</v>
      </c>
      <c r="J171" s="490">
        <f t="shared" si="46"/>
        <v>3.5142468491702738E-5</v>
      </c>
      <c r="K171" s="490"/>
      <c r="L171" s="490"/>
      <c r="M171" s="495">
        <v>300</v>
      </c>
      <c r="N171" s="495">
        <v>534</v>
      </c>
      <c r="O171" s="495">
        <v>491</v>
      </c>
      <c r="P171" s="284" t="s">
        <v>181</v>
      </c>
      <c r="Q171" s="482" t="s">
        <v>254</v>
      </c>
    </row>
    <row r="172" spans="1:29" ht="13.5" x14ac:dyDescent="0.25">
      <c r="A172" s="280" t="s">
        <v>120</v>
      </c>
      <c r="B172" s="385" t="s">
        <v>154</v>
      </c>
      <c r="C172" s="280">
        <v>7</v>
      </c>
      <c r="D172" s="280">
        <v>250</v>
      </c>
      <c r="E172" s="281">
        <v>41679.160416666666</v>
      </c>
      <c r="F172" s="281">
        <v>41679.234722222223</v>
      </c>
      <c r="G172" s="386">
        <f t="shared" si="43"/>
        <v>1.78333333338378</v>
      </c>
      <c r="H172" s="387">
        <f t="shared" si="44"/>
        <v>1.78333333338378</v>
      </c>
      <c r="I172" s="388">
        <f t="shared" si="45"/>
        <v>875.61666669143597</v>
      </c>
      <c r="J172" s="389">
        <f t="shared" si="46"/>
        <v>1.0726337418616088E-4</v>
      </c>
      <c r="K172" s="389">
        <f>I172/$T$4</f>
        <v>1.1099041469479827E-4</v>
      </c>
      <c r="L172" s="389">
        <f>I172/$U$4</f>
        <v>1.150716131446931E-4</v>
      </c>
      <c r="M172" s="495">
        <v>0</v>
      </c>
      <c r="N172" s="495">
        <v>534</v>
      </c>
      <c r="O172" s="495">
        <v>491</v>
      </c>
      <c r="P172" s="284" t="s">
        <v>160</v>
      </c>
      <c r="Q172" s="482" t="s">
        <v>255</v>
      </c>
    </row>
    <row r="173" spans="1:29" ht="13.5" x14ac:dyDescent="0.25">
      <c r="A173" s="280" t="s">
        <v>120</v>
      </c>
      <c r="B173" s="478" t="s">
        <v>7</v>
      </c>
      <c r="C173" s="280">
        <v>8</v>
      </c>
      <c r="D173" s="280">
        <v>250</v>
      </c>
      <c r="E173" s="281">
        <v>41695.165277777778</v>
      </c>
      <c r="F173" s="281">
        <v>41695.231249999997</v>
      </c>
      <c r="G173" s="479">
        <f t="shared" si="43"/>
        <v>1.5833333332557231</v>
      </c>
      <c r="H173" s="480">
        <f t="shared" si="44"/>
        <v>4.1510611733296114E-2</v>
      </c>
      <c r="I173" s="481">
        <f t="shared" si="45"/>
        <v>20.381710361048391</v>
      </c>
      <c r="J173" s="490">
        <f t="shared" si="46"/>
        <v>2.4967672592069313E-6</v>
      </c>
      <c r="K173" s="490"/>
      <c r="L173" s="490"/>
      <c r="M173" s="495">
        <v>520</v>
      </c>
      <c r="N173" s="495">
        <v>534</v>
      </c>
      <c r="O173" s="495">
        <v>491</v>
      </c>
      <c r="P173" s="284" t="s">
        <v>160</v>
      </c>
      <c r="Q173" s="482" t="s">
        <v>256</v>
      </c>
      <c r="V173" s="214"/>
      <c r="W173" s="214"/>
      <c r="X173" s="214"/>
      <c r="Y173" s="214"/>
      <c r="Z173" s="214"/>
      <c r="AA173" s="214"/>
      <c r="AB173" s="214"/>
      <c r="AC173" s="214"/>
    </row>
    <row r="174" spans="1:29" s="321" customFormat="1" x14ac:dyDescent="0.2">
      <c r="A174" s="314"/>
      <c r="B174" s="314"/>
      <c r="C174" s="314"/>
      <c r="D174" s="314"/>
      <c r="E174" s="315"/>
      <c r="F174" s="315"/>
      <c r="G174" s="316"/>
      <c r="H174" s="317"/>
      <c r="I174" s="318"/>
      <c r="J174" s="358"/>
      <c r="K174" s="358"/>
      <c r="L174" s="358"/>
      <c r="M174" s="496"/>
      <c r="N174" s="496"/>
      <c r="O174" s="496"/>
      <c r="P174" s="319"/>
      <c r="Q174" s="367"/>
      <c r="R174" s="320"/>
    </row>
    <row r="175" spans="1:29" s="329" customFormat="1" x14ac:dyDescent="0.2">
      <c r="A175" s="322" t="s">
        <v>120</v>
      </c>
      <c r="B175" s="322"/>
      <c r="C175" s="322"/>
      <c r="D175" s="322"/>
      <c r="E175" s="323"/>
      <c r="F175" s="323"/>
      <c r="G175" s="324">
        <f t="shared" ref="G175:L175" si="47">SUM(G167:G174)</f>
        <v>7.2333333333372138</v>
      </c>
      <c r="H175" s="325">
        <f t="shared" si="47"/>
        <v>3.7064918852600877</v>
      </c>
      <c r="I175" s="326">
        <f t="shared" si="47"/>
        <v>1819.887515662703</v>
      </c>
      <c r="J175" s="360">
        <f t="shared" si="47"/>
        <v>2.2293691177310758E-4</v>
      </c>
      <c r="K175" s="360">
        <f t="shared" si="47"/>
        <v>1.9173614534997153E-4</v>
      </c>
      <c r="L175" s="360">
        <f t="shared" si="47"/>
        <v>1.4178833441428609E-4</v>
      </c>
      <c r="M175" s="497"/>
      <c r="N175" s="497"/>
      <c r="O175" s="497"/>
      <c r="P175" s="327"/>
      <c r="Q175" s="368"/>
      <c r="R175" s="328"/>
    </row>
    <row r="176" spans="1:29" s="329" customFormat="1" x14ac:dyDescent="0.2">
      <c r="A176" s="322"/>
      <c r="B176" s="289" t="s">
        <v>7</v>
      </c>
      <c r="C176" s="322"/>
      <c r="D176" s="322"/>
      <c r="E176" s="323"/>
      <c r="F176" s="323"/>
      <c r="G176" s="290"/>
      <c r="H176" s="330"/>
      <c r="I176" s="291"/>
      <c r="J176" s="361"/>
      <c r="K176" s="361"/>
      <c r="L176" s="361"/>
      <c r="M176" s="497"/>
      <c r="N176" s="497"/>
      <c r="O176" s="497"/>
      <c r="P176" s="327"/>
      <c r="Q176" s="368"/>
      <c r="R176" s="328"/>
    </row>
    <row r="178" spans="1:29" x14ac:dyDescent="0.2">
      <c r="A178" s="307"/>
      <c r="B178" s="307"/>
      <c r="C178" s="307"/>
      <c r="D178" s="307"/>
      <c r="E178" s="308"/>
      <c r="F178" s="308"/>
      <c r="G178" s="309"/>
      <c r="H178" s="310"/>
      <c r="I178" s="311"/>
      <c r="J178" s="355"/>
      <c r="K178" s="355"/>
      <c r="L178" s="355"/>
      <c r="M178" s="494"/>
      <c r="N178" s="494"/>
      <c r="O178" s="494"/>
      <c r="P178" s="312"/>
      <c r="Q178" s="365"/>
    </row>
    <row r="179" spans="1:29" x14ac:dyDescent="0.2">
      <c r="A179" s="280" t="s">
        <v>125</v>
      </c>
      <c r="B179" s="280" t="s">
        <v>4</v>
      </c>
      <c r="C179" s="280">
        <v>1</v>
      </c>
      <c r="D179" s="280">
        <v>250</v>
      </c>
      <c r="E179" s="281">
        <v>41646.552083333336</v>
      </c>
      <c r="F179" s="281">
        <v>41646.59375</v>
      </c>
      <c r="G179" s="282">
        <f t="shared" ref="G179:G190" si="48">(F179-E179)*24</f>
        <v>0.99999999994179234</v>
      </c>
      <c r="H179" s="313">
        <f t="shared" ref="H179:H190" si="49">G179*(N179-M179)/N179</f>
        <v>0.26666666665114463</v>
      </c>
      <c r="I179" s="283">
        <f t="shared" ref="I179:I190" si="50">H179*O179</f>
        <v>18.933333332231268</v>
      </c>
      <c r="J179" s="356">
        <f t="shared" ref="J179:J190" si="51">I179/$S$4</f>
        <v>2.3193405231539522E-6</v>
      </c>
      <c r="K179" s="356">
        <f t="shared" ref="K179:K188" si="52">I179/$T$4</f>
        <v>2.3999297843878603E-6</v>
      </c>
      <c r="L179" s="356">
        <f t="shared" ref="L179:L188" si="53">I179/$U$4</f>
        <v>2.4881769518827596E-6</v>
      </c>
      <c r="M179" s="535">
        <v>55</v>
      </c>
      <c r="N179" s="535">
        <v>75</v>
      </c>
      <c r="O179" s="535">
        <v>71</v>
      </c>
      <c r="P179" s="284" t="s">
        <v>160</v>
      </c>
      <c r="Q179" s="284" t="s">
        <v>554</v>
      </c>
      <c r="R179" s="284"/>
      <c r="S179" s="284"/>
    </row>
    <row r="180" spans="1:29" x14ac:dyDescent="0.2">
      <c r="A180" s="390" t="s">
        <v>125</v>
      </c>
      <c r="B180" s="390" t="s">
        <v>431</v>
      </c>
      <c r="C180" s="278">
        <v>2</v>
      </c>
      <c r="D180" s="278">
        <v>1050</v>
      </c>
      <c r="E180" s="279">
        <v>41651.908333333333</v>
      </c>
      <c r="F180" s="279">
        <v>41653.774305555555</v>
      </c>
      <c r="G180" s="391">
        <f t="shared" si="48"/>
        <v>44.783333333325572</v>
      </c>
      <c r="H180" s="392">
        <f t="shared" si="49"/>
        <v>44.783333333325572</v>
      </c>
      <c r="I180" s="393">
        <f t="shared" si="50"/>
        <v>3179.6166666661156</v>
      </c>
      <c r="J180" s="394">
        <f t="shared" si="51"/>
        <v>3.8950424912977149E-4</v>
      </c>
      <c r="K180" s="394">
        <f t="shared" si="52"/>
        <v>4.0303820818902639E-4</v>
      </c>
      <c r="L180" s="394">
        <f t="shared" si="53"/>
        <v>4.1785821688106108E-4</v>
      </c>
      <c r="M180" s="532">
        <v>0</v>
      </c>
      <c r="N180" s="532">
        <v>75</v>
      </c>
      <c r="O180" s="532">
        <v>71</v>
      </c>
      <c r="P180" s="382" t="s">
        <v>182</v>
      </c>
      <c r="Q180" s="382" t="s">
        <v>432</v>
      </c>
      <c r="R180" s="382"/>
      <c r="S180" s="382"/>
      <c r="T180" s="384"/>
      <c r="U180" s="384"/>
      <c r="V180" s="384"/>
      <c r="W180" s="384"/>
      <c r="X180" s="384"/>
      <c r="Y180" s="384"/>
      <c r="Z180" s="384"/>
      <c r="AA180" s="384"/>
      <c r="AB180" s="384"/>
      <c r="AC180" s="384"/>
    </row>
    <row r="181" spans="1:29" x14ac:dyDescent="0.2">
      <c r="A181" s="280" t="s">
        <v>125</v>
      </c>
      <c r="B181" s="280" t="s">
        <v>4</v>
      </c>
      <c r="C181" s="280">
        <v>3</v>
      </c>
      <c r="D181" s="280">
        <v>340</v>
      </c>
      <c r="E181" s="281">
        <v>41662.788888888892</v>
      </c>
      <c r="F181" s="281">
        <v>41662.79791666667</v>
      </c>
      <c r="G181" s="282">
        <f t="shared" si="48"/>
        <v>0.21666666667442769</v>
      </c>
      <c r="H181" s="313">
        <f t="shared" si="49"/>
        <v>4.3333333334885538E-2</v>
      </c>
      <c r="I181" s="283">
        <f t="shared" si="50"/>
        <v>3.0766666667768732</v>
      </c>
      <c r="J181" s="356">
        <f t="shared" si="51"/>
        <v>3.7689283504795561E-7</v>
      </c>
      <c r="K181" s="356">
        <f t="shared" si="52"/>
        <v>3.8998858999969711E-7</v>
      </c>
      <c r="L181" s="356">
        <f t="shared" si="53"/>
        <v>4.043287547189666E-7</v>
      </c>
      <c r="M181" s="535">
        <v>60</v>
      </c>
      <c r="N181" s="535">
        <v>75</v>
      </c>
      <c r="O181" s="535">
        <v>71</v>
      </c>
      <c r="P181" s="284" t="s">
        <v>170</v>
      </c>
      <c r="Q181" s="284" t="s">
        <v>558</v>
      </c>
      <c r="R181" s="284"/>
      <c r="S181" s="284"/>
    </row>
    <row r="182" spans="1:29" ht="13.5" x14ac:dyDescent="0.25">
      <c r="A182" s="280" t="s">
        <v>125</v>
      </c>
      <c r="B182" s="280" t="s">
        <v>4</v>
      </c>
      <c r="C182" s="280">
        <v>4</v>
      </c>
      <c r="D182" s="280">
        <v>9630</v>
      </c>
      <c r="E182" s="281">
        <v>41681.345138888886</v>
      </c>
      <c r="F182" s="281">
        <v>41681.387499999997</v>
      </c>
      <c r="G182" s="282">
        <f t="shared" si="48"/>
        <v>1.0166666666627862</v>
      </c>
      <c r="H182" s="313">
        <f t="shared" si="49"/>
        <v>9.4888888888526701E-2</v>
      </c>
      <c r="I182" s="283">
        <f t="shared" si="50"/>
        <v>6.7371111110853956</v>
      </c>
      <c r="J182" s="356">
        <f t="shared" si="51"/>
        <v>8.2529866953383648E-7</v>
      </c>
      <c r="K182" s="356">
        <f t="shared" si="52"/>
        <v>8.539750149911287E-7</v>
      </c>
      <c r="L182" s="356">
        <f t="shared" si="53"/>
        <v>8.8537629875977153E-7</v>
      </c>
      <c r="M182" s="495">
        <v>68</v>
      </c>
      <c r="N182" s="495">
        <v>75</v>
      </c>
      <c r="O182" s="495">
        <v>71</v>
      </c>
      <c r="P182" s="284" t="s">
        <v>171</v>
      </c>
      <c r="Q182" s="482" t="s">
        <v>257</v>
      </c>
    </row>
    <row r="183" spans="1:29" ht="13.5" x14ac:dyDescent="0.25">
      <c r="A183" s="280" t="s">
        <v>125</v>
      </c>
      <c r="B183" s="280" t="s">
        <v>4</v>
      </c>
      <c r="C183" s="280">
        <v>5</v>
      </c>
      <c r="D183" s="280">
        <v>9630</v>
      </c>
      <c r="E183" s="281">
        <v>41681.387499999997</v>
      </c>
      <c r="F183" s="281">
        <v>41681.402777777781</v>
      </c>
      <c r="G183" s="282">
        <f t="shared" si="48"/>
        <v>0.36666666681412607</v>
      </c>
      <c r="H183" s="313">
        <f t="shared" si="49"/>
        <v>2.4444444454275072E-2</v>
      </c>
      <c r="I183" s="283">
        <f t="shared" si="50"/>
        <v>1.7355555562535301</v>
      </c>
      <c r="J183" s="356">
        <f t="shared" si="51"/>
        <v>2.1260621472032307E-7</v>
      </c>
      <c r="K183" s="356">
        <f t="shared" si="52"/>
        <v>2.1999356367016559E-7</v>
      </c>
      <c r="L183" s="356">
        <f t="shared" si="53"/>
        <v>2.2808288736092209E-7</v>
      </c>
      <c r="M183" s="495">
        <v>70</v>
      </c>
      <c r="N183" s="495">
        <v>75</v>
      </c>
      <c r="O183" s="495">
        <v>71</v>
      </c>
      <c r="P183" s="284" t="s">
        <v>171</v>
      </c>
      <c r="Q183" s="482" t="s">
        <v>258</v>
      </c>
    </row>
    <row r="184" spans="1:29" ht="13.5" x14ac:dyDescent="0.25">
      <c r="A184" s="280" t="s">
        <v>125</v>
      </c>
      <c r="B184" s="280" t="s">
        <v>4</v>
      </c>
      <c r="C184" s="280">
        <v>6</v>
      </c>
      <c r="D184" s="280">
        <v>9630</v>
      </c>
      <c r="E184" s="281">
        <v>41681.402777777781</v>
      </c>
      <c r="F184" s="281">
        <v>41681.550694444442</v>
      </c>
      <c r="G184" s="282">
        <f t="shared" si="48"/>
        <v>3.5499999998719431</v>
      </c>
      <c r="H184" s="313">
        <f t="shared" si="49"/>
        <v>0.80466666663764042</v>
      </c>
      <c r="I184" s="283">
        <f t="shared" si="50"/>
        <v>57.131333331272472</v>
      </c>
      <c r="J184" s="356">
        <f t="shared" si="51"/>
        <v>6.9986100287719669E-6</v>
      </c>
      <c r="K184" s="356">
        <f t="shared" si="52"/>
        <v>7.2417881245506684E-6</v>
      </c>
      <c r="L184" s="356">
        <f t="shared" si="53"/>
        <v>7.5080739524724213E-6</v>
      </c>
      <c r="M184" s="495">
        <v>58</v>
      </c>
      <c r="N184" s="495">
        <v>75</v>
      </c>
      <c r="O184" s="495">
        <v>71</v>
      </c>
      <c r="P184" s="284" t="s">
        <v>171</v>
      </c>
      <c r="Q184" s="482" t="s">
        <v>259</v>
      </c>
    </row>
    <row r="185" spans="1:29" ht="13.5" x14ac:dyDescent="0.25">
      <c r="A185" s="280" t="s">
        <v>125</v>
      </c>
      <c r="B185" s="280" t="s">
        <v>4</v>
      </c>
      <c r="C185" s="280">
        <v>7</v>
      </c>
      <c r="D185" s="280">
        <v>9630</v>
      </c>
      <c r="E185" s="281">
        <v>41681.550694444442</v>
      </c>
      <c r="F185" s="281">
        <v>41681.722222222219</v>
      </c>
      <c r="G185" s="282">
        <f t="shared" si="48"/>
        <v>4.1166666666395031</v>
      </c>
      <c r="H185" s="313">
        <f t="shared" si="49"/>
        <v>0.38422222221968694</v>
      </c>
      <c r="I185" s="283">
        <f t="shared" si="50"/>
        <v>27.279777777597772</v>
      </c>
      <c r="J185" s="356">
        <f t="shared" si="51"/>
        <v>3.3417831372834529E-6</v>
      </c>
      <c r="K185" s="356">
        <f t="shared" si="52"/>
        <v>3.4578988311839684E-6</v>
      </c>
      <c r="L185" s="356">
        <f t="shared" si="53"/>
        <v>3.585048291689431E-6</v>
      </c>
      <c r="M185" s="495">
        <v>68</v>
      </c>
      <c r="N185" s="495">
        <v>75</v>
      </c>
      <c r="O185" s="495">
        <v>71</v>
      </c>
      <c r="P185" s="284" t="s">
        <v>171</v>
      </c>
      <c r="Q185" s="482" t="s">
        <v>260</v>
      </c>
    </row>
    <row r="186" spans="1:29" ht="13.5" x14ac:dyDescent="0.25">
      <c r="A186" s="280" t="s">
        <v>125</v>
      </c>
      <c r="B186" s="280" t="s">
        <v>4</v>
      </c>
      <c r="C186" s="280">
        <v>8</v>
      </c>
      <c r="D186" s="280">
        <v>9630</v>
      </c>
      <c r="E186" s="281">
        <v>41682.319444444445</v>
      </c>
      <c r="F186" s="281">
        <v>41682.347222222219</v>
      </c>
      <c r="G186" s="282">
        <f t="shared" si="48"/>
        <v>0.6666666665696539</v>
      </c>
      <c r="H186" s="313">
        <f t="shared" si="49"/>
        <v>7.9999999988358467E-2</v>
      </c>
      <c r="I186" s="283">
        <f t="shared" si="50"/>
        <v>5.6799999991734511</v>
      </c>
      <c r="J186" s="356">
        <f t="shared" si="51"/>
        <v>6.958021568854341E-7</v>
      </c>
      <c r="K186" s="356">
        <f t="shared" si="52"/>
        <v>7.199789352534957E-7</v>
      </c>
      <c r="L186" s="356">
        <f t="shared" si="53"/>
        <v>7.4645308549965397E-7</v>
      </c>
      <c r="M186" s="495">
        <v>66</v>
      </c>
      <c r="N186" s="495">
        <v>75</v>
      </c>
      <c r="O186" s="495">
        <v>71</v>
      </c>
      <c r="P186" s="284" t="s">
        <v>171</v>
      </c>
      <c r="Q186" s="482" t="s">
        <v>261</v>
      </c>
    </row>
    <row r="187" spans="1:29" ht="13.5" x14ac:dyDescent="0.25">
      <c r="A187" s="280" t="s">
        <v>125</v>
      </c>
      <c r="B187" s="280" t="s">
        <v>4</v>
      </c>
      <c r="C187" s="280">
        <v>9</v>
      </c>
      <c r="D187" s="280">
        <v>9630</v>
      </c>
      <c r="E187" s="281">
        <v>41682.347222222219</v>
      </c>
      <c r="F187" s="281">
        <v>41682.395833333336</v>
      </c>
      <c r="G187" s="282">
        <f t="shared" si="48"/>
        <v>1.1666666668024845</v>
      </c>
      <c r="H187" s="313">
        <f t="shared" si="49"/>
        <v>9.3333333344198757E-2</v>
      </c>
      <c r="I187" s="283">
        <f t="shared" si="50"/>
        <v>6.6266666674381121</v>
      </c>
      <c r="J187" s="356">
        <f t="shared" si="51"/>
        <v>8.1176918324563683E-7</v>
      </c>
      <c r="K187" s="356">
        <f t="shared" si="52"/>
        <v>8.399754246824302E-7</v>
      </c>
      <c r="L187" s="356">
        <f t="shared" si="53"/>
        <v>8.7086193331103841E-7</v>
      </c>
      <c r="M187" s="495">
        <v>69</v>
      </c>
      <c r="N187" s="495">
        <v>75</v>
      </c>
      <c r="O187" s="495">
        <v>71</v>
      </c>
      <c r="P187" s="284" t="s">
        <v>171</v>
      </c>
      <c r="Q187" s="482" t="s">
        <v>262</v>
      </c>
    </row>
    <row r="188" spans="1:29" ht="13.5" x14ac:dyDescent="0.25">
      <c r="A188" s="280" t="s">
        <v>125</v>
      </c>
      <c r="B188" s="280" t="s">
        <v>4</v>
      </c>
      <c r="C188" s="280">
        <v>10</v>
      </c>
      <c r="D188" s="280">
        <v>9630</v>
      </c>
      <c r="E188" s="281">
        <v>41682.395833333336</v>
      </c>
      <c r="F188" s="281">
        <v>41682.458333333336</v>
      </c>
      <c r="G188" s="282">
        <f t="shared" si="48"/>
        <v>1.5</v>
      </c>
      <c r="H188" s="313">
        <f t="shared" si="49"/>
        <v>0.08</v>
      </c>
      <c r="I188" s="283">
        <f t="shared" si="50"/>
        <v>5.68</v>
      </c>
      <c r="J188" s="356">
        <f t="shared" si="51"/>
        <v>6.9580215698668661E-7</v>
      </c>
      <c r="K188" s="356">
        <f t="shared" si="52"/>
        <v>7.1997893535826648E-7</v>
      </c>
      <c r="L188" s="356">
        <f t="shared" si="53"/>
        <v>7.4645308560827716E-7</v>
      </c>
      <c r="M188" s="495">
        <v>71</v>
      </c>
      <c r="N188" s="495">
        <v>75</v>
      </c>
      <c r="O188" s="495">
        <v>71</v>
      </c>
      <c r="P188" s="284" t="s">
        <v>171</v>
      </c>
      <c r="Q188" s="482" t="s">
        <v>263</v>
      </c>
    </row>
    <row r="189" spans="1:29" ht="13.5" x14ac:dyDescent="0.25">
      <c r="A189" s="280" t="s">
        <v>125</v>
      </c>
      <c r="B189" s="478" t="s">
        <v>7</v>
      </c>
      <c r="C189" s="280">
        <v>11</v>
      </c>
      <c r="D189" s="280">
        <v>346</v>
      </c>
      <c r="E189" s="281">
        <v>41689.916666666664</v>
      </c>
      <c r="F189" s="281">
        <v>41689.972222222219</v>
      </c>
      <c r="G189" s="479">
        <f t="shared" si="48"/>
        <v>1.3333333333139308</v>
      </c>
      <c r="H189" s="480">
        <f t="shared" si="49"/>
        <v>0.26666666666278616</v>
      </c>
      <c r="I189" s="481">
        <f t="shared" si="50"/>
        <v>18.933333333057817</v>
      </c>
      <c r="J189" s="490">
        <f t="shared" si="51"/>
        <v>2.3193405232552048E-6</v>
      </c>
      <c r="K189" s="490"/>
      <c r="L189" s="490"/>
      <c r="M189" s="495">
        <v>60</v>
      </c>
      <c r="N189" s="495">
        <v>75</v>
      </c>
      <c r="O189" s="495">
        <v>71</v>
      </c>
      <c r="P189" s="284" t="s">
        <v>264</v>
      </c>
      <c r="Q189" s="482" t="s">
        <v>265</v>
      </c>
    </row>
    <row r="190" spans="1:29" ht="13.5" x14ac:dyDescent="0.25">
      <c r="A190" s="280" t="s">
        <v>125</v>
      </c>
      <c r="B190" s="385" t="s">
        <v>154</v>
      </c>
      <c r="C190" s="280">
        <v>13</v>
      </c>
      <c r="D190" s="280">
        <v>580</v>
      </c>
      <c r="E190" s="281">
        <v>41692.975694444445</v>
      </c>
      <c r="F190" s="281">
        <v>41693.04791666667</v>
      </c>
      <c r="G190" s="386">
        <f t="shared" si="48"/>
        <v>1.7333333333954215</v>
      </c>
      <c r="H190" s="387">
        <f t="shared" si="49"/>
        <v>1.7333333333954215</v>
      </c>
      <c r="I190" s="388">
        <f t="shared" si="50"/>
        <v>123.06666667107493</v>
      </c>
      <c r="J190" s="389">
        <f t="shared" si="51"/>
        <v>1.5075713401918224E-5</v>
      </c>
      <c r="K190" s="389">
        <f>I190/$T$4</f>
        <v>1.5599543599987883E-5</v>
      </c>
      <c r="L190" s="389">
        <f>I190/$U$4</f>
        <v>1.6173150188758663E-5</v>
      </c>
      <c r="M190" s="495">
        <v>0</v>
      </c>
      <c r="N190" s="495">
        <v>75</v>
      </c>
      <c r="O190" s="495">
        <v>71</v>
      </c>
      <c r="P190" s="284" t="s">
        <v>266</v>
      </c>
      <c r="Q190" s="482" t="s">
        <v>267</v>
      </c>
    </row>
    <row r="191" spans="1:29" s="321" customFormat="1" x14ac:dyDescent="0.2">
      <c r="A191" s="314"/>
      <c r="B191" s="314"/>
      <c r="C191" s="314"/>
      <c r="D191" s="314"/>
      <c r="E191" s="315"/>
      <c r="F191" s="315"/>
      <c r="G191" s="316"/>
      <c r="H191" s="317"/>
      <c r="I191" s="318"/>
      <c r="J191" s="358"/>
      <c r="K191" s="358"/>
      <c r="L191" s="358"/>
      <c r="M191" s="496"/>
      <c r="N191" s="496"/>
      <c r="O191" s="496"/>
      <c r="P191" s="319"/>
      <c r="Q191" s="367"/>
      <c r="R191" s="320"/>
    </row>
    <row r="192" spans="1:29" s="329" customFormat="1" x14ac:dyDescent="0.2">
      <c r="A192" s="322" t="s">
        <v>125</v>
      </c>
      <c r="B192" s="322"/>
      <c r="C192" s="322"/>
      <c r="D192" s="322"/>
      <c r="E192" s="323"/>
      <c r="F192" s="323"/>
      <c r="G192" s="324">
        <f t="shared" ref="G192:L192" si="54">SUM(G178:G191)</f>
        <v>61.450000000011642</v>
      </c>
      <c r="H192" s="325">
        <f t="shared" si="54"/>
        <v>48.654888888902498</v>
      </c>
      <c r="I192" s="326">
        <f t="shared" si="54"/>
        <v>3454.4971111120772</v>
      </c>
      <c r="J192" s="360">
        <f t="shared" si="54"/>
        <v>4.2317720796057417E-4</v>
      </c>
      <c r="K192" s="360">
        <f t="shared" si="54"/>
        <v>4.3548125899309193E-4</v>
      </c>
      <c r="L192" s="360">
        <f t="shared" si="54"/>
        <v>4.5149422231112305E-4</v>
      </c>
      <c r="M192" s="497"/>
      <c r="N192" s="497"/>
      <c r="O192" s="497"/>
      <c r="P192" s="327"/>
      <c r="Q192" s="368"/>
      <c r="R192" s="328"/>
    </row>
    <row r="194" spans="1:29" x14ac:dyDescent="0.2">
      <c r="A194" s="307"/>
      <c r="B194" s="307"/>
      <c r="C194" s="307"/>
      <c r="D194" s="307"/>
      <c r="E194" s="308"/>
      <c r="F194" s="308"/>
      <c r="G194" s="309"/>
      <c r="H194" s="310"/>
      <c r="I194" s="311"/>
      <c r="J194" s="355"/>
      <c r="K194" s="355"/>
      <c r="L194" s="355"/>
      <c r="M194" s="494"/>
      <c r="N194" s="494"/>
      <c r="O194" s="494"/>
      <c r="P194" s="312"/>
      <c r="Q194" s="365"/>
      <c r="R194" s="63"/>
    </row>
    <row r="195" spans="1:29" x14ac:dyDescent="0.2">
      <c r="A195" s="280" t="s">
        <v>107</v>
      </c>
      <c r="B195" s="280" t="s">
        <v>4</v>
      </c>
      <c r="C195" s="280">
        <v>1</v>
      </c>
      <c r="D195" s="280">
        <v>9630</v>
      </c>
      <c r="E195" s="281">
        <v>41641.513888888891</v>
      </c>
      <c r="F195" s="281">
        <v>41641.631944444445</v>
      </c>
      <c r="G195" s="282">
        <f t="shared" ref="G195:G222" si="55">(F195-E195)*24</f>
        <v>2.8333333333139308</v>
      </c>
      <c r="H195" s="313">
        <f t="shared" ref="H195:H222" si="56">G195*(N195-M195)/N195</f>
        <v>0.24285714285547977</v>
      </c>
      <c r="I195" s="283">
        <f t="shared" ref="I195:I222" si="57">H195*O195</f>
        <v>23.799999999837016</v>
      </c>
      <c r="J195" s="356">
        <f t="shared" ref="J195:J222" si="58">I195/$S$4</f>
        <v>2.9155090380580525E-6</v>
      </c>
      <c r="K195" s="356">
        <f t="shared" ref="K195:K202" si="59">I195/$T$4</f>
        <v>3.0168131446143304E-6</v>
      </c>
      <c r="L195" s="356">
        <f t="shared" ref="L195:L202" si="60">I195/$U$4</f>
        <v>3.1277435629146723E-6</v>
      </c>
      <c r="M195" s="535">
        <v>96</v>
      </c>
      <c r="N195" s="535">
        <v>105</v>
      </c>
      <c r="O195" s="535">
        <v>98</v>
      </c>
      <c r="P195" s="284" t="s">
        <v>171</v>
      </c>
      <c r="Q195" s="284" t="s">
        <v>552</v>
      </c>
      <c r="R195" s="284"/>
      <c r="S195" s="284"/>
    </row>
    <row r="196" spans="1:29" x14ac:dyDescent="0.2">
      <c r="A196" s="280" t="s">
        <v>107</v>
      </c>
      <c r="B196" s="280" t="s">
        <v>4</v>
      </c>
      <c r="C196" s="280">
        <v>2</v>
      </c>
      <c r="D196" s="280">
        <v>9630</v>
      </c>
      <c r="E196" s="281">
        <v>41643.243750000001</v>
      </c>
      <c r="F196" s="281">
        <v>41643.27847222222</v>
      </c>
      <c r="G196" s="282">
        <f t="shared" si="55"/>
        <v>0.83333333325572312</v>
      </c>
      <c r="H196" s="313">
        <f t="shared" si="56"/>
        <v>3.9682539678843956E-2</v>
      </c>
      <c r="I196" s="283">
        <f t="shared" si="57"/>
        <v>3.8888888885267079</v>
      </c>
      <c r="J196" s="356">
        <f t="shared" si="58"/>
        <v>4.7639036565465524E-7</v>
      </c>
      <c r="K196" s="356">
        <f t="shared" si="59"/>
        <v>4.9294332424085414E-7</v>
      </c>
      <c r="L196" s="356">
        <f t="shared" si="60"/>
        <v>5.1106920958248325E-7</v>
      </c>
      <c r="M196" s="535">
        <v>100</v>
      </c>
      <c r="N196" s="535">
        <v>105</v>
      </c>
      <c r="O196" s="535">
        <v>98</v>
      </c>
      <c r="P196" s="284" t="s">
        <v>171</v>
      </c>
      <c r="Q196" s="284" t="s">
        <v>545</v>
      </c>
      <c r="R196" s="284"/>
      <c r="S196" s="284"/>
    </row>
    <row r="197" spans="1:29" x14ac:dyDescent="0.2">
      <c r="A197" s="280" t="s">
        <v>107</v>
      </c>
      <c r="B197" s="280" t="s">
        <v>4</v>
      </c>
      <c r="C197" s="280">
        <v>3</v>
      </c>
      <c r="D197" s="280">
        <v>9630</v>
      </c>
      <c r="E197" s="281">
        <v>41643.31527777778</v>
      </c>
      <c r="F197" s="281">
        <v>41643.67083333333</v>
      </c>
      <c r="G197" s="282">
        <f t="shared" si="55"/>
        <v>8.533333333209157</v>
      </c>
      <c r="H197" s="313">
        <f t="shared" si="56"/>
        <v>0.40634920634329319</v>
      </c>
      <c r="I197" s="283">
        <f t="shared" si="57"/>
        <v>39.822222221642733</v>
      </c>
      <c r="J197" s="356">
        <f t="shared" si="58"/>
        <v>4.8782373446870031E-6</v>
      </c>
      <c r="K197" s="356">
        <f t="shared" si="59"/>
        <v>5.0477396406229993E-6</v>
      </c>
      <c r="L197" s="356">
        <f t="shared" si="60"/>
        <v>5.2333487065358667E-6</v>
      </c>
      <c r="M197" s="535">
        <v>100</v>
      </c>
      <c r="N197" s="535">
        <v>105</v>
      </c>
      <c r="O197" s="535">
        <v>98</v>
      </c>
      <c r="P197" s="284" t="s">
        <v>171</v>
      </c>
      <c r="Q197" s="284" t="s">
        <v>545</v>
      </c>
      <c r="R197" s="284"/>
      <c r="S197" s="284"/>
    </row>
    <row r="198" spans="1:29" x14ac:dyDescent="0.2">
      <c r="A198" s="280" t="s">
        <v>107</v>
      </c>
      <c r="B198" s="280" t="s">
        <v>4</v>
      </c>
      <c r="C198" s="280">
        <v>4</v>
      </c>
      <c r="D198" s="280">
        <v>9630</v>
      </c>
      <c r="E198" s="281">
        <v>41643.67083333333</v>
      </c>
      <c r="F198" s="281">
        <v>41643.731944444444</v>
      </c>
      <c r="G198" s="282">
        <f t="shared" si="55"/>
        <v>1.4666666667326353</v>
      </c>
      <c r="H198" s="313">
        <f t="shared" si="56"/>
        <v>2.7936507937764483E-2</v>
      </c>
      <c r="I198" s="283">
        <f t="shared" si="57"/>
        <v>2.7377777779009196</v>
      </c>
      <c r="J198" s="356">
        <f t="shared" si="58"/>
        <v>3.3537881746719677E-7</v>
      </c>
      <c r="K198" s="356">
        <f t="shared" si="59"/>
        <v>3.4703210031349023E-7</v>
      </c>
      <c r="L198" s="356">
        <f t="shared" si="60"/>
        <v>3.5979272359575951E-7</v>
      </c>
      <c r="M198" s="535">
        <v>103</v>
      </c>
      <c r="N198" s="535">
        <v>105</v>
      </c>
      <c r="O198" s="535">
        <v>98</v>
      </c>
      <c r="P198" s="284" t="s">
        <v>171</v>
      </c>
      <c r="Q198" s="284" t="s">
        <v>559</v>
      </c>
      <c r="R198" s="284"/>
      <c r="S198" s="284"/>
    </row>
    <row r="199" spans="1:29" s="384" customFormat="1" x14ac:dyDescent="0.2">
      <c r="A199" s="280" t="s">
        <v>107</v>
      </c>
      <c r="B199" s="280" t="s">
        <v>4</v>
      </c>
      <c r="C199" s="280">
        <v>5</v>
      </c>
      <c r="D199" s="280">
        <v>9630</v>
      </c>
      <c r="E199" s="281">
        <v>41647.208333333336</v>
      </c>
      <c r="F199" s="281">
        <v>41647.336111111108</v>
      </c>
      <c r="G199" s="282">
        <f t="shared" si="55"/>
        <v>3.0666666665347293</v>
      </c>
      <c r="H199" s="313">
        <f t="shared" si="56"/>
        <v>0.29206349205092658</v>
      </c>
      <c r="I199" s="283">
        <f t="shared" si="57"/>
        <v>28.622222220990803</v>
      </c>
      <c r="J199" s="356">
        <f t="shared" si="58"/>
        <v>3.5062330913939566E-6</v>
      </c>
      <c r="K199" s="356">
        <f t="shared" si="59"/>
        <v>3.6280628665944852E-6</v>
      </c>
      <c r="L199" s="356">
        <f t="shared" si="60"/>
        <v>3.7614693827155603E-6</v>
      </c>
      <c r="M199" s="535">
        <v>95</v>
      </c>
      <c r="N199" s="535">
        <v>105</v>
      </c>
      <c r="O199" s="535">
        <v>98</v>
      </c>
      <c r="P199" s="284" t="s">
        <v>171</v>
      </c>
      <c r="Q199" s="284" t="s">
        <v>549</v>
      </c>
      <c r="R199" s="284"/>
      <c r="S199" s="284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</row>
    <row r="200" spans="1:29" s="384" customFormat="1" x14ac:dyDescent="0.2">
      <c r="A200" s="280" t="s">
        <v>107</v>
      </c>
      <c r="B200" s="280" t="s">
        <v>4</v>
      </c>
      <c r="C200" s="280">
        <v>6</v>
      </c>
      <c r="D200" s="280">
        <v>310</v>
      </c>
      <c r="E200" s="281">
        <v>41647.381944444445</v>
      </c>
      <c r="F200" s="281">
        <v>41647.5625</v>
      </c>
      <c r="G200" s="282">
        <f t="shared" si="55"/>
        <v>4.3333333333139308</v>
      </c>
      <c r="H200" s="313">
        <f t="shared" si="56"/>
        <v>1.3619047618986639</v>
      </c>
      <c r="I200" s="283">
        <f t="shared" si="57"/>
        <v>133.46666666606907</v>
      </c>
      <c r="J200" s="356">
        <f t="shared" si="58"/>
        <v>1.6349717350717248E-5</v>
      </c>
      <c r="K200" s="356">
        <f t="shared" si="59"/>
        <v>1.6917814889445958E-5</v>
      </c>
      <c r="L200" s="356">
        <f t="shared" si="60"/>
        <v>1.7539895274425821E-5</v>
      </c>
      <c r="M200" s="535">
        <v>72</v>
      </c>
      <c r="N200" s="535">
        <v>105</v>
      </c>
      <c r="O200" s="535">
        <v>98</v>
      </c>
      <c r="P200" s="284" t="s">
        <v>166</v>
      </c>
      <c r="Q200" s="284" t="s">
        <v>513</v>
      </c>
      <c r="R200" s="284"/>
      <c r="S200" s="284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</row>
    <row r="201" spans="1:29" x14ac:dyDescent="0.2">
      <c r="A201" s="280" t="s">
        <v>107</v>
      </c>
      <c r="B201" s="280" t="s">
        <v>4</v>
      </c>
      <c r="C201" s="280">
        <v>7</v>
      </c>
      <c r="D201" s="280">
        <v>9630</v>
      </c>
      <c r="E201" s="281">
        <v>41647.5625</v>
      </c>
      <c r="F201" s="281">
        <v>41647.746527777781</v>
      </c>
      <c r="G201" s="282">
        <f t="shared" si="55"/>
        <v>4.4166666667442769</v>
      </c>
      <c r="H201" s="313">
        <f t="shared" si="56"/>
        <v>0.12619047619269363</v>
      </c>
      <c r="I201" s="283">
        <f t="shared" si="57"/>
        <v>12.366666666883976</v>
      </c>
      <c r="J201" s="356">
        <f t="shared" si="58"/>
        <v>1.5149213629495122E-6</v>
      </c>
      <c r="K201" s="356">
        <f t="shared" si="59"/>
        <v>1.5675597712594518E-6</v>
      </c>
      <c r="L201" s="356">
        <f t="shared" si="60"/>
        <v>1.6252000866522135E-6</v>
      </c>
      <c r="M201" s="535">
        <v>102</v>
      </c>
      <c r="N201" s="535">
        <v>105</v>
      </c>
      <c r="O201" s="535">
        <v>98</v>
      </c>
      <c r="P201" s="284" t="s">
        <v>171</v>
      </c>
      <c r="Q201" s="284" t="s">
        <v>549</v>
      </c>
      <c r="R201" s="284"/>
      <c r="S201" s="284"/>
    </row>
    <row r="202" spans="1:29" x14ac:dyDescent="0.2">
      <c r="A202" s="278" t="s">
        <v>107</v>
      </c>
      <c r="B202" s="377" t="s">
        <v>5</v>
      </c>
      <c r="C202" s="278">
        <v>8</v>
      </c>
      <c r="D202" s="278">
        <v>1050</v>
      </c>
      <c r="E202" s="279">
        <v>41648.441666666666</v>
      </c>
      <c r="F202" s="279">
        <v>41649.681944444441</v>
      </c>
      <c r="G202" s="378">
        <f t="shared" si="55"/>
        <v>29.766666666604578</v>
      </c>
      <c r="H202" s="379">
        <f t="shared" si="56"/>
        <v>29.766666666604578</v>
      </c>
      <c r="I202" s="380">
        <f t="shared" si="57"/>
        <v>2917.1333333272487</v>
      </c>
      <c r="J202" s="381">
        <f t="shared" si="58"/>
        <v>3.5734994111740544E-4</v>
      </c>
      <c r="K202" s="381">
        <f t="shared" si="59"/>
        <v>3.6976664641321543E-4</v>
      </c>
      <c r="L202" s="531">
        <f t="shared" si="60"/>
        <v>3.8336323552691618E-4</v>
      </c>
      <c r="M202" s="532">
        <v>0</v>
      </c>
      <c r="N202" s="532">
        <v>105</v>
      </c>
      <c r="O202" s="532">
        <v>98</v>
      </c>
      <c r="P202" s="382" t="s">
        <v>182</v>
      </c>
      <c r="Q202" s="382" t="s">
        <v>437</v>
      </c>
      <c r="R202" s="382"/>
      <c r="S202" s="382"/>
      <c r="T202" s="384"/>
      <c r="U202" s="384"/>
      <c r="V202" s="384"/>
      <c r="W202" s="384"/>
      <c r="X202" s="384"/>
      <c r="Y202" s="384"/>
      <c r="Z202" s="384"/>
      <c r="AA202" s="384"/>
      <c r="AB202" s="384"/>
      <c r="AC202" s="384"/>
    </row>
    <row r="203" spans="1:29" x14ac:dyDescent="0.2">
      <c r="A203" s="280" t="s">
        <v>107</v>
      </c>
      <c r="B203" s="538" t="s">
        <v>7</v>
      </c>
      <c r="C203" s="280">
        <v>9</v>
      </c>
      <c r="D203" s="280">
        <v>345</v>
      </c>
      <c r="E203" s="281">
        <v>41649.809027777781</v>
      </c>
      <c r="F203" s="281">
        <v>41650.164583333331</v>
      </c>
      <c r="G203" s="539">
        <f t="shared" si="55"/>
        <v>8.533333333209157</v>
      </c>
      <c r="H203" s="540">
        <f t="shared" si="56"/>
        <v>0.81269841268658638</v>
      </c>
      <c r="I203" s="541">
        <f t="shared" si="57"/>
        <v>79.644444443285465</v>
      </c>
      <c r="J203" s="542">
        <f t="shared" si="58"/>
        <v>9.7564746893740062E-6</v>
      </c>
      <c r="M203" s="535">
        <v>95</v>
      </c>
      <c r="N203" s="535">
        <v>105</v>
      </c>
      <c r="O203" s="535">
        <v>98</v>
      </c>
      <c r="P203" s="284" t="s">
        <v>443</v>
      </c>
      <c r="Q203" s="284" t="s">
        <v>444</v>
      </c>
      <c r="R203" s="284"/>
      <c r="S203" s="284"/>
    </row>
    <row r="204" spans="1:29" x14ac:dyDescent="0.2">
      <c r="A204" s="280" t="s">
        <v>107</v>
      </c>
      <c r="B204" s="538" t="s">
        <v>7</v>
      </c>
      <c r="C204" s="280">
        <v>10</v>
      </c>
      <c r="D204" s="280">
        <v>345</v>
      </c>
      <c r="E204" s="281">
        <v>41650.164583333331</v>
      </c>
      <c r="F204" s="281">
        <v>41650.224305555559</v>
      </c>
      <c r="G204" s="539">
        <f t="shared" si="55"/>
        <v>1.4333333334652707</v>
      </c>
      <c r="H204" s="540">
        <f t="shared" si="56"/>
        <v>0.16380952382460237</v>
      </c>
      <c r="I204" s="541">
        <f t="shared" si="57"/>
        <v>16.053333334811033</v>
      </c>
      <c r="J204" s="542">
        <f t="shared" si="58"/>
        <v>1.9665394297865839E-6</v>
      </c>
      <c r="M204" s="535">
        <v>93</v>
      </c>
      <c r="N204" s="535">
        <v>105</v>
      </c>
      <c r="O204" s="535">
        <v>98</v>
      </c>
      <c r="P204" s="284" t="s">
        <v>443</v>
      </c>
      <c r="Q204" s="284" t="s">
        <v>444</v>
      </c>
      <c r="R204" s="284"/>
      <c r="S204" s="284"/>
    </row>
    <row r="205" spans="1:29" x14ac:dyDescent="0.2">
      <c r="A205" s="280" t="s">
        <v>107</v>
      </c>
      <c r="B205" s="538" t="s">
        <v>7</v>
      </c>
      <c r="C205" s="280">
        <v>11</v>
      </c>
      <c r="D205" s="280">
        <v>345</v>
      </c>
      <c r="E205" s="281">
        <v>41650.224305555559</v>
      </c>
      <c r="F205" s="281">
        <v>41650.260416666664</v>
      </c>
      <c r="G205" s="539">
        <f t="shared" si="55"/>
        <v>0.86666666652308777</v>
      </c>
      <c r="H205" s="540">
        <f t="shared" si="56"/>
        <v>0.16507936505201673</v>
      </c>
      <c r="I205" s="541">
        <f t="shared" si="57"/>
        <v>16.177777775097638</v>
      </c>
      <c r="J205" s="542">
        <f t="shared" si="58"/>
        <v>1.9817839209796156E-6</v>
      </c>
      <c r="M205" s="535">
        <v>85</v>
      </c>
      <c r="N205" s="535">
        <v>105</v>
      </c>
      <c r="O205" s="535">
        <v>98</v>
      </c>
      <c r="P205" s="284" t="s">
        <v>443</v>
      </c>
      <c r="Q205" s="284" t="s">
        <v>444</v>
      </c>
      <c r="R205" s="284"/>
      <c r="S205" s="284"/>
    </row>
    <row r="206" spans="1:29" x14ac:dyDescent="0.2">
      <c r="A206" s="280" t="s">
        <v>107</v>
      </c>
      <c r="B206" s="538" t="s">
        <v>7</v>
      </c>
      <c r="C206" s="280">
        <v>12</v>
      </c>
      <c r="D206" s="280">
        <v>345</v>
      </c>
      <c r="E206" s="281">
        <v>41650.260416666664</v>
      </c>
      <c r="F206" s="281">
        <v>41650.918055555558</v>
      </c>
      <c r="G206" s="539">
        <f t="shared" si="55"/>
        <v>15.783333333441988</v>
      </c>
      <c r="H206" s="540">
        <f t="shared" si="56"/>
        <v>2.5553968254144173</v>
      </c>
      <c r="I206" s="541">
        <f t="shared" si="57"/>
        <v>250.42888889061288</v>
      </c>
      <c r="J206" s="542">
        <f t="shared" si="58"/>
        <v>3.0677633989765449E-5</v>
      </c>
      <c r="M206" s="535">
        <v>88</v>
      </c>
      <c r="N206" s="535">
        <v>105</v>
      </c>
      <c r="O206" s="535">
        <v>98</v>
      </c>
      <c r="P206" s="284" t="s">
        <v>443</v>
      </c>
      <c r="Q206" s="284" t="s">
        <v>491</v>
      </c>
      <c r="R206" s="284"/>
      <c r="S206" s="284"/>
    </row>
    <row r="207" spans="1:29" x14ac:dyDescent="0.2">
      <c r="A207" s="280" t="s">
        <v>107</v>
      </c>
      <c r="B207" s="538" t="s">
        <v>7</v>
      </c>
      <c r="C207" s="280">
        <v>13</v>
      </c>
      <c r="D207" s="280">
        <v>345</v>
      </c>
      <c r="E207" s="281">
        <v>41650.918055555558</v>
      </c>
      <c r="F207" s="281">
        <v>41653.558333333334</v>
      </c>
      <c r="G207" s="539">
        <f t="shared" si="55"/>
        <v>63.366666666639503</v>
      </c>
      <c r="H207" s="540">
        <f t="shared" si="56"/>
        <v>12.069841269836095</v>
      </c>
      <c r="I207" s="541">
        <f t="shared" si="57"/>
        <v>1182.8444444439374</v>
      </c>
      <c r="J207" s="542">
        <f t="shared" si="58"/>
        <v>1.448988936309526E-4</v>
      </c>
      <c r="M207" s="535">
        <v>85</v>
      </c>
      <c r="N207" s="535">
        <v>105</v>
      </c>
      <c r="O207" s="535">
        <v>98</v>
      </c>
      <c r="P207" s="284" t="s">
        <v>443</v>
      </c>
      <c r="Q207" s="284" t="s">
        <v>444</v>
      </c>
      <c r="R207" s="284"/>
      <c r="S207" s="284"/>
    </row>
    <row r="208" spans="1:29" x14ac:dyDescent="0.2">
      <c r="A208" s="280" t="s">
        <v>107</v>
      </c>
      <c r="B208" s="280" t="s">
        <v>4</v>
      </c>
      <c r="C208" s="280">
        <v>14</v>
      </c>
      <c r="D208" s="280">
        <v>8551</v>
      </c>
      <c r="E208" s="281">
        <v>41650.918055555558</v>
      </c>
      <c r="F208" s="281">
        <v>41650.992361111108</v>
      </c>
      <c r="G208" s="282">
        <f t="shared" si="55"/>
        <v>1.783333333209157</v>
      </c>
      <c r="H208" s="313">
        <f t="shared" si="56"/>
        <v>0.50952380948833054</v>
      </c>
      <c r="I208" s="283">
        <f t="shared" si="57"/>
        <v>49.933333329856396</v>
      </c>
      <c r="J208" s="356">
        <f t="shared" si="58"/>
        <v>6.1168522951495234E-6</v>
      </c>
      <c r="K208" s="356">
        <f t="shared" ref="K208:K222" si="61">I208/$T$4</f>
        <v>6.3293922834013115E-6</v>
      </c>
      <c r="L208" s="356">
        <f t="shared" ref="L208:L222" si="62">I208/$U$4</f>
        <v>6.5621286511932989E-6</v>
      </c>
      <c r="M208" s="535">
        <v>75</v>
      </c>
      <c r="N208" s="535">
        <v>105</v>
      </c>
      <c r="O208" s="535">
        <v>98</v>
      </c>
      <c r="P208" s="284" t="s">
        <v>183</v>
      </c>
      <c r="Q208" s="284" t="s">
        <v>543</v>
      </c>
      <c r="R208" s="284"/>
      <c r="S208" s="284"/>
    </row>
    <row r="209" spans="1:29" s="384" customFormat="1" x14ac:dyDescent="0.2">
      <c r="A209" s="280" t="s">
        <v>107</v>
      </c>
      <c r="B209" s="280" t="s">
        <v>4</v>
      </c>
      <c r="C209" s="280">
        <v>15</v>
      </c>
      <c r="D209" s="280">
        <v>8551</v>
      </c>
      <c r="E209" s="281">
        <v>41651.040972222225</v>
      </c>
      <c r="F209" s="281">
        <v>41651.520833333336</v>
      </c>
      <c r="G209" s="282">
        <f t="shared" si="55"/>
        <v>11.516666666662786</v>
      </c>
      <c r="H209" s="313">
        <f t="shared" si="56"/>
        <v>2.7420634920625679</v>
      </c>
      <c r="I209" s="283">
        <f t="shared" si="57"/>
        <v>268.72222222213168</v>
      </c>
      <c r="J209" s="356">
        <f t="shared" si="58"/>
        <v>3.2918574269791367E-5</v>
      </c>
      <c r="K209" s="356">
        <f t="shared" si="61"/>
        <v>3.4062383708203849E-5</v>
      </c>
      <c r="L209" s="356">
        <f t="shared" si="62"/>
        <v>3.5314882385426649E-5</v>
      </c>
      <c r="M209" s="535">
        <v>80</v>
      </c>
      <c r="N209" s="535">
        <v>105</v>
      </c>
      <c r="O209" s="535">
        <v>98</v>
      </c>
      <c r="P209" s="284" t="s">
        <v>183</v>
      </c>
      <c r="Q209" s="284" t="s">
        <v>447</v>
      </c>
      <c r="R209" s="284"/>
      <c r="S209" s="284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</row>
    <row r="210" spans="1:29" x14ac:dyDescent="0.2">
      <c r="A210" s="280" t="s">
        <v>107</v>
      </c>
      <c r="B210" s="280" t="s">
        <v>4</v>
      </c>
      <c r="C210" s="280">
        <v>16</v>
      </c>
      <c r="D210" s="280">
        <v>8551</v>
      </c>
      <c r="E210" s="281">
        <v>41651.520833333336</v>
      </c>
      <c r="F210" s="281">
        <v>41651.609722222223</v>
      </c>
      <c r="G210" s="282">
        <f t="shared" si="55"/>
        <v>2.1333333333022892</v>
      </c>
      <c r="H210" s="313">
        <f t="shared" si="56"/>
        <v>0.60952380951493979</v>
      </c>
      <c r="I210" s="283">
        <f t="shared" si="57"/>
        <v>59.733333332464099</v>
      </c>
      <c r="J210" s="356">
        <f t="shared" si="58"/>
        <v>7.3173560170305047E-6</v>
      </c>
      <c r="K210" s="356">
        <f t="shared" si="61"/>
        <v>7.5716094609344989E-6</v>
      </c>
      <c r="L210" s="356">
        <f t="shared" si="62"/>
        <v>7.8500230598037997E-6</v>
      </c>
      <c r="M210" s="535">
        <v>75</v>
      </c>
      <c r="N210" s="535">
        <v>105</v>
      </c>
      <c r="O210" s="535">
        <v>98</v>
      </c>
      <c r="P210" s="284" t="s">
        <v>183</v>
      </c>
      <c r="Q210" s="284" t="s">
        <v>540</v>
      </c>
      <c r="R210" s="284"/>
      <c r="S210" s="284"/>
    </row>
    <row r="211" spans="1:29" x14ac:dyDescent="0.2">
      <c r="A211" s="280" t="s">
        <v>107</v>
      </c>
      <c r="B211" s="280" t="s">
        <v>4</v>
      </c>
      <c r="C211" s="280">
        <v>17</v>
      </c>
      <c r="D211" s="280">
        <v>8551</v>
      </c>
      <c r="E211" s="281">
        <v>41652.527777777781</v>
      </c>
      <c r="F211" s="281">
        <v>41654.368750000001</v>
      </c>
      <c r="G211" s="282">
        <f t="shared" si="55"/>
        <v>44.183333333290648</v>
      </c>
      <c r="H211" s="313">
        <f t="shared" si="56"/>
        <v>10.519841269831106</v>
      </c>
      <c r="I211" s="283">
        <f t="shared" si="57"/>
        <v>1030.9444444434484</v>
      </c>
      <c r="J211" s="356">
        <f t="shared" si="58"/>
        <v>1.2629108594668887E-4</v>
      </c>
      <c r="K211" s="356">
        <f t="shared" si="61"/>
        <v>1.3067927526829462E-4</v>
      </c>
      <c r="L211" s="356">
        <f t="shared" si="62"/>
        <v>1.3548444747280339E-4</v>
      </c>
      <c r="M211" s="535">
        <v>80</v>
      </c>
      <c r="N211" s="535">
        <v>105</v>
      </c>
      <c r="O211" s="535">
        <v>98</v>
      </c>
      <c r="P211" s="284" t="s">
        <v>183</v>
      </c>
      <c r="Q211" s="284" t="s">
        <v>447</v>
      </c>
      <c r="R211" s="284"/>
      <c r="S211" s="284"/>
    </row>
    <row r="212" spans="1:29" s="214" customFormat="1" x14ac:dyDescent="0.2">
      <c r="A212" s="280" t="s">
        <v>107</v>
      </c>
      <c r="B212" s="280" t="s">
        <v>4</v>
      </c>
      <c r="C212" s="280">
        <v>18</v>
      </c>
      <c r="D212" s="280">
        <v>8551</v>
      </c>
      <c r="E212" s="281">
        <v>41655.104861111111</v>
      </c>
      <c r="F212" s="281">
        <v>41655.27847222222</v>
      </c>
      <c r="G212" s="282">
        <f t="shared" si="55"/>
        <v>4.1666666666278616</v>
      </c>
      <c r="H212" s="313">
        <f t="shared" si="56"/>
        <v>0.19841269841085055</v>
      </c>
      <c r="I212" s="283">
        <f t="shared" si="57"/>
        <v>19.444444444263354</v>
      </c>
      <c r="J212" s="356">
        <f t="shared" si="58"/>
        <v>2.381951828472929E-6</v>
      </c>
      <c r="K212" s="356">
        <f t="shared" si="61"/>
        <v>2.4647166214108609E-6</v>
      </c>
      <c r="L212" s="356">
        <f t="shared" si="62"/>
        <v>2.5553460481266027E-6</v>
      </c>
      <c r="M212" s="535">
        <v>100</v>
      </c>
      <c r="N212" s="535">
        <v>105</v>
      </c>
      <c r="O212" s="535">
        <v>98</v>
      </c>
      <c r="P212" s="284" t="s">
        <v>183</v>
      </c>
      <c r="Q212" s="284" t="s">
        <v>447</v>
      </c>
      <c r="R212" s="284"/>
      <c r="S212" s="284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</row>
    <row r="213" spans="1:29" s="214" customFormat="1" x14ac:dyDescent="0.2">
      <c r="A213" s="280" t="s">
        <v>107</v>
      </c>
      <c r="B213" s="280" t="s">
        <v>4</v>
      </c>
      <c r="C213" s="280">
        <v>19</v>
      </c>
      <c r="D213" s="280">
        <v>8551</v>
      </c>
      <c r="E213" s="281">
        <v>41655.441666666666</v>
      </c>
      <c r="F213" s="281">
        <v>41655.604166666664</v>
      </c>
      <c r="G213" s="282">
        <f t="shared" si="55"/>
        <v>3.8999999999650754</v>
      </c>
      <c r="H213" s="313">
        <f t="shared" si="56"/>
        <v>0.37142857142524527</v>
      </c>
      <c r="I213" s="283">
        <f t="shared" si="57"/>
        <v>36.399999999674037</v>
      </c>
      <c r="J213" s="356">
        <f t="shared" si="58"/>
        <v>4.4590138229029206E-6</v>
      </c>
      <c r="K213" s="356">
        <f t="shared" si="61"/>
        <v>4.6139495152827838E-6</v>
      </c>
      <c r="L213" s="356">
        <f t="shared" si="62"/>
        <v>4.7836078020947139E-6</v>
      </c>
      <c r="M213" s="535">
        <v>95</v>
      </c>
      <c r="N213" s="535">
        <v>105</v>
      </c>
      <c r="O213" s="535">
        <v>98</v>
      </c>
      <c r="P213" s="284" t="s">
        <v>183</v>
      </c>
      <c r="Q213" s="284" t="s">
        <v>447</v>
      </c>
      <c r="R213" s="284"/>
      <c r="S213" s="284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</row>
    <row r="214" spans="1:29" x14ac:dyDescent="0.2">
      <c r="A214" s="280" t="s">
        <v>107</v>
      </c>
      <c r="B214" s="280" t="s">
        <v>4</v>
      </c>
      <c r="C214" s="280">
        <v>20</v>
      </c>
      <c r="D214" s="280">
        <v>8551</v>
      </c>
      <c r="E214" s="281">
        <v>41656.842361111114</v>
      </c>
      <c r="F214" s="281">
        <v>41657.022916666669</v>
      </c>
      <c r="G214" s="282">
        <f t="shared" si="55"/>
        <v>4.3333333333139308</v>
      </c>
      <c r="H214" s="313">
        <f t="shared" si="56"/>
        <v>0.41269841269656482</v>
      </c>
      <c r="I214" s="283">
        <f t="shared" si="57"/>
        <v>40.444444444263354</v>
      </c>
      <c r="J214" s="356">
        <f t="shared" si="58"/>
        <v>4.954459803247651E-6</v>
      </c>
      <c r="K214" s="356">
        <f t="shared" si="61"/>
        <v>5.1266105725593814E-6</v>
      </c>
      <c r="L214" s="356">
        <f t="shared" si="62"/>
        <v>5.3151197801290365E-6</v>
      </c>
      <c r="M214" s="535">
        <v>95</v>
      </c>
      <c r="N214" s="535">
        <v>105</v>
      </c>
      <c r="O214" s="535">
        <v>98</v>
      </c>
      <c r="P214" s="284" t="s">
        <v>183</v>
      </c>
      <c r="Q214" s="284" t="s">
        <v>544</v>
      </c>
      <c r="R214" s="284"/>
      <c r="S214" s="284"/>
    </row>
    <row r="215" spans="1:29" x14ac:dyDescent="0.2">
      <c r="A215" s="280" t="s">
        <v>107</v>
      </c>
      <c r="B215" s="280" t="s">
        <v>4</v>
      </c>
      <c r="C215" s="280">
        <v>21</v>
      </c>
      <c r="D215" s="280">
        <v>8551</v>
      </c>
      <c r="E215" s="281">
        <v>41657.714583333334</v>
      </c>
      <c r="F215" s="281">
        <v>41657.93472222222</v>
      </c>
      <c r="G215" s="282">
        <f t="shared" si="55"/>
        <v>5.2833333332673647</v>
      </c>
      <c r="H215" s="313">
        <f t="shared" si="56"/>
        <v>0.25158730158416021</v>
      </c>
      <c r="I215" s="283">
        <f t="shared" si="57"/>
        <v>24.655555555247702</v>
      </c>
      <c r="J215" s="356">
        <f t="shared" si="58"/>
        <v>3.0203149184940906E-6</v>
      </c>
      <c r="K215" s="356">
        <f t="shared" si="61"/>
        <v>3.1252606759390552E-6</v>
      </c>
      <c r="L215" s="356">
        <f t="shared" si="62"/>
        <v>3.2401787890142513E-6</v>
      </c>
      <c r="M215" s="535">
        <v>100</v>
      </c>
      <c r="N215" s="535">
        <v>105</v>
      </c>
      <c r="O215" s="535">
        <v>98</v>
      </c>
      <c r="P215" s="284" t="s">
        <v>183</v>
      </c>
      <c r="Q215" s="284" t="s">
        <v>551</v>
      </c>
      <c r="R215" s="284"/>
      <c r="S215" s="284"/>
    </row>
    <row r="216" spans="1:29" x14ac:dyDescent="0.2">
      <c r="A216" s="280" t="s">
        <v>107</v>
      </c>
      <c r="B216" s="280" t="s">
        <v>4</v>
      </c>
      <c r="C216" s="280">
        <v>22</v>
      </c>
      <c r="D216" s="280">
        <v>8551</v>
      </c>
      <c r="E216" s="281">
        <v>41659.388888888891</v>
      </c>
      <c r="F216" s="281">
        <v>41659.770833333336</v>
      </c>
      <c r="G216" s="282">
        <f t="shared" si="55"/>
        <v>9.1666666666860692</v>
      </c>
      <c r="H216" s="313">
        <f t="shared" si="56"/>
        <v>0.43650793650886044</v>
      </c>
      <c r="I216" s="283">
        <f t="shared" si="57"/>
        <v>42.777777777868323</v>
      </c>
      <c r="J216" s="356">
        <f t="shared" si="58"/>
        <v>5.2402940227003397E-6</v>
      </c>
      <c r="K216" s="356">
        <f t="shared" si="61"/>
        <v>5.4223765671658704E-6</v>
      </c>
      <c r="L216" s="356">
        <f t="shared" si="62"/>
        <v>5.6217613059427822E-6</v>
      </c>
      <c r="M216" s="535">
        <v>100</v>
      </c>
      <c r="N216" s="535">
        <v>105</v>
      </c>
      <c r="O216" s="535">
        <v>98</v>
      </c>
      <c r="P216" s="284" t="s">
        <v>183</v>
      </c>
      <c r="Q216" s="284" t="s">
        <v>483</v>
      </c>
      <c r="R216" s="284"/>
      <c r="S216" s="284"/>
    </row>
    <row r="217" spans="1:29" x14ac:dyDescent="0.2">
      <c r="A217" s="280" t="s">
        <v>107</v>
      </c>
      <c r="B217" s="280" t="s">
        <v>4</v>
      </c>
      <c r="C217" s="280">
        <v>23</v>
      </c>
      <c r="D217" s="280">
        <v>8551</v>
      </c>
      <c r="E217" s="281">
        <v>41659.770833333336</v>
      </c>
      <c r="F217" s="281">
        <v>41663.5</v>
      </c>
      <c r="G217" s="282">
        <f t="shared" si="55"/>
        <v>89.499999999941792</v>
      </c>
      <c r="H217" s="313">
        <f t="shared" si="56"/>
        <v>2.5571428571411943</v>
      </c>
      <c r="I217" s="283">
        <f t="shared" si="57"/>
        <v>250.59999999983705</v>
      </c>
      <c r="J217" s="356">
        <f t="shared" si="58"/>
        <v>3.0698595165625052E-5</v>
      </c>
      <c r="K217" s="356">
        <f t="shared" si="61"/>
        <v>3.1765267817018357E-5</v>
      </c>
      <c r="L217" s="356">
        <f t="shared" si="62"/>
        <v>3.293329986854096E-5</v>
      </c>
      <c r="M217" s="535">
        <v>102</v>
      </c>
      <c r="N217" s="535">
        <v>105</v>
      </c>
      <c r="O217" s="535">
        <v>98</v>
      </c>
      <c r="P217" s="284" t="s">
        <v>183</v>
      </c>
      <c r="Q217" s="284" t="s">
        <v>483</v>
      </c>
      <c r="R217" s="284"/>
      <c r="S217" s="284"/>
    </row>
    <row r="218" spans="1:29" x14ac:dyDescent="0.2">
      <c r="A218" s="454" t="s">
        <v>107</v>
      </c>
      <c r="B218" s="454" t="s">
        <v>4</v>
      </c>
      <c r="C218" s="454">
        <v>24</v>
      </c>
      <c r="D218" s="454">
        <v>8551</v>
      </c>
      <c r="E218" s="455">
        <v>41663.5</v>
      </c>
      <c r="F218" s="281">
        <v>41675.496527777781</v>
      </c>
      <c r="G218" s="456">
        <f t="shared" si="55"/>
        <v>287.91666666674428</v>
      </c>
      <c r="H218" s="457">
        <f t="shared" si="56"/>
        <v>5.4841269841284621</v>
      </c>
      <c r="I218" s="458">
        <f t="shared" si="57"/>
        <v>537.44444444458929</v>
      </c>
      <c r="J218" s="245">
        <f t="shared" si="58"/>
        <v>6.5837148539622659E-5</v>
      </c>
      <c r="K218" s="245">
        <f t="shared" si="61"/>
        <v>6.8124767416449019E-5</v>
      </c>
      <c r="L218" s="245">
        <f t="shared" si="62"/>
        <v>7.0629764770896124E-5</v>
      </c>
      <c r="M218" s="244">
        <v>103</v>
      </c>
      <c r="N218" s="244">
        <v>105</v>
      </c>
      <c r="O218" s="244">
        <v>98</v>
      </c>
      <c r="P218" s="459" t="s">
        <v>183</v>
      </c>
      <c r="Q218" s="459" t="s">
        <v>483</v>
      </c>
      <c r="R218" s="459"/>
      <c r="S218" s="459"/>
      <c r="T218" s="214"/>
      <c r="U218" s="214"/>
      <c r="V218" s="214"/>
      <c r="W218" s="214"/>
      <c r="X218" s="214"/>
      <c r="Y218" s="214"/>
      <c r="Z218" s="214"/>
      <c r="AA218" s="214"/>
      <c r="AB218" s="214"/>
      <c r="AC218" s="214"/>
    </row>
    <row r="219" spans="1:29" ht="13.5" x14ac:dyDescent="0.25">
      <c r="A219" s="280" t="s">
        <v>107</v>
      </c>
      <c r="B219" s="280" t="s">
        <v>4</v>
      </c>
      <c r="C219" s="280">
        <v>25</v>
      </c>
      <c r="D219" s="280">
        <v>263</v>
      </c>
      <c r="E219" s="281">
        <v>41671.901388888888</v>
      </c>
      <c r="F219" s="281">
        <v>41671.949999999997</v>
      </c>
      <c r="G219" s="282">
        <f t="shared" si="55"/>
        <v>1.1666666666278616</v>
      </c>
      <c r="H219" s="313">
        <f t="shared" si="56"/>
        <v>0.27777777776853846</v>
      </c>
      <c r="I219" s="283">
        <f t="shared" si="57"/>
        <v>27.22222222131677</v>
      </c>
      <c r="J219" s="356">
        <f t="shared" si="58"/>
        <v>3.3347325597822397E-6</v>
      </c>
      <c r="K219" s="356">
        <f t="shared" si="61"/>
        <v>3.450603269892569E-6</v>
      </c>
      <c r="L219" s="356">
        <f t="shared" si="62"/>
        <v>3.5774844672915692E-6</v>
      </c>
      <c r="M219" s="495">
        <v>80</v>
      </c>
      <c r="N219" s="495">
        <v>105</v>
      </c>
      <c r="O219" s="495">
        <v>98</v>
      </c>
      <c r="P219" s="284" t="s">
        <v>268</v>
      </c>
      <c r="Q219" s="482" t="s">
        <v>269</v>
      </c>
    </row>
    <row r="220" spans="1:29" ht="13.5" x14ac:dyDescent="0.25">
      <c r="A220" s="280" t="s">
        <v>107</v>
      </c>
      <c r="B220" s="280" t="s">
        <v>4</v>
      </c>
      <c r="C220" s="280">
        <v>26</v>
      </c>
      <c r="D220" s="280">
        <v>338</v>
      </c>
      <c r="E220" s="281">
        <v>41674.926388888889</v>
      </c>
      <c r="F220" s="281">
        <v>41675.496527777781</v>
      </c>
      <c r="G220" s="282">
        <f t="shared" si="55"/>
        <v>13.683333333407063</v>
      </c>
      <c r="H220" s="313">
        <f t="shared" si="56"/>
        <v>3.2579365079540628</v>
      </c>
      <c r="I220" s="283">
        <f t="shared" si="57"/>
        <v>319.27777777949814</v>
      </c>
      <c r="J220" s="356">
        <f t="shared" si="58"/>
        <v>3.9111649024100494E-5</v>
      </c>
      <c r="K220" s="356">
        <f t="shared" si="61"/>
        <v>4.0470646924161312E-5</v>
      </c>
      <c r="L220" s="356">
        <f t="shared" si="62"/>
        <v>4.1958782110855674E-5</v>
      </c>
      <c r="M220" s="495">
        <v>80</v>
      </c>
      <c r="N220" s="495">
        <v>105</v>
      </c>
      <c r="O220" s="495">
        <v>98</v>
      </c>
      <c r="P220" s="284" t="s">
        <v>270</v>
      </c>
      <c r="Q220" s="482" t="s">
        <v>271</v>
      </c>
    </row>
    <row r="221" spans="1:29" ht="13.5" x14ac:dyDescent="0.25">
      <c r="A221" s="390" t="s">
        <v>107</v>
      </c>
      <c r="B221" s="390" t="s">
        <v>154</v>
      </c>
      <c r="C221" s="278">
        <v>27</v>
      </c>
      <c r="D221" s="278">
        <v>1050</v>
      </c>
      <c r="E221" s="279">
        <v>41677.195833333331</v>
      </c>
      <c r="F221" s="279">
        <v>41678.747916666667</v>
      </c>
      <c r="G221" s="391">
        <f t="shared" si="55"/>
        <v>37.250000000058208</v>
      </c>
      <c r="H221" s="392">
        <f t="shared" si="56"/>
        <v>37.250000000058208</v>
      </c>
      <c r="I221" s="393">
        <f t="shared" si="57"/>
        <v>3650.5000000057044</v>
      </c>
      <c r="J221" s="394">
        <f t="shared" si="58"/>
        <v>4.4718763628237123E-4</v>
      </c>
      <c r="K221" s="394">
        <f t="shared" si="61"/>
        <v>4.6272589850870753E-4</v>
      </c>
      <c r="L221" s="394">
        <f t="shared" si="62"/>
        <v>4.79740667080506E-4</v>
      </c>
      <c r="M221" s="294">
        <v>0</v>
      </c>
      <c r="N221" s="294">
        <v>105</v>
      </c>
      <c r="O221" s="294">
        <v>98</v>
      </c>
      <c r="P221" s="382" t="s">
        <v>182</v>
      </c>
      <c r="Q221" s="483" t="s">
        <v>272</v>
      </c>
      <c r="R221" s="383"/>
      <c r="S221" s="384"/>
      <c r="T221" s="384"/>
      <c r="U221" s="384"/>
      <c r="V221" s="214"/>
      <c r="W221" s="214"/>
      <c r="X221" s="214"/>
      <c r="Y221" s="214"/>
      <c r="Z221" s="214"/>
      <c r="AA221" s="214"/>
      <c r="AB221" s="214"/>
      <c r="AC221" s="214"/>
    </row>
    <row r="222" spans="1:29" ht="13.5" x14ac:dyDescent="0.25">
      <c r="A222" s="280" t="s">
        <v>107</v>
      </c>
      <c r="B222" s="280" t="s">
        <v>4</v>
      </c>
      <c r="C222" s="280">
        <v>28</v>
      </c>
      <c r="D222" s="280">
        <v>9630</v>
      </c>
      <c r="E222" s="281">
        <v>41683.611805555556</v>
      </c>
      <c r="F222" s="281">
        <v>41683.686111111114</v>
      </c>
      <c r="G222" s="282">
        <f t="shared" si="55"/>
        <v>1.78333333338378</v>
      </c>
      <c r="H222" s="313">
        <f t="shared" si="56"/>
        <v>0.16984126984607428</v>
      </c>
      <c r="I222" s="283">
        <f t="shared" si="57"/>
        <v>16.64444444491528</v>
      </c>
      <c r="J222" s="356">
        <f t="shared" si="58"/>
        <v>2.0389507652494939E-6</v>
      </c>
      <c r="K222" s="356">
        <f t="shared" si="61"/>
        <v>2.1097974280070275E-6</v>
      </c>
      <c r="L222" s="356">
        <f t="shared" si="62"/>
        <v>2.1873762172786197E-6</v>
      </c>
      <c r="M222" s="495">
        <v>95</v>
      </c>
      <c r="N222" s="495">
        <v>105</v>
      </c>
      <c r="O222" s="495">
        <v>98</v>
      </c>
      <c r="P222" s="284" t="s">
        <v>171</v>
      </c>
      <c r="Q222" s="482" t="s">
        <v>273</v>
      </c>
    </row>
    <row r="223" spans="1:29" s="321" customFormat="1" x14ac:dyDescent="0.2">
      <c r="A223" s="314"/>
      <c r="B223" s="314"/>
      <c r="C223" s="314"/>
      <c r="D223" s="314"/>
      <c r="E223" s="315"/>
      <c r="F223" s="315"/>
      <c r="G223" s="316"/>
      <c r="H223" s="317"/>
      <c r="I223" s="318"/>
      <c r="J223" s="358"/>
      <c r="K223" s="358"/>
      <c r="L223" s="358"/>
      <c r="M223" s="496"/>
      <c r="N223" s="496"/>
      <c r="O223" s="496"/>
      <c r="P223" s="319"/>
      <c r="Q223" s="367"/>
      <c r="R223" s="320"/>
    </row>
    <row r="224" spans="1:29" s="329" customFormat="1" x14ac:dyDescent="0.2">
      <c r="A224" s="322" t="s">
        <v>107</v>
      </c>
      <c r="B224" s="322"/>
      <c r="C224" s="322"/>
      <c r="D224" s="322"/>
      <c r="E224" s="323"/>
      <c r="F224" s="323"/>
      <c r="G224" s="324">
        <f t="shared" ref="G224:L224" si="63">SUM(G194:G223)</f>
        <v>662.99999999947613</v>
      </c>
      <c r="H224" s="325">
        <f t="shared" si="63"/>
        <v>113.07888888879513</v>
      </c>
      <c r="I224" s="326">
        <f t="shared" si="63"/>
        <v>11081.731111101923</v>
      </c>
      <c r="J224" s="360">
        <f t="shared" si="63"/>
        <v>1.3575162694104209E-3</v>
      </c>
      <c r="K224" s="360">
        <f t="shared" si="63"/>
        <v>1.208827168187735E-3</v>
      </c>
      <c r="L224" s="360">
        <f t="shared" si="63"/>
        <v>1.2532766242832421E-3</v>
      </c>
      <c r="M224" s="497"/>
      <c r="N224" s="497"/>
      <c r="O224" s="497"/>
      <c r="P224" s="327"/>
      <c r="Q224" s="368"/>
      <c r="R224" s="328"/>
    </row>
    <row r="225" spans="1:19" s="329" customFormat="1" x14ac:dyDescent="0.2">
      <c r="A225" s="322"/>
      <c r="B225" s="286" t="s">
        <v>147</v>
      </c>
      <c r="C225" s="322"/>
      <c r="D225" s="322"/>
      <c r="E225" s="323"/>
      <c r="F225" s="323"/>
      <c r="G225" s="287"/>
      <c r="H225" s="338"/>
      <c r="I225" s="288"/>
      <c r="J225" s="357"/>
      <c r="K225" s="357"/>
      <c r="L225" s="357"/>
      <c r="M225" s="497"/>
      <c r="N225" s="497"/>
      <c r="O225" s="497"/>
      <c r="P225" s="327"/>
      <c r="Q225" s="368"/>
      <c r="R225" s="328"/>
    </row>
    <row r="227" spans="1:19" x14ac:dyDescent="0.2">
      <c r="A227" s="307"/>
      <c r="B227" s="307"/>
      <c r="C227" s="307"/>
      <c r="D227" s="307"/>
      <c r="E227" s="308"/>
      <c r="F227" s="308"/>
      <c r="G227" s="309"/>
      <c r="H227" s="310"/>
      <c r="I227" s="311"/>
      <c r="J227" s="355"/>
      <c r="K227" s="355"/>
      <c r="L227" s="355"/>
      <c r="M227" s="494"/>
      <c r="N227" s="494"/>
      <c r="O227" s="494"/>
      <c r="P227" s="312"/>
      <c r="Q227" s="365"/>
    </row>
    <row r="228" spans="1:19" x14ac:dyDescent="0.2">
      <c r="A228" s="280" t="s">
        <v>112</v>
      </c>
      <c r="B228" s="280" t="s">
        <v>4</v>
      </c>
      <c r="C228" s="280">
        <v>1</v>
      </c>
      <c r="D228" s="280">
        <v>8280</v>
      </c>
      <c r="E228" s="281">
        <v>41646.302083333336</v>
      </c>
      <c r="F228" s="281">
        <v>41646.373611111114</v>
      </c>
      <c r="G228" s="282">
        <f t="shared" ref="G228:G275" si="64">(F228-E228)*24</f>
        <v>1.7166666666744277</v>
      </c>
      <c r="H228" s="313">
        <f t="shared" ref="H228:H237" si="65">G228*(N228-M228)/N228</f>
        <v>0.36414141414306039</v>
      </c>
      <c r="I228" s="283">
        <f t="shared" ref="I228:I237" si="66">H228*O228</f>
        <v>110.33484848534729</v>
      </c>
      <c r="J228" s="356">
        <f t="shared" ref="J228:J237" si="67">I228/$S$4</f>
        <v>1.3516060839243646E-5</v>
      </c>
      <c r="K228" s="356">
        <f t="shared" ref="K228:K237" si="68">I228/$T$4</f>
        <v>1.3985698370668308E-5</v>
      </c>
      <c r="L228" s="356">
        <f>I228/$U$4</f>
        <v>1.4499962694015711E-5</v>
      </c>
      <c r="M228" s="535">
        <v>260</v>
      </c>
      <c r="N228" s="535">
        <v>330</v>
      </c>
      <c r="O228" s="535">
        <v>303</v>
      </c>
      <c r="P228" s="284" t="s">
        <v>518</v>
      </c>
      <c r="Q228" s="284" t="s">
        <v>521</v>
      </c>
      <c r="R228" s="284"/>
      <c r="S228" s="284"/>
    </row>
    <row r="229" spans="1:19" x14ac:dyDescent="0.2">
      <c r="A229" s="280" t="s">
        <v>112</v>
      </c>
      <c r="B229" s="280" t="s">
        <v>4</v>
      </c>
      <c r="C229" s="280">
        <v>2</v>
      </c>
      <c r="D229" s="280">
        <v>250</v>
      </c>
      <c r="E229" s="281">
        <v>41646.701388888891</v>
      </c>
      <c r="F229" s="281">
        <v>41646.754166666666</v>
      </c>
      <c r="G229" s="282">
        <f t="shared" si="64"/>
        <v>1.2666666666045785</v>
      </c>
      <c r="H229" s="313">
        <f t="shared" si="65"/>
        <v>0.26868686867369845</v>
      </c>
      <c r="I229" s="283">
        <f t="shared" si="66"/>
        <v>81.412121208130628</v>
      </c>
      <c r="J229" s="356">
        <f t="shared" si="67"/>
        <v>9.9730157643448712E-6</v>
      </c>
      <c r="K229" s="356">
        <f t="shared" si="68"/>
        <v>1.0319544428290147E-5</v>
      </c>
      <c r="L229" s="356">
        <f>I229/$U$4</f>
        <v>1.0699001598895101E-5</v>
      </c>
      <c r="M229" s="535">
        <v>260</v>
      </c>
      <c r="N229" s="535">
        <v>330</v>
      </c>
      <c r="O229" s="535">
        <v>303</v>
      </c>
      <c r="P229" s="284" t="s">
        <v>160</v>
      </c>
      <c r="Q229" s="284" t="s">
        <v>530</v>
      </c>
      <c r="R229" s="284"/>
      <c r="S229" s="284"/>
    </row>
    <row r="230" spans="1:19" x14ac:dyDescent="0.2">
      <c r="A230" s="280" t="s">
        <v>112</v>
      </c>
      <c r="B230" s="280" t="s">
        <v>4</v>
      </c>
      <c r="C230" s="280">
        <v>3</v>
      </c>
      <c r="D230" s="280">
        <v>250</v>
      </c>
      <c r="E230" s="281">
        <v>41647.239583333336</v>
      </c>
      <c r="F230" s="281">
        <v>41647.279861111114</v>
      </c>
      <c r="G230" s="282">
        <f t="shared" si="64"/>
        <v>0.96666666667442769</v>
      </c>
      <c r="H230" s="313">
        <f t="shared" si="65"/>
        <v>0.26363636363848025</v>
      </c>
      <c r="I230" s="283">
        <f t="shared" si="66"/>
        <v>79.881818182459511</v>
      </c>
      <c r="J230" s="356">
        <f t="shared" si="67"/>
        <v>9.7855530625657834E-6</v>
      </c>
      <c r="K230" s="356">
        <f t="shared" si="68"/>
        <v>1.0125568029839755E-5</v>
      </c>
      <c r="L230" s="356">
        <f>I230/$U$4</f>
        <v>1.0497892546883149E-5</v>
      </c>
      <c r="M230" s="535">
        <v>240</v>
      </c>
      <c r="N230" s="535">
        <v>330</v>
      </c>
      <c r="O230" s="535">
        <v>303</v>
      </c>
      <c r="P230" s="284" t="s">
        <v>160</v>
      </c>
      <c r="Q230" s="284" t="s">
        <v>530</v>
      </c>
      <c r="R230" s="284"/>
      <c r="S230" s="284"/>
    </row>
    <row r="231" spans="1:19" x14ac:dyDescent="0.2">
      <c r="A231" s="280" t="s">
        <v>112</v>
      </c>
      <c r="B231" s="286" t="s">
        <v>147</v>
      </c>
      <c r="C231" s="280">
        <v>4</v>
      </c>
      <c r="D231" s="280">
        <v>310</v>
      </c>
      <c r="E231" s="281">
        <v>41648.893055555556</v>
      </c>
      <c r="F231" s="281">
        <v>41649.053472222222</v>
      </c>
      <c r="G231" s="287">
        <f t="shared" si="64"/>
        <v>3.8499999999767169</v>
      </c>
      <c r="H231" s="338">
        <f t="shared" si="65"/>
        <v>0.99166666666066949</v>
      </c>
      <c r="I231" s="288">
        <f t="shared" si="66"/>
        <v>300.47499999818285</v>
      </c>
      <c r="J231" s="357">
        <f t="shared" si="67"/>
        <v>3.6808301605512379E-5</v>
      </c>
      <c r="K231" s="357">
        <f t="shared" si="68"/>
        <v>3.8087265950786407E-5</v>
      </c>
      <c r="M231" s="535">
        <v>245</v>
      </c>
      <c r="N231" s="535">
        <v>330</v>
      </c>
      <c r="O231" s="535">
        <v>303</v>
      </c>
      <c r="P231" s="284" t="s">
        <v>166</v>
      </c>
      <c r="Q231" s="284" t="s">
        <v>488</v>
      </c>
      <c r="R231" s="284"/>
      <c r="S231" s="284"/>
    </row>
    <row r="232" spans="1:19" x14ac:dyDescent="0.2">
      <c r="A232" s="280" t="s">
        <v>112</v>
      </c>
      <c r="B232" s="286" t="s">
        <v>147</v>
      </c>
      <c r="C232" s="280">
        <v>5</v>
      </c>
      <c r="D232" s="280">
        <v>310</v>
      </c>
      <c r="E232" s="281">
        <v>41652.916666666664</v>
      </c>
      <c r="F232" s="281">
        <v>41653.303472222222</v>
      </c>
      <c r="G232" s="287">
        <f t="shared" si="64"/>
        <v>9.28333333338378</v>
      </c>
      <c r="H232" s="338">
        <f t="shared" si="65"/>
        <v>2.5318181818319401</v>
      </c>
      <c r="I232" s="288">
        <f t="shared" si="66"/>
        <v>767.14090909507786</v>
      </c>
      <c r="J232" s="357">
        <f t="shared" si="67"/>
        <v>9.3975052686810366E-5</v>
      </c>
      <c r="K232" s="357">
        <f t="shared" si="68"/>
        <v>9.7240368838036418E-5</v>
      </c>
      <c r="M232" s="535">
        <v>240</v>
      </c>
      <c r="N232" s="535">
        <v>330</v>
      </c>
      <c r="O232" s="535">
        <v>303</v>
      </c>
      <c r="P232" s="284" t="s">
        <v>166</v>
      </c>
      <c r="Q232" s="284" t="s">
        <v>452</v>
      </c>
      <c r="R232" s="284"/>
      <c r="S232" s="284"/>
    </row>
    <row r="233" spans="1:19" x14ac:dyDescent="0.2">
      <c r="A233" s="280" t="s">
        <v>112</v>
      </c>
      <c r="B233" s="286" t="s">
        <v>147</v>
      </c>
      <c r="C233" s="280">
        <v>6</v>
      </c>
      <c r="D233" s="280">
        <v>310</v>
      </c>
      <c r="E233" s="281">
        <v>41653.94027777778</v>
      </c>
      <c r="F233" s="281">
        <v>41654.195833333331</v>
      </c>
      <c r="G233" s="287">
        <f t="shared" si="64"/>
        <v>6.1333333332440816</v>
      </c>
      <c r="H233" s="338">
        <f t="shared" si="65"/>
        <v>1.6727272727029314</v>
      </c>
      <c r="I233" s="288">
        <f t="shared" si="66"/>
        <v>506.83636362898824</v>
      </c>
      <c r="J233" s="357">
        <f t="shared" si="67"/>
        <v>6.2087647016256805E-5</v>
      </c>
      <c r="K233" s="357">
        <f t="shared" si="68"/>
        <v>6.424498336029123E-5</v>
      </c>
      <c r="M233" s="535">
        <v>240</v>
      </c>
      <c r="N233" s="535">
        <v>330</v>
      </c>
      <c r="O233" s="535">
        <v>303</v>
      </c>
      <c r="P233" s="284" t="s">
        <v>166</v>
      </c>
      <c r="Q233" s="284" t="s">
        <v>463</v>
      </c>
      <c r="R233" s="284"/>
      <c r="S233" s="284"/>
    </row>
    <row r="234" spans="1:19" x14ac:dyDescent="0.2">
      <c r="A234" s="280" t="s">
        <v>112</v>
      </c>
      <c r="B234" s="286" t="s">
        <v>147</v>
      </c>
      <c r="C234" s="280">
        <v>7</v>
      </c>
      <c r="D234" s="280">
        <v>250</v>
      </c>
      <c r="E234" s="281">
        <v>41654.958333333336</v>
      </c>
      <c r="F234" s="281">
        <v>41655.261805555558</v>
      </c>
      <c r="G234" s="287">
        <f t="shared" si="64"/>
        <v>7.2833333333255723</v>
      </c>
      <c r="H234" s="338">
        <f t="shared" si="65"/>
        <v>1.9863636363615198</v>
      </c>
      <c r="I234" s="288">
        <f t="shared" si="66"/>
        <v>601.86818181754052</v>
      </c>
      <c r="J234" s="357">
        <f t="shared" si="67"/>
        <v>7.3729080832799301E-5</v>
      </c>
      <c r="K234" s="357">
        <f t="shared" si="68"/>
        <v>7.629091774137472E-5</v>
      </c>
      <c r="M234" s="535">
        <v>240</v>
      </c>
      <c r="N234" s="535">
        <v>330</v>
      </c>
      <c r="O234" s="535">
        <v>303</v>
      </c>
      <c r="P234" s="284" t="s">
        <v>160</v>
      </c>
      <c r="Q234" s="284" t="s">
        <v>457</v>
      </c>
      <c r="R234" s="284"/>
      <c r="S234" s="284"/>
    </row>
    <row r="235" spans="1:19" x14ac:dyDescent="0.2">
      <c r="A235" s="280" t="s">
        <v>112</v>
      </c>
      <c r="B235" s="286" t="s">
        <v>147</v>
      </c>
      <c r="C235" s="280">
        <v>8</v>
      </c>
      <c r="D235" s="280">
        <v>250</v>
      </c>
      <c r="E235" s="281">
        <v>41655.958333333336</v>
      </c>
      <c r="F235" s="281">
        <v>41656.176388888889</v>
      </c>
      <c r="G235" s="287">
        <f t="shared" si="64"/>
        <v>5.2333333332790062</v>
      </c>
      <c r="H235" s="338">
        <f t="shared" si="65"/>
        <v>1.4272727272579109</v>
      </c>
      <c r="I235" s="288">
        <f t="shared" si="66"/>
        <v>432.46363635914702</v>
      </c>
      <c r="J235" s="357">
        <f t="shared" si="67"/>
        <v>5.2976959682570529E-5</v>
      </c>
      <c r="K235" s="357">
        <f t="shared" si="68"/>
        <v>5.4817730367433654E-5</v>
      </c>
      <c r="M235" s="535">
        <v>240</v>
      </c>
      <c r="N235" s="535">
        <v>330</v>
      </c>
      <c r="O235" s="535">
        <v>303</v>
      </c>
      <c r="P235" s="284" t="s">
        <v>160</v>
      </c>
      <c r="Q235" s="284" t="s">
        <v>470</v>
      </c>
      <c r="R235" s="284"/>
      <c r="S235" s="284"/>
    </row>
    <row r="236" spans="1:19" x14ac:dyDescent="0.2">
      <c r="A236" s="280" t="s">
        <v>112</v>
      </c>
      <c r="B236" s="280" t="s">
        <v>4</v>
      </c>
      <c r="C236" s="280">
        <v>9</v>
      </c>
      <c r="D236" s="280">
        <v>4261</v>
      </c>
      <c r="E236" s="281">
        <v>41656.904166666667</v>
      </c>
      <c r="F236" s="281">
        <v>41657.356249999997</v>
      </c>
      <c r="G236" s="282">
        <f t="shared" si="64"/>
        <v>10.849999999918509</v>
      </c>
      <c r="H236" s="313">
        <f t="shared" si="65"/>
        <v>0.98636363635622815</v>
      </c>
      <c r="I236" s="283">
        <f t="shared" si="66"/>
        <v>298.86818181593713</v>
      </c>
      <c r="J236" s="356">
        <f t="shared" si="67"/>
        <v>3.6611465767996179E-5</v>
      </c>
      <c r="K236" s="356">
        <f t="shared" si="68"/>
        <v>3.7883590731742822E-5</v>
      </c>
      <c r="L236" s="356">
        <f>I236/$U$4</f>
        <v>3.9276597976521457E-5</v>
      </c>
      <c r="M236" s="535">
        <v>300</v>
      </c>
      <c r="N236" s="535">
        <v>330</v>
      </c>
      <c r="O236" s="535">
        <v>303</v>
      </c>
      <c r="P236" s="284" t="s">
        <v>167</v>
      </c>
      <c r="Q236" s="284" t="s">
        <v>489</v>
      </c>
      <c r="R236" s="284"/>
      <c r="S236" s="284"/>
    </row>
    <row r="237" spans="1:19" x14ac:dyDescent="0.2">
      <c r="A237" s="280" t="s">
        <v>112</v>
      </c>
      <c r="B237" s="385" t="s">
        <v>154</v>
      </c>
      <c r="C237" s="280">
        <v>10</v>
      </c>
      <c r="D237" s="280">
        <v>800</v>
      </c>
      <c r="E237" s="281">
        <v>41657.356249999997</v>
      </c>
      <c r="F237" s="281">
        <v>41657.472916666666</v>
      </c>
      <c r="G237" s="386">
        <f t="shared" si="64"/>
        <v>2.8000000000465661</v>
      </c>
      <c r="H237" s="387">
        <f t="shared" si="65"/>
        <v>2.8000000000465661</v>
      </c>
      <c r="I237" s="388">
        <f t="shared" si="66"/>
        <v>848.40000001410954</v>
      </c>
      <c r="J237" s="389">
        <f t="shared" si="67"/>
        <v>1.0392932218262719E-4</v>
      </c>
      <c r="K237" s="389">
        <f t="shared" si="68"/>
        <v>1.0754051562818871E-4</v>
      </c>
      <c r="L237" s="389">
        <f>I237/$U$4</f>
        <v>1.1149485877475255E-4</v>
      </c>
      <c r="M237" s="535">
        <v>0</v>
      </c>
      <c r="N237" s="535">
        <v>330</v>
      </c>
      <c r="O237" s="535">
        <v>303</v>
      </c>
      <c r="P237" s="284" t="s">
        <v>449</v>
      </c>
      <c r="Q237" s="284" t="s">
        <v>450</v>
      </c>
      <c r="R237" s="284"/>
      <c r="S237" s="284"/>
    </row>
    <row r="238" spans="1:19" x14ac:dyDescent="0.2">
      <c r="A238" s="280" t="s">
        <v>112</v>
      </c>
      <c r="B238" s="452" t="s">
        <v>156</v>
      </c>
      <c r="C238" s="280">
        <v>11</v>
      </c>
      <c r="D238" s="280">
        <v>1850</v>
      </c>
      <c r="E238" s="281">
        <v>41657.472916666666</v>
      </c>
      <c r="F238" s="281">
        <v>41657.65625</v>
      </c>
      <c r="G238" s="453">
        <f t="shared" si="64"/>
        <v>4.4000000000232831</v>
      </c>
      <c r="M238" s="535">
        <v>0</v>
      </c>
      <c r="N238" s="535">
        <v>330</v>
      </c>
      <c r="O238" s="535">
        <v>303</v>
      </c>
      <c r="P238" s="284" t="s">
        <v>155</v>
      </c>
      <c r="Q238" s="284" t="s">
        <v>582</v>
      </c>
      <c r="R238" s="284"/>
      <c r="S238" s="284"/>
    </row>
    <row r="239" spans="1:19" x14ac:dyDescent="0.2">
      <c r="A239" s="280" t="s">
        <v>112</v>
      </c>
      <c r="B239" s="280" t="s">
        <v>4</v>
      </c>
      <c r="C239" s="280">
        <v>12</v>
      </c>
      <c r="D239" s="280">
        <v>1850</v>
      </c>
      <c r="E239" s="281">
        <v>41657.65625</v>
      </c>
      <c r="F239" s="281">
        <v>41657.691666666666</v>
      </c>
      <c r="G239" s="282">
        <f t="shared" si="64"/>
        <v>0.84999999997671694</v>
      </c>
      <c r="H239" s="313">
        <f t="shared" ref="H239:H245" si="69">G239*(N239-M239)/N239</f>
        <v>0.11590909090591595</v>
      </c>
      <c r="I239" s="283">
        <f t="shared" ref="I239:I245" si="70">H239*O239</f>
        <v>35.120454544492532</v>
      </c>
      <c r="J239" s="356">
        <f t="shared" ref="J239:J245" si="71">I239/$S$4</f>
        <v>4.3022690187342932E-6</v>
      </c>
      <c r="K239" s="356">
        <f t="shared" ref="K239:K245" si="72">I239/$T$4</f>
        <v>4.451758357789106E-6</v>
      </c>
      <c r="L239" s="356">
        <f>I239/$U$4</f>
        <v>4.6154527575179036E-6</v>
      </c>
      <c r="M239" s="535">
        <v>285</v>
      </c>
      <c r="N239" s="535">
        <v>330</v>
      </c>
      <c r="O239" s="535">
        <v>303</v>
      </c>
      <c r="P239" s="284" t="s">
        <v>155</v>
      </c>
      <c r="Q239" s="284" t="s">
        <v>430</v>
      </c>
      <c r="R239" s="284"/>
      <c r="S239" s="284"/>
    </row>
    <row r="240" spans="1:19" x14ac:dyDescent="0.2">
      <c r="A240" s="280" t="s">
        <v>112</v>
      </c>
      <c r="B240" s="280" t="s">
        <v>4</v>
      </c>
      <c r="C240" s="280">
        <v>13</v>
      </c>
      <c r="D240" s="280">
        <v>1850</v>
      </c>
      <c r="E240" s="281">
        <v>41657.691666666666</v>
      </c>
      <c r="F240" s="281">
        <v>41657.777777777781</v>
      </c>
      <c r="G240" s="282">
        <f t="shared" si="64"/>
        <v>2.0666666667675599</v>
      </c>
      <c r="H240" s="313">
        <f t="shared" si="69"/>
        <v>0.18787878788796</v>
      </c>
      <c r="I240" s="283">
        <f t="shared" si="70"/>
        <v>56.927272730051882</v>
      </c>
      <c r="J240" s="356">
        <f t="shared" si="71"/>
        <v>6.9736125276301915E-6</v>
      </c>
      <c r="K240" s="356">
        <f t="shared" si="72"/>
        <v>7.2159220445479631E-6</v>
      </c>
      <c r="L240" s="356">
        <f>I240/$U$4</f>
        <v>7.4812567578540781E-6</v>
      </c>
      <c r="M240" s="535">
        <v>300</v>
      </c>
      <c r="N240" s="535">
        <v>330</v>
      </c>
      <c r="O240" s="535">
        <v>303</v>
      </c>
      <c r="P240" s="284" t="s">
        <v>155</v>
      </c>
      <c r="Q240" s="284" t="s">
        <v>430</v>
      </c>
      <c r="R240" s="284"/>
      <c r="S240" s="284"/>
    </row>
    <row r="241" spans="1:29" x14ac:dyDescent="0.2">
      <c r="A241" s="280" t="s">
        <v>112</v>
      </c>
      <c r="B241" s="286" t="s">
        <v>147</v>
      </c>
      <c r="C241" s="280">
        <v>14</v>
      </c>
      <c r="D241" s="280">
        <v>250</v>
      </c>
      <c r="E241" s="281">
        <v>41659.922222222223</v>
      </c>
      <c r="F241" s="281">
        <v>41660.180555555555</v>
      </c>
      <c r="G241" s="287">
        <f t="shared" si="64"/>
        <v>6.1999999999534339</v>
      </c>
      <c r="H241" s="338">
        <f t="shared" si="69"/>
        <v>1.6909090908963911</v>
      </c>
      <c r="I241" s="288">
        <f t="shared" si="70"/>
        <v>512.3454545416065</v>
      </c>
      <c r="J241" s="357">
        <f t="shared" si="71"/>
        <v>6.27625127451363E-5</v>
      </c>
      <c r="K241" s="357">
        <f t="shared" si="72"/>
        <v>6.4943298397273407E-5</v>
      </c>
      <c r="M241" s="535">
        <v>240</v>
      </c>
      <c r="N241" s="535">
        <v>330</v>
      </c>
      <c r="O241" s="535">
        <v>303</v>
      </c>
      <c r="P241" s="284" t="s">
        <v>160</v>
      </c>
      <c r="Q241" s="284" t="s">
        <v>462</v>
      </c>
      <c r="R241" s="284"/>
      <c r="S241" s="284"/>
    </row>
    <row r="242" spans="1:29" x14ac:dyDescent="0.2">
      <c r="A242" s="280" t="s">
        <v>112</v>
      </c>
      <c r="B242" s="280" t="s">
        <v>4</v>
      </c>
      <c r="C242" s="280">
        <v>15</v>
      </c>
      <c r="D242" s="280">
        <v>250</v>
      </c>
      <c r="E242" s="281">
        <v>41663.120138888888</v>
      </c>
      <c r="F242" s="281">
        <v>41663.130555555559</v>
      </c>
      <c r="G242" s="282">
        <f t="shared" si="64"/>
        <v>0.25000000011641532</v>
      </c>
      <c r="H242" s="313">
        <f t="shared" si="69"/>
        <v>7.9545454582495789E-2</v>
      </c>
      <c r="I242" s="283">
        <f t="shared" si="70"/>
        <v>24.102272738496225</v>
      </c>
      <c r="J242" s="356">
        <f t="shared" si="71"/>
        <v>2.952537563332234E-6</v>
      </c>
      <c r="K242" s="356">
        <f t="shared" si="72"/>
        <v>3.0551282862635709E-6</v>
      </c>
      <c r="L242" s="356">
        <f>I242/$U$4</f>
        <v>3.1674675802504874E-6</v>
      </c>
      <c r="M242" s="535">
        <v>225</v>
      </c>
      <c r="N242" s="535">
        <v>330</v>
      </c>
      <c r="O242" s="535">
        <v>303</v>
      </c>
      <c r="P242" s="284" t="s">
        <v>160</v>
      </c>
      <c r="Q242" s="284" t="s">
        <v>520</v>
      </c>
      <c r="R242" s="284"/>
      <c r="S242" s="284"/>
    </row>
    <row r="243" spans="1:29" x14ac:dyDescent="0.2">
      <c r="A243" s="280" t="s">
        <v>112</v>
      </c>
      <c r="B243" s="280" t="s">
        <v>4</v>
      </c>
      <c r="C243" s="280">
        <v>16</v>
      </c>
      <c r="D243" s="280">
        <v>250</v>
      </c>
      <c r="E243" s="281">
        <v>41663.130555555559</v>
      </c>
      <c r="F243" s="281">
        <v>41663.15625</v>
      </c>
      <c r="G243" s="282">
        <f t="shared" si="64"/>
        <v>0.61666666658129543</v>
      </c>
      <c r="H243" s="313">
        <f t="shared" si="69"/>
        <v>0.14949494947425343</v>
      </c>
      <c r="I243" s="283">
        <f t="shared" si="70"/>
        <v>45.296969690698788</v>
      </c>
      <c r="J243" s="356">
        <f t="shared" si="71"/>
        <v>5.5488959886881666E-6</v>
      </c>
      <c r="K243" s="356">
        <f t="shared" si="72"/>
        <v>5.7417014107156652E-6</v>
      </c>
      <c r="L243" s="356">
        <f>I243/$U$4</f>
        <v>5.9528279567476618E-6</v>
      </c>
      <c r="M243" s="535">
        <v>250</v>
      </c>
      <c r="N243" s="535">
        <v>330</v>
      </c>
      <c r="O243" s="535">
        <v>303</v>
      </c>
      <c r="P243" s="284" t="s">
        <v>160</v>
      </c>
      <c r="Q243" s="284" t="s">
        <v>520</v>
      </c>
      <c r="R243" s="284"/>
      <c r="S243" s="284"/>
    </row>
    <row r="244" spans="1:29" x14ac:dyDescent="0.2">
      <c r="A244" s="280" t="s">
        <v>112</v>
      </c>
      <c r="B244" s="280" t="s">
        <v>4</v>
      </c>
      <c r="C244" s="280">
        <v>17</v>
      </c>
      <c r="D244" s="280">
        <v>250</v>
      </c>
      <c r="E244" s="281">
        <v>41663.321527777778</v>
      </c>
      <c r="F244" s="281">
        <v>41663.37777777778</v>
      </c>
      <c r="G244" s="282">
        <f t="shared" si="64"/>
        <v>1.3500000000349246</v>
      </c>
      <c r="H244" s="313">
        <f t="shared" si="69"/>
        <v>0.36818181819134305</v>
      </c>
      <c r="I244" s="283">
        <f t="shared" si="70"/>
        <v>111.55909091197694</v>
      </c>
      <c r="J244" s="356">
        <f t="shared" si="71"/>
        <v>1.3666031001413279E-5</v>
      </c>
      <c r="K244" s="356">
        <f t="shared" si="72"/>
        <v>1.4140879490200919E-5</v>
      </c>
      <c r="L244" s="356">
        <f>I244/$U$4</f>
        <v>1.4660849936425968E-5</v>
      </c>
      <c r="M244" s="535">
        <v>240</v>
      </c>
      <c r="N244" s="535">
        <v>330</v>
      </c>
      <c r="O244" s="535">
        <v>303</v>
      </c>
      <c r="P244" s="284" t="s">
        <v>160</v>
      </c>
      <c r="Q244" s="284" t="s">
        <v>520</v>
      </c>
      <c r="R244" s="284"/>
      <c r="S244" s="284"/>
    </row>
    <row r="245" spans="1:29" ht="13.5" x14ac:dyDescent="0.25">
      <c r="A245" s="280" t="s">
        <v>112</v>
      </c>
      <c r="B245" s="280" t="s">
        <v>4</v>
      </c>
      <c r="C245" s="280">
        <v>18</v>
      </c>
      <c r="D245" s="280">
        <v>4261</v>
      </c>
      <c r="E245" s="281">
        <v>41671.888888888891</v>
      </c>
      <c r="F245" s="281">
        <v>41672.368055555555</v>
      </c>
      <c r="G245" s="282">
        <f t="shared" si="64"/>
        <v>11.499999999941792</v>
      </c>
      <c r="H245" s="313">
        <f t="shared" si="69"/>
        <v>7.3181818181447769</v>
      </c>
      <c r="I245" s="283">
        <f t="shared" si="70"/>
        <v>2217.4090908978674</v>
      </c>
      <c r="J245" s="356">
        <f t="shared" si="71"/>
        <v>2.716334556987014E-4</v>
      </c>
      <c r="K245" s="356">
        <f t="shared" si="72"/>
        <v>2.8107180220394155E-4</v>
      </c>
      <c r="L245" s="356">
        <f>I245/$U$4</f>
        <v>2.914070172458729E-4</v>
      </c>
      <c r="M245" s="495">
        <v>120</v>
      </c>
      <c r="N245" s="495">
        <v>330</v>
      </c>
      <c r="O245" s="495">
        <v>303</v>
      </c>
      <c r="P245" s="284" t="s">
        <v>167</v>
      </c>
      <c r="Q245" s="482" t="s">
        <v>274</v>
      </c>
    </row>
    <row r="246" spans="1:29" ht="13.5" x14ac:dyDescent="0.25">
      <c r="A246" s="280" t="s">
        <v>112</v>
      </c>
      <c r="B246" s="452" t="s">
        <v>156</v>
      </c>
      <c r="C246" s="280">
        <v>19</v>
      </c>
      <c r="D246" s="280">
        <v>1160</v>
      </c>
      <c r="E246" s="281">
        <v>41674.958333333336</v>
      </c>
      <c r="F246" s="281">
        <v>41675.177083333336</v>
      </c>
      <c r="G246" s="453">
        <f t="shared" si="64"/>
        <v>5.25</v>
      </c>
      <c r="H246" s="484"/>
      <c r="I246" s="485"/>
      <c r="J246" s="491"/>
      <c r="K246" s="491"/>
      <c r="L246" s="491"/>
      <c r="M246" s="495">
        <v>0</v>
      </c>
      <c r="N246" s="495">
        <v>330</v>
      </c>
      <c r="O246" s="495">
        <v>303</v>
      </c>
      <c r="P246" s="284" t="s">
        <v>175</v>
      </c>
      <c r="Q246" s="482" t="s">
        <v>189</v>
      </c>
    </row>
    <row r="247" spans="1:29" ht="13.5" x14ac:dyDescent="0.25">
      <c r="A247" s="280" t="s">
        <v>112</v>
      </c>
      <c r="B247" s="280" t="s">
        <v>4</v>
      </c>
      <c r="C247" s="280">
        <v>20</v>
      </c>
      <c r="D247" s="280">
        <v>250</v>
      </c>
      <c r="E247" s="281">
        <v>41675.311111111114</v>
      </c>
      <c r="F247" s="281">
        <v>41675.395833333336</v>
      </c>
      <c r="G247" s="282">
        <f t="shared" si="64"/>
        <v>2.0333333333255723</v>
      </c>
      <c r="H247" s="313">
        <f>G247*(N247-M247)/N247</f>
        <v>0.40050505050352181</v>
      </c>
      <c r="I247" s="283">
        <f>H247*O247</f>
        <v>121.35303030256711</v>
      </c>
      <c r="J247" s="356">
        <f>I247/$S$4</f>
        <v>1.4865792296020589E-5</v>
      </c>
      <c r="K247" s="356">
        <f>I247/$T$4</f>
        <v>1.5382328443616498E-5</v>
      </c>
      <c r="L247" s="356">
        <f>I247/$U$4</f>
        <v>1.5947947872758096E-5</v>
      </c>
      <c r="M247" s="495">
        <v>265</v>
      </c>
      <c r="N247" s="495">
        <v>330</v>
      </c>
      <c r="O247" s="495">
        <v>303</v>
      </c>
      <c r="P247" s="284" t="s">
        <v>160</v>
      </c>
      <c r="Q247" s="482" t="s">
        <v>275</v>
      </c>
      <c r="R247" s="63"/>
    </row>
    <row r="248" spans="1:29" ht="13.5" x14ac:dyDescent="0.25">
      <c r="A248" s="280" t="s">
        <v>112</v>
      </c>
      <c r="B248" s="286" t="s">
        <v>147</v>
      </c>
      <c r="C248" s="280">
        <v>21</v>
      </c>
      <c r="D248" s="280">
        <v>250</v>
      </c>
      <c r="E248" s="281">
        <v>41676</v>
      </c>
      <c r="F248" s="281">
        <v>41676.133333333331</v>
      </c>
      <c r="G248" s="287">
        <f t="shared" si="64"/>
        <v>3.1999999999534339</v>
      </c>
      <c r="H248" s="338">
        <f>G248*(N248-M248)/N248</f>
        <v>0.87272727271457284</v>
      </c>
      <c r="I248" s="288">
        <f>H248*O248</f>
        <v>264.43636363251557</v>
      </c>
      <c r="J248" s="357">
        <f>I248/$S$4</f>
        <v>3.2393554965003551E-5</v>
      </c>
      <c r="K248" s="357">
        <f>I248/$T$4</f>
        <v>3.3519121753195418E-5</v>
      </c>
      <c r="L248" s="357"/>
      <c r="M248" s="495">
        <v>240</v>
      </c>
      <c r="N248" s="495">
        <v>330</v>
      </c>
      <c r="O248" s="495">
        <v>303</v>
      </c>
      <c r="P248" s="284" t="s">
        <v>160</v>
      </c>
      <c r="Q248" s="482" t="s">
        <v>276</v>
      </c>
      <c r="R248" s="63"/>
    </row>
    <row r="249" spans="1:29" ht="13.5" x14ac:dyDescent="0.25">
      <c r="A249" s="280" t="s">
        <v>112</v>
      </c>
      <c r="B249" s="280" t="s">
        <v>4</v>
      </c>
      <c r="C249" s="280">
        <v>22</v>
      </c>
      <c r="D249" s="280">
        <v>1160</v>
      </c>
      <c r="E249" s="281">
        <v>41678.302083333336</v>
      </c>
      <c r="F249" s="281">
        <v>41678.352083333331</v>
      </c>
      <c r="G249" s="282">
        <f t="shared" si="64"/>
        <v>1.1999999998952262</v>
      </c>
      <c r="H249" s="313">
        <f>G249*(N249-M249)/N249</f>
        <v>0.1090909090813842</v>
      </c>
      <c r="I249" s="283">
        <f>H249*O249</f>
        <v>33.054545451659415</v>
      </c>
      <c r="J249" s="356">
        <f>I249/$S$4</f>
        <v>4.0491943703308263E-6</v>
      </c>
      <c r="K249" s="356">
        <f>I249/$T$4</f>
        <v>4.1898902188445734E-6</v>
      </c>
      <c r="L249" s="356">
        <f>I249/$U$4</f>
        <v>4.3439555362271504E-6</v>
      </c>
      <c r="M249" s="495">
        <v>300</v>
      </c>
      <c r="N249" s="495">
        <v>330</v>
      </c>
      <c r="O249" s="495">
        <v>303</v>
      </c>
      <c r="P249" s="284" t="s">
        <v>175</v>
      </c>
      <c r="Q249" s="482" t="s">
        <v>277</v>
      </c>
      <c r="R249" s="63"/>
    </row>
    <row r="250" spans="1:29" ht="13.5" x14ac:dyDescent="0.25">
      <c r="A250" s="280" t="s">
        <v>112</v>
      </c>
      <c r="B250" s="280" t="s">
        <v>4</v>
      </c>
      <c r="C250" s="280">
        <v>23</v>
      </c>
      <c r="D250" s="280">
        <v>1160</v>
      </c>
      <c r="E250" s="281">
        <v>41678.352083333331</v>
      </c>
      <c r="F250" s="281">
        <v>41678.628472222219</v>
      </c>
      <c r="G250" s="282">
        <f t="shared" si="64"/>
        <v>6.6333333333022892</v>
      </c>
      <c r="H250" s="313">
        <f>G250*(N250-M250)/N250</f>
        <v>1.6080808080732822</v>
      </c>
      <c r="I250" s="283">
        <f>H250*O250</f>
        <v>487.24848484620452</v>
      </c>
      <c r="J250" s="356">
        <f>I250/$S$4</f>
        <v>5.9688124426845775E-5</v>
      </c>
      <c r="K250" s="356">
        <f>I250/$T$4</f>
        <v>6.1762085453256825E-5</v>
      </c>
      <c r="L250" s="356">
        <f>I250/$U$4</f>
        <v>6.4033122354120991E-5</v>
      </c>
      <c r="M250" s="495">
        <v>250</v>
      </c>
      <c r="N250" s="495">
        <v>330</v>
      </c>
      <c r="O250" s="495">
        <v>303</v>
      </c>
      <c r="P250" s="284" t="s">
        <v>175</v>
      </c>
      <c r="Q250" s="482" t="s">
        <v>277</v>
      </c>
      <c r="R250" s="63"/>
    </row>
    <row r="251" spans="1:29" ht="13.5" x14ac:dyDescent="0.25">
      <c r="A251" s="280" t="s">
        <v>112</v>
      </c>
      <c r="B251" s="452" t="s">
        <v>156</v>
      </c>
      <c r="C251" s="280">
        <v>24</v>
      </c>
      <c r="D251" s="280">
        <v>1160</v>
      </c>
      <c r="E251" s="281">
        <v>41678.916666666664</v>
      </c>
      <c r="F251" s="281">
        <v>41679.166666666664</v>
      </c>
      <c r="G251" s="453">
        <f t="shared" si="64"/>
        <v>6</v>
      </c>
      <c r="H251" s="484"/>
      <c r="I251" s="485"/>
      <c r="J251" s="491"/>
      <c r="K251" s="491"/>
      <c r="L251" s="491"/>
      <c r="M251" s="495">
        <v>0</v>
      </c>
      <c r="N251" s="495">
        <v>330</v>
      </c>
      <c r="O251" s="495">
        <v>303</v>
      </c>
      <c r="P251" s="284" t="s">
        <v>175</v>
      </c>
      <c r="Q251" s="482" t="s">
        <v>193</v>
      </c>
      <c r="R251" s="63"/>
    </row>
    <row r="252" spans="1:29" ht="13.5" x14ac:dyDescent="0.25">
      <c r="A252" s="280" t="s">
        <v>112</v>
      </c>
      <c r="B252" s="280" t="s">
        <v>4</v>
      </c>
      <c r="C252" s="280">
        <v>25</v>
      </c>
      <c r="D252" s="280">
        <v>1488</v>
      </c>
      <c r="E252" s="281">
        <v>41680.961805555555</v>
      </c>
      <c r="F252" s="281">
        <v>41681.267361111109</v>
      </c>
      <c r="G252" s="282">
        <f t="shared" si="64"/>
        <v>7.3333333333139308</v>
      </c>
      <c r="H252" s="313">
        <f>G252*(N252-M252)/N252</f>
        <v>0.155555555555144</v>
      </c>
      <c r="I252" s="283">
        <f>H252*O252</f>
        <v>47.133333333208633</v>
      </c>
      <c r="J252" s="356">
        <f>I252/$S$4</f>
        <v>5.7738512322568772E-6</v>
      </c>
      <c r="K252" s="356">
        <f>I252/$T$4</f>
        <v>5.9744730903397616E-6</v>
      </c>
      <c r="L252" s="356">
        <f>I252/$U$4</f>
        <v>6.1941588207001846E-6</v>
      </c>
      <c r="M252" s="495">
        <v>323</v>
      </c>
      <c r="N252" s="495">
        <v>330</v>
      </c>
      <c r="O252" s="495">
        <v>303</v>
      </c>
      <c r="P252" s="284" t="s">
        <v>278</v>
      </c>
      <c r="Q252" s="482" t="s">
        <v>279</v>
      </c>
      <c r="R252" s="63"/>
    </row>
    <row r="253" spans="1:29" ht="13.5" x14ac:dyDescent="0.25">
      <c r="A253" s="280" t="s">
        <v>112</v>
      </c>
      <c r="B253" s="280" t="s">
        <v>4</v>
      </c>
      <c r="C253" s="280">
        <v>26</v>
      </c>
      <c r="D253" s="280">
        <v>1488</v>
      </c>
      <c r="E253" s="281">
        <v>41681.267361111109</v>
      </c>
      <c r="F253" s="281">
        <v>41681.416666666664</v>
      </c>
      <c r="G253" s="282">
        <f t="shared" si="64"/>
        <v>3.5833333333139308</v>
      </c>
      <c r="H253" s="313">
        <f>G253*(N253-M253)/N253</f>
        <v>0.10858585858527063</v>
      </c>
      <c r="I253" s="283">
        <f>H253*O253</f>
        <v>32.901515151337001</v>
      </c>
      <c r="J253" s="356">
        <f>I253/$S$4</f>
        <v>4.0304481004278939E-6</v>
      </c>
      <c r="K253" s="356">
        <f>I253/$T$4</f>
        <v>4.1704925792840648E-6</v>
      </c>
      <c r="L253" s="356">
        <f>I253/$U$4</f>
        <v>4.3238446313209491E-6</v>
      </c>
      <c r="M253" s="495">
        <v>320</v>
      </c>
      <c r="N253" s="495">
        <v>330</v>
      </c>
      <c r="O253" s="495">
        <v>303</v>
      </c>
      <c r="P253" s="284" t="s">
        <v>278</v>
      </c>
      <c r="Q253" s="482" t="s">
        <v>279</v>
      </c>
      <c r="R253" s="63"/>
    </row>
    <row r="254" spans="1:29" ht="13.5" x14ac:dyDescent="0.25">
      <c r="A254" s="280" t="s">
        <v>112</v>
      </c>
      <c r="B254" s="280" t="s">
        <v>4</v>
      </c>
      <c r="C254" s="280">
        <v>27</v>
      </c>
      <c r="D254" s="280">
        <v>1488</v>
      </c>
      <c r="E254" s="281">
        <v>41681.416666666664</v>
      </c>
      <c r="F254" s="281">
        <v>41682.4375</v>
      </c>
      <c r="G254" s="282">
        <f t="shared" si="64"/>
        <v>24.500000000058208</v>
      </c>
      <c r="H254" s="313">
        <f>G254*(N254-M254)/N254</f>
        <v>0.44545454545560376</v>
      </c>
      <c r="I254" s="283">
        <f>H254*O254</f>
        <v>134.97272727304795</v>
      </c>
      <c r="J254" s="356">
        <f>I254/$S$4</f>
        <v>1.6534210347000449E-5</v>
      </c>
      <c r="K254" s="356">
        <f>I254/$T$4</f>
        <v>1.7108718395149774E-5</v>
      </c>
      <c r="L254" s="356">
        <f>I254/$U$4</f>
        <v>1.7737818441185056E-5</v>
      </c>
      <c r="M254" s="495">
        <v>324</v>
      </c>
      <c r="N254" s="495">
        <v>330</v>
      </c>
      <c r="O254" s="495">
        <v>303</v>
      </c>
      <c r="P254" s="284" t="s">
        <v>278</v>
      </c>
      <c r="Q254" s="482" t="s">
        <v>280</v>
      </c>
      <c r="R254" s="63"/>
    </row>
    <row r="255" spans="1:29" ht="13.5" x14ac:dyDescent="0.25">
      <c r="A255" s="280" t="s">
        <v>112</v>
      </c>
      <c r="B255" s="452" t="s">
        <v>156</v>
      </c>
      <c r="C255" s="280">
        <v>28</v>
      </c>
      <c r="D255" s="280">
        <v>8460</v>
      </c>
      <c r="E255" s="281">
        <v>41681.53125</v>
      </c>
      <c r="F255" s="281">
        <v>41681.666666666664</v>
      </c>
      <c r="G255" s="453">
        <f t="shared" si="64"/>
        <v>3.2499999999417923</v>
      </c>
      <c r="H255" s="484"/>
      <c r="I255" s="485"/>
      <c r="J255" s="491"/>
      <c r="K255" s="491"/>
      <c r="L255" s="491"/>
      <c r="M255" s="495">
        <v>0</v>
      </c>
      <c r="N255" s="495">
        <v>330</v>
      </c>
      <c r="O255" s="495">
        <v>303</v>
      </c>
      <c r="P255" s="284" t="s">
        <v>159</v>
      </c>
      <c r="Q255" s="482" t="s">
        <v>281</v>
      </c>
      <c r="R255" s="63"/>
    </row>
    <row r="256" spans="1:29" s="384" customFormat="1" ht="13.5" x14ac:dyDescent="0.25">
      <c r="A256" s="280" t="s">
        <v>112</v>
      </c>
      <c r="B256" s="452" t="s">
        <v>156</v>
      </c>
      <c r="C256" s="280">
        <v>29</v>
      </c>
      <c r="D256" s="280">
        <v>8460</v>
      </c>
      <c r="E256" s="281">
        <v>41682.291666666664</v>
      </c>
      <c r="F256" s="281">
        <v>41682.947916666664</v>
      </c>
      <c r="G256" s="453">
        <f t="shared" si="64"/>
        <v>15.75</v>
      </c>
      <c r="H256" s="484"/>
      <c r="I256" s="485"/>
      <c r="J256" s="491"/>
      <c r="K256" s="491"/>
      <c r="L256" s="491"/>
      <c r="M256" s="495">
        <v>0</v>
      </c>
      <c r="N256" s="495">
        <v>330</v>
      </c>
      <c r="O256" s="495">
        <v>303</v>
      </c>
      <c r="P256" s="284" t="s">
        <v>159</v>
      </c>
      <c r="Q256" s="482" t="s">
        <v>281</v>
      </c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</row>
    <row r="257" spans="1:29" ht="13.5" x14ac:dyDescent="0.25">
      <c r="A257" s="280" t="s">
        <v>112</v>
      </c>
      <c r="B257" s="280" t="s">
        <v>4</v>
      </c>
      <c r="C257" s="280">
        <v>30</v>
      </c>
      <c r="D257" s="280">
        <v>1488</v>
      </c>
      <c r="E257" s="281">
        <v>41682.4375</v>
      </c>
      <c r="F257" s="281">
        <v>41682.947916666664</v>
      </c>
      <c r="G257" s="282">
        <f t="shared" si="64"/>
        <v>12.249999999941792</v>
      </c>
      <c r="H257" s="313">
        <f>G257*(N257-M257)/N257</f>
        <v>0.37121212121035735</v>
      </c>
      <c r="I257" s="283">
        <f>H257*O257</f>
        <v>112.47727272673828</v>
      </c>
      <c r="J257" s="356">
        <f>I257/$S$4</f>
        <v>1.3778508622402168E-5</v>
      </c>
      <c r="K257" s="356">
        <f>I257/$T$4</f>
        <v>1.4257265329189861E-5</v>
      </c>
      <c r="L257" s="356">
        <f>I257/$U$4</f>
        <v>1.4781515367548858E-5</v>
      </c>
      <c r="M257" s="495">
        <v>320</v>
      </c>
      <c r="N257" s="495">
        <v>330</v>
      </c>
      <c r="O257" s="495">
        <v>303</v>
      </c>
      <c r="P257" s="284" t="s">
        <v>278</v>
      </c>
      <c r="Q257" s="482" t="s">
        <v>282</v>
      </c>
      <c r="R257" s="63"/>
    </row>
    <row r="258" spans="1:29" ht="13.5" x14ac:dyDescent="0.25">
      <c r="A258" s="280" t="s">
        <v>112</v>
      </c>
      <c r="B258" s="280" t="s">
        <v>4</v>
      </c>
      <c r="C258" s="280">
        <v>31</v>
      </c>
      <c r="D258" s="280">
        <v>1488</v>
      </c>
      <c r="E258" s="281">
        <v>41682.947916666664</v>
      </c>
      <c r="F258" s="281">
        <v>41683.30972222222</v>
      </c>
      <c r="G258" s="282">
        <f t="shared" si="64"/>
        <v>8.6833333333488554</v>
      </c>
      <c r="H258" s="313">
        <f>G258*(N258-M258)/N258</f>
        <v>0.52626262626356701</v>
      </c>
      <c r="I258" s="283">
        <f>H258*O258</f>
        <v>159.45757575786081</v>
      </c>
      <c r="J258" s="356">
        <f>I258/$S$4</f>
        <v>1.953361358454006E-5</v>
      </c>
      <c r="K258" s="356">
        <f>I258/$T$4</f>
        <v>2.0212340779745554E-5</v>
      </c>
      <c r="L258" s="356">
        <f>I258/$U$4</f>
        <v>2.0955563283111061E-5</v>
      </c>
      <c r="M258" s="495">
        <v>310</v>
      </c>
      <c r="N258" s="495">
        <v>330</v>
      </c>
      <c r="O258" s="495">
        <v>303</v>
      </c>
      <c r="P258" s="284" t="s">
        <v>278</v>
      </c>
      <c r="Q258" s="482" t="s">
        <v>280</v>
      </c>
      <c r="R258" s="63"/>
    </row>
    <row r="259" spans="1:29" ht="13.5" x14ac:dyDescent="0.25">
      <c r="A259" s="280" t="s">
        <v>112</v>
      </c>
      <c r="B259" s="280" t="s">
        <v>4</v>
      </c>
      <c r="C259" s="280">
        <v>32</v>
      </c>
      <c r="D259" s="280">
        <v>1488</v>
      </c>
      <c r="E259" s="281">
        <v>41683.30972222222</v>
      </c>
      <c r="F259" s="281">
        <v>41683.916666666664</v>
      </c>
      <c r="G259" s="282">
        <f t="shared" si="64"/>
        <v>14.566666666651145</v>
      </c>
      <c r="H259" s="313">
        <f>G259*(N259-M259)/N259</f>
        <v>0.26484848484820261</v>
      </c>
      <c r="I259" s="283">
        <f>H259*O259</f>
        <v>80.249090909005389</v>
      </c>
      <c r="J259" s="356">
        <f>I259/$S$4</f>
        <v>9.8305441110399043E-6</v>
      </c>
      <c r="K259" s="356">
        <f>I259/$T$4</f>
        <v>1.0172122365516627E-5</v>
      </c>
      <c r="L259" s="356">
        <f>I259/$U$4</f>
        <v>1.0546158719416588E-5</v>
      </c>
      <c r="M259" s="495">
        <v>324</v>
      </c>
      <c r="N259" s="495">
        <v>330</v>
      </c>
      <c r="O259" s="495">
        <v>303</v>
      </c>
      <c r="P259" s="284" t="s">
        <v>278</v>
      </c>
      <c r="Q259" s="482" t="s">
        <v>280</v>
      </c>
      <c r="R259" s="63"/>
    </row>
    <row r="260" spans="1:29" ht="13.5" x14ac:dyDescent="0.25">
      <c r="A260" s="280" t="s">
        <v>112</v>
      </c>
      <c r="B260" s="452" t="s">
        <v>156</v>
      </c>
      <c r="C260" s="280">
        <v>33</v>
      </c>
      <c r="D260" s="280">
        <v>8460</v>
      </c>
      <c r="E260" s="281">
        <v>41683.569444444445</v>
      </c>
      <c r="F260" s="281">
        <v>41683.916666666664</v>
      </c>
      <c r="G260" s="453">
        <f t="shared" si="64"/>
        <v>8.3333333332557231</v>
      </c>
      <c r="H260" s="484"/>
      <c r="I260" s="485"/>
      <c r="J260" s="491"/>
      <c r="K260" s="491"/>
      <c r="L260" s="491"/>
      <c r="M260" s="495">
        <v>0</v>
      </c>
      <c r="N260" s="495">
        <v>330</v>
      </c>
      <c r="O260" s="495">
        <v>303</v>
      </c>
      <c r="P260" s="284" t="s">
        <v>159</v>
      </c>
      <c r="Q260" s="482" t="s">
        <v>281</v>
      </c>
      <c r="R260" s="63"/>
    </row>
    <row r="261" spans="1:29" ht="13.5" x14ac:dyDescent="0.25">
      <c r="A261" s="280" t="s">
        <v>112</v>
      </c>
      <c r="B261" s="286" t="s">
        <v>147</v>
      </c>
      <c r="C261" s="280">
        <v>34</v>
      </c>
      <c r="D261" s="280">
        <v>310</v>
      </c>
      <c r="E261" s="281">
        <v>41683.916666666664</v>
      </c>
      <c r="F261" s="281">
        <v>41684.125</v>
      </c>
      <c r="G261" s="287">
        <f t="shared" si="64"/>
        <v>5.0000000000582077</v>
      </c>
      <c r="H261" s="338">
        <f t="shared" ref="H261:H273" si="73">G261*(N261-M261)/N261</f>
        <v>1.3636363636522384</v>
      </c>
      <c r="I261" s="288">
        <f t="shared" ref="I261:I273" si="74">H261*O261</f>
        <v>413.18181818662822</v>
      </c>
      <c r="J261" s="357">
        <f t="shared" ref="J261:J269" si="75">I261/$S$4</f>
        <v>5.0614929634143821E-5</v>
      </c>
      <c r="K261" s="357">
        <f t="shared" ref="K261:K269" si="76">I261/$T$4</f>
        <v>5.2373627740739687E-5</v>
      </c>
      <c r="L261" s="357"/>
      <c r="M261" s="495">
        <v>240</v>
      </c>
      <c r="N261" s="495">
        <v>330</v>
      </c>
      <c r="O261" s="495">
        <v>303</v>
      </c>
      <c r="P261" s="284" t="s">
        <v>166</v>
      </c>
      <c r="Q261" s="482" t="s">
        <v>283</v>
      </c>
      <c r="R261" s="63"/>
    </row>
    <row r="262" spans="1:29" ht="13.5" x14ac:dyDescent="0.25">
      <c r="A262" s="280" t="s">
        <v>112</v>
      </c>
      <c r="B262" s="280" t="s">
        <v>4</v>
      </c>
      <c r="C262" s="280">
        <v>35</v>
      </c>
      <c r="D262" s="280">
        <v>250</v>
      </c>
      <c r="E262" s="281">
        <v>41684.125</v>
      </c>
      <c r="F262" s="281">
        <v>41684.211805555555</v>
      </c>
      <c r="G262" s="282">
        <f t="shared" si="64"/>
        <v>2.0833333333139308</v>
      </c>
      <c r="H262" s="313">
        <f t="shared" si="73"/>
        <v>0.56818181817652658</v>
      </c>
      <c r="I262" s="283">
        <f t="shared" si="74"/>
        <v>172.15909090748755</v>
      </c>
      <c r="J262" s="356">
        <f t="shared" si="75"/>
        <v>2.1089554013784668E-5</v>
      </c>
      <c r="K262" s="356">
        <f t="shared" si="76"/>
        <v>2.1822344891517589E-5</v>
      </c>
      <c r="L262" s="356">
        <f t="shared" ref="L262:L267" si="77">I262/$U$4</f>
        <v>2.2624768419614433E-5</v>
      </c>
      <c r="M262" s="495">
        <v>240</v>
      </c>
      <c r="N262" s="495">
        <v>330</v>
      </c>
      <c r="O262" s="495">
        <v>303</v>
      </c>
      <c r="P262" s="284" t="s">
        <v>160</v>
      </c>
      <c r="Q262" s="482" t="s">
        <v>284</v>
      </c>
      <c r="R262" s="63"/>
    </row>
    <row r="263" spans="1:29" s="384" customFormat="1" ht="13.5" x14ac:dyDescent="0.25">
      <c r="A263" s="280" t="s">
        <v>112</v>
      </c>
      <c r="B263" s="280" t="s">
        <v>4</v>
      </c>
      <c r="C263" s="280">
        <v>36</v>
      </c>
      <c r="D263" s="280">
        <v>250</v>
      </c>
      <c r="E263" s="281">
        <v>41684.211805555555</v>
      </c>
      <c r="F263" s="281">
        <v>41684.284722222219</v>
      </c>
      <c r="G263" s="282">
        <f t="shared" si="64"/>
        <v>1.7499999999417923</v>
      </c>
      <c r="H263" s="313">
        <f t="shared" si="73"/>
        <v>0.42424242422831332</v>
      </c>
      <c r="I263" s="283">
        <f t="shared" si="74"/>
        <v>128.54545454117894</v>
      </c>
      <c r="J263" s="356">
        <f t="shared" si="75"/>
        <v>1.574686699658211E-5</v>
      </c>
      <c r="K263" s="356">
        <f t="shared" si="76"/>
        <v>1.6294017518609586E-5</v>
      </c>
      <c r="L263" s="356">
        <f t="shared" si="77"/>
        <v>1.6893160419574216E-5</v>
      </c>
      <c r="M263" s="495">
        <v>250</v>
      </c>
      <c r="N263" s="495">
        <v>330</v>
      </c>
      <c r="O263" s="495">
        <v>303</v>
      </c>
      <c r="P263" s="284" t="s">
        <v>160</v>
      </c>
      <c r="Q263" s="482" t="s">
        <v>284</v>
      </c>
      <c r="R263" s="285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</row>
    <row r="264" spans="1:29" ht="13.5" x14ac:dyDescent="0.25">
      <c r="A264" s="280" t="s">
        <v>112</v>
      </c>
      <c r="B264" s="280" t="s">
        <v>4</v>
      </c>
      <c r="C264" s="280">
        <v>37</v>
      </c>
      <c r="D264" s="280">
        <v>250</v>
      </c>
      <c r="E264" s="281">
        <v>41684.284722222219</v>
      </c>
      <c r="F264" s="281">
        <v>41684.5</v>
      </c>
      <c r="G264" s="282">
        <f t="shared" si="64"/>
        <v>5.1666666667442769</v>
      </c>
      <c r="H264" s="313">
        <f t="shared" si="73"/>
        <v>0.78282828284004191</v>
      </c>
      <c r="I264" s="283">
        <f t="shared" si="74"/>
        <v>237.19696970053269</v>
      </c>
      <c r="J264" s="356">
        <f t="shared" si="75"/>
        <v>2.9056718864143733E-5</v>
      </c>
      <c r="K264" s="356">
        <f t="shared" si="76"/>
        <v>3.0066341851266993E-5</v>
      </c>
      <c r="L264" s="356">
        <f t="shared" si="77"/>
        <v>3.1171903156671775E-5</v>
      </c>
      <c r="M264" s="495">
        <v>280</v>
      </c>
      <c r="N264" s="495">
        <v>330</v>
      </c>
      <c r="O264" s="495">
        <v>303</v>
      </c>
      <c r="P264" s="284" t="s">
        <v>160</v>
      </c>
      <c r="Q264" s="482" t="s">
        <v>285</v>
      </c>
    </row>
    <row r="265" spans="1:29" ht="13.5" x14ac:dyDescent="0.25">
      <c r="A265" s="280" t="s">
        <v>112</v>
      </c>
      <c r="B265" s="280" t="s">
        <v>4</v>
      </c>
      <c r="C265" s="280">
        <v>38</v>
      </c>
      <c r="D265" s="280">
        <v>1488</v>
      </c>
      <c r="E265" s="281">
        <v>41685.287499999999</v>
      </c>
      <c r="F265" s="281">
        <v>41686.263888888891</v>
      </c>
      <c r="G265" s="282">
        <f t="shared" si="64"/>
        <v>23.433333333407063</v>
      </c>
      <c r="H265" s="313">
        <f t="shared" si="73"/>
        <v>0.35505050505162217</v>
      </c>
      <c r="I265" s="283">
        <f t="shared" si="74"/>
        <v>107.58030303064152</v>
      </c>
      <c r="J265" s="356">
        <f t="shared" si="75"/>
        <v>1.3178627975000308E-5</v>
      </c>
      <c r="K265" s="356">
        <f t="shared" si="76"/>
        <v>1.3636540852380453E-5</v>
      </c>
      <c r="L265" s="356">
        <f t="shared" si="77"/>
        <v>1.4137966399277439E-5</v>
      </c>
      <c r="M265" s="495">
        <v>325</v>
      </c>
      <c r="N265" s="495">
        <v>330</v>
      </c>
      <c r="O265" s="495">
        <v>303</v>
      </c>
      <c r="P265" s="284" t="s">
        <v>278</v>
      </c>
      <c r="Q265" s="482" t="s">
        <v>280</v>
      </c>
    </row>
    <row r="266" spans="1:29" ht="13.5" x14ac:dyDescent="0.25">
      <c r="A266" s="280" t="s">
        <v>112</v>
      </c>
      <c r="B266" s="280" t="s">
        <v>4</v>
      </c>
      <c r="C266" s="280">
        <v>39</v>
      </c>
      <c r="D266" s="280">
        <v>1488</v>
      </c>
      <c r="E266" s="281">
        <v>41686.263888888891</v>
      </c>
      <c r="F266" s="281">
        <v>41687.375</v>
      </c>
      <c r="G266" s="282">
        <f t="shared" si="64"/>
        <v>26.666666666627862</v>
      </c>
      <c r="H266" s="313">
        <f t="shared" si="73"/>
        <v>0.80808080807963212</v>
      </c>
      <c r="I266" s="283">
        <f t="shared" si="74"/>
        <v>244.84848484812852</v>
      </c>
      <c r="J266" s="356">
        <f t="shared" si="75"/>
        <v>2.9994032375396107E-5</v>
      </c>
      <c r="K266" s="356">
        <f t="shared" si="76"/>
        <v>3.1036223845957787E-5</v>
      </c>
      <c r="L266" s="356">
        <f t="shared" si="77"/>
        <v>3.2177448419260044E-5</v>
      </c>
      <c r="M266" s="495">
        <v>320</v>
      </c>
      <c r="N266" s="495">
        <v>330</v>
      </c>
      <c r="O266" s="495">
        <v>303</v>
      </c>
      <c r="P266" s="284" t="s">
        <v>278</v>
      </c>
      <c r="Q266" s="482" t="s">
        <v>280</v>
      </c>
    </row>
    <row r="267" spans="1:29" s="384" customFormat="1" ht="13.5" x14ac:dyDescent="0.25">
      <c r="A267" s="280" t="s">
        <v>112</v>
      </c>
      <c r="B267" s="280" t="s">
        <v>4</v>
      </c>
      <c r="C267" s="280">
        <v>40</v>
      </c>
      <c r="D267" s="280">
        <v>1488</v>
      </c>
      <c r="E267" s="281">
        <v>41687.375</v>
      </c>
      <c r="F267" s="281">
        <v>41688.93472222222</v>
      </c>
      <c r="G267" s="282">
        <f t="shared" si="64"/>
        <v>37.433333333290648</v>
      </c>
      <c r="H267" s="313">
        <f t="shared" si="73"/>
        <v>2.2686868686842816</v>
      </c>
      <c r="I267" s="283">
        <f t="shared" si="74"/>
        <v>687.41212121133731</v>
      </c>
      <c r="J267" s="356">
        <f t="shared" si="75"/>
        <v>8.4208245893951093E-5</v>
      </c>
      <c r="K267" s="356">
        <f t="shared" si="76"/>
        <v>8.7134198447553918E-5</v>
      </c>
      <c r="L267" s="356">
        <f t="shared" si="77"/>
        <v>9.0338186437101015E-5</v>
      </c>
      <c r="M267" s="495">
        <v>310</v>
      </c>
      <c r="N267" s="495">
        <v>330</v>
      </c>
      <c r="O267" s="495">
        <v>303</v>
      </c>
      <c r="P267" s="284" t="s">
        <v>278</v>
      </c>
      <c r="Q267" s="482" t="s">
        <v>280</v>
      </c>
      <c r="R267" s="285"/>
      <c r="S267" s="63"/>
      <c r="T267" s="63"/>
      <c r="U267" s="63"/>
      <c r="V267" s="214"/>
      <c r="W267" s="214"/>
      <c r="X267" s="214"/>
      <c r="Y267" s="214"/>
      <c r="Z267" s="214"/>
      <c r="AA267" s="214"/>
      <c r="AB267" s="214"/>
      <c r="AC267" s="214"/>
    </row>
    <row r="268" spans="1:29" ht="13.5" x14ac:dyDescent="0.25">
      <c r="A268" s="278" t="s">
        <v>112</v>
      </c>
      <c r="B268" s="377" t="s">
        <v>5</v>
      </c>
      <c r="C268" s="278">
        <v>41</v>
      </c>
      <c r="D268" s="278">
        <v>1488</v>
      </c>
      <c r="E268" s="279">
        <v>41688.93472222222</v>
      </c>
      <c r="F268" s="279">
        <v>41691.927777777775</v>
      </c>
      <c r="G268" s="378">
        <f t="shared" si="64"/>
        <v>71.833333333313931</v>
      </c>
      <c r="H268" s="379">
        <f t="shared" si="73"/>
        <v>71.833333333313931</v>
      </c>
      <c r="I268" s="380">
        <f t="shared" si="74"/>
        <v>21765.499999994121</v>
      </c>
      <c r="J268" s="381">
        <f t="shared" si="75"/>
        <v>2.6662820154735277E-3</v>
      </c>
      <c r="K268" s="381">
        <f t="shared" si="76"/>
        <v>2.7589263235098796E-3</v>
      </c>
      <c r="L268" s="381"/>
      <c r="M268" s="294">
        <v>0</v>
      </c>
      <c r="N268" s="294">
        <v>330</v>
      </c>
      <c r="O268" s="294">
        <v>303</v>
      </c>
      <c r="P268" s="382" t="s">
        <v>404</v>
      </c>
      <c r="Q268" s="483" t="s">
        <v>286</v>
      </c>
      <c r="R268" s="383"/>
      <c r="S268" s="384"/>
      <c r="T268" s="384"/>
      <c r="U268" s="384"/>
      <c r="V268" s="214"/>
      <c r="W268" s="214"/>
      <c r="X268" s="214"/>
      <c r="Y268" s="214"/>
      <c r="Z268" s="214"/>
      <c r="AA268" s="214"/>
      <c r="AB268" s="214"/>
      <c r="AC268" s="214"/>
    </row>
    <row r="269" spans="1:29" ht="13.5" x14ac:dyDescent="0.25">
      <c r="A269" s="390" t="s">
        <v>112</v>
      </c>
      <c r="B269" s="390" t="s">
        <v>158</v>
      </c>
      <c r="C269" s="278">
        <v>42</v>
      </c>
      <c r="D269" s="278">
        <v>4261</v>
      </c>
      <c r="E269" s="279">
        <v>41691.927777777775</v>
      </c>
      <c r="F269" s="279">
        <v>41692.748611111114</v>
      </c>
      <c r="G269" s="391">
        <f t="shared" si="64"/>
        <v>19.700000000128057</v>
      </c>
      <c r="H269" s="392">
        <f t="shared" si="73"/>
        <v>19.700000000128057</v>
      </c>
      <c r="I269" s="393">
        <f t="shared" si="74"/>
        <v>5969.1000000388012</v>
      </c>
      <c r="J269" s="394">
        <f t="shared" si="75"/>
        <v>7.3121701677750521E-4</v>
      </c>
      <c r="K269" s="394">
        <f t="shared" si="76"/>
        <v>7.5662434209066278E-4</v>
      </c>
      <c r="L269" s="394">
        <f>I269/$U$4</f>
        <v>7.8444597065727649E-4</v>
      </c>
      <c r="M269" s="294">
        <v>0</v>
      </c>
      <c r="N269" s="294">
        <v>330</v>
      </c>
      <c r="O269" s="294">
        <v>303</v>
      </c>
      <c r="P269" s="382" t="s">
        <v>167</v>
      </c>
      <c r="Q269" s="483" t="s">
        <v>287</v>
      </c>
      <c r="R269" s="383"/>
      <c r="S269" s="384"/>
      <c r="T269" s="384"/>
      <c r="U269" s="384"/>
      <c r="V269" s="384"/>
      <c r="W269" s="384"/>
      <c r="X269" s="384"/>
      <c r="Y269" s="384"/>
      <c r="Z269" s="384"/>
      <c r="AA269" s="384"/>
      <c r="AB269" s="384"/>
      <c r="AC269" s="384"/>
    </row>
    <row r="270" spans="1:29" ht="13.5" x14ac:dyDescent="0.25">
      <c r="A270" s="280" t="s">
        <v>112</v>
      </c>
      <c r="B270" s="452" t="s">
        <v>156</v>
      </c>
      <c r="C270" s="280">
        <v>43</v>
      </c>
      <c r="D270" s="280">
        <v>1850</v>
      </c>
      <c r="E270" s="281">
        <v>41692.748611111114</v>
      </c>
      <c r="F270" s="281">
        <v>41693.136111111111</v>
      </c>
      <c r="G270" s="453">
        <f t="shared" si="64"/>
        <v>9.2999999999301508</v>
      </c>
      <c r="H270" s="484">
        <f t="shared" si="73"/>
        <v>9.2999999999301508</v>
      </c>
      <c r="I270" s="485">
        <f t="shared" si="74"/>
        <v>2817.8999999788357</v>
      </c>
      <c r="J270" s="491"/>
      <c r="K270" s="491"/>
      <c r="L270" s="491"/>
      <c r="M270" s="495">
        <v>0</v>
      </c>
      <c r="N270" s="495">
        <v>330</v>
      </c>
      <c r="O270" s="495">
        <v>303</v>
      </c>
      <c r="P270" s="284" t="s">
        <v>155</v>
      </c>
      <c r="Q270" s="482" t="s">
        <v>288</v>
      </c>
    </row>
    <row r="271" spans="1:29" ht="13.5" x14ac:dyDescent="0.25">
      <c r="A271" s="280" t="s">
        <v>112</v>
      </c>
      <c r="B271" s="280" t="s">
        <v>4</v>
      </c>
      <c r="C271" s="280">
        <v>44</v>
      </c>
      <c r="D271" s="280">
        <v>1850</v>
      </c>
      <c r="E271" s="281">
        <v>41693.136111111111</v>
      </c>
      <c r="F271" s="281">
        <v>41693.174305555556</v>
      </c>
      <c r="G271" s="282">
        <f t="shared" si="64"/>
        <v>0.91666666668606922</v>
      </c>
      <c r="H271" s="313">
        <f t="shared" si="73"/>
        <v>0.15277777778101154</v>
      </c>
      <c r="I271" s="283">
        <f t="shared" si="74"/>
        <v>46.291666667646496</v>
      </c>
      <c r="J271" s="356">
        <f>I271/$S$4</f>
        <v>5.6707467461016089E-6</v>
      </c>
      <c r="K271" s="356">
        <f>I271/$T$4</f>
        <v>5.8677860710091326E-6</v>
      </c>
      <c r="L271" s="356">
        <f>I271/$U$4</f>
        <v>6.0835488419039721E-6</v>
      </c>
      <c r="M271" s="495">
        <v>275</v>
      </c>
      <c r="N271" s="495">
        <v>330</v>
      </c>
      <c r="O271" s="495">
        <v>303</v>
      </c>
      <c r="P271" s="284" t="s">
        <v>155</v>
      </c>
      <c r="Q271" s="482" t="s">
        <v>178</v>
      </c>
    </row>
    <row r="272" spans="1:29" ht="13.5" x14ac:dyDescent="0.25">
      <c r="A272" s="280" t="s">
        <v>112</v>
      </c>
      <c r="B272" s="280" t="s">
        <v>4</v>
      </c>
      <c r="C272" s="280">
        <v>45</v>
      </c>
      <c r="D272" s="280">
        <v>1850</v>
      </c>
      <c r="E272" s="281">
        <v>41693.174305555556</v>
      </c>
      <c r="F272" s="281">
        <v>41693.193749999999</v>
      </c>
      <c r="G272" s="282">
        <f t="shared" si="64"/>
        <v>0.46666666661622003</v>
      </c>
      <c r="H272" s="313">
        <f t="shared" si="73"/>
        <v>6.3636363629484549E-2</v>
      </c>
      <c r="I272" s="283">
        <f t="shared" si="74"/>
        <v>19.281818179733818</v>
      </c>
      <c r="J272" s="356">
        <f>I272/$S$4</f>
        <v>2.3620300493105456E-6</v>
      </c>
      <c r="K272" s="356">
        <f>I272/$T$4</f>
        <v>2.4441026276085249E-6</v>
      </c>
      <c r="L272" s="356">
        <f>I272/$U$4</f>
        <v>2.5339740627464935E-6</v>
      </c>
      <c r="M272" s="495">
        <v>285</v>
      </c>
      <c r="N272" s="495">
        <v>330</v>
      </c>
      <c r="O272" s="495">
        <v>303</v>
      </c>
      <c r="P272" s="284" t="s">
        <v>155</v>
      </c>
      <c r="Q272" s="482" t="s">
        <v>178</v>
      </c>
    </row>
    <row r="273" spans="1:29" ht="13.5" x14ac:dyDescent="0.25">
      <c r="A273" s="280" t="s">
        <v>112</v>
      </c>
      <c r="B273" s="280" t="s">
        <v>4</v>
      </c>
      <c r="C273" s="280">
        <v>46</v>
      </c>
      <c r="D273" s="280">
        <v>1850</v>
      </c>
      <c r="E273" s="281">
        <v>41693.193749999999</v>
      </c>
      <c r="F273" s="281">
        <v>41693.23333333333</v>
      </c>
      <c r="G273" s="282">
        <f t="shared" si="64"/>
        <v>0.94999999995343387</v>
      </c>
      <c r="H273" s="313">
        <f t="shared" si="73"/>
        <v>0.10075757575263693</v>
      </c>
      <c r="I273" s="283">
        <f t="shared" si="74"/>
        <v>30.529545453048989</v>
      </c>
      <c r="J273" s="356">
        <f>I273/$S$4</f>
        <v>3.7398809116293271E-6</v>
      </c>
      <c r="K273" s="356">
        <f>I273/$T$4</f>
        <v>3.8698291606088055E-6</v>
      </c>
      <c r="L273" s="356">
        <f>I273/$U$4</f>
        <v>4.0121255995856635E-6</v>
      </c>
      <c r="M273" s="495">
        <v>295</v>
      </c>
      <c r="N273" s="495">
        <v>330</v>
      </c>
      <c r="O273" s="495">
        <v>303</v>
      </c>
      <c r="P273" s="284" t="s">
        <v>155</v>
      </c>
      <c r="Q273" s="482" t="s">
        <v>178</v>
      </c>
      <c r="V273" s="384"/>
      <c r="W273" s="384"/>
      <c r="X273" s="384"/>
      <c r="Y273" s="384"/>
      <c r="Z273" s="384"/>
      <c r="AA273" s="384"/>
      <c r="AB273" s="384"/>
      <c r="AC273" s="384"/>
    </row>
    <row r="274" spans="1:29" s="214" customFormat="1" x14ac:dyDescent="0.2">
      <c r="A274" s="454" t="s">
        <v>112</v>
      </c>
      <c r="B274" s="462" t="s">
        <v>156</v>
      </c>
      <c r="C274" s="454">
        <v>47</v>
      </c>
      <c r="D274" s="454">
        <v>4490</v>
      </c>
      <c r="E274" s="455">
        <v>41697.291666666664</v>
      </c>
      <c r="F274" s="455">
        <v>41697.554166666669</v>
      </c>
      <c r="G274" s="463">
        <f t="shared" si="64"/>
        <v>6.3000000001047738</v>
      </c>
      <c r="H274" s="511"/>
      <c r="I274" s="512"/>
      <c r="J274" s="513"/>
      <c r="K274" s="513"/>
      <c r="L274" s="513"/>
      <c r="M274" s="504">
        <v>0</v>
      </c>
      <c r="N274" s="504">
        <v>330</v>
      </c>
      <c r="O274" s="504">
        <v>303</v>
      </c>
      <c r="P274" s="459" t="s">
        <v>326</v>
      </c>
      <c r="Q274" s="460" t="s">
        <v>373</v>
      </c>
      <c r="R274" s="461"/>
      <c r="V274" s="63"/>
      <c r="W274" s="63"/>
      <c r="X274" s="63"/>
      <c r="Y274" s="63"/>
      <c r="Z274" s="63"/>
      <c r="AA274" s="63"/>
      <c r="AB274" s="63"/>
      <c r="AC274" s="63"/>
    </row>
    <row r="275" spans="1:29" x14ac:dyDescent="0.2">
      <c r="A275" s="454" t="s">
        <v>112</v>
      </c>
      <c r="B275" s="506" t="s">
        <v>147</v>
      </c>
      <c r="C275" s="454">
        <v>48</v>
      </c>
      <c r="D275" s="454">
        <v>310</v>
      </c>
      <c r="E275" s="455">
        <v>41697.916666666664</v>
      </c>
      <c r="F275" s="455">
        <v>41698.084722222222</v>
      </c>
      <c r="G275" s="507">
        <f t="shared" si="64"/>
        <v>4.03333333338378</v>
      </c>
      <c r="H275" s="508">
        <f>G275*(N275-M275)/N275</f>
        <v>1.1000000000137582</v>
      </c>
      <c r="I275" s="509">
        <f>H275*O275</f>
        <v>333.30000000416874</v>
      </c>
      <c r="J275" s="510">
        <f>I275/$S$4</f>
        <v>4.0829376571578043E-5</v>
      </c>
      <c r="K275" s="510">
        <f>I275/$T$4</f>
        <v>4.2248059710899934E-5</v>
      </c>
      <c r="L275" s="510"/>
      <c r="M275" s="504">
        <v>240</v>
      </c>
      <c r="N275" s="504">
        <v>330</v>
      </c>
      <c r="O275" s="504">
        <v>303</v>
      </c>
      <c r="P275" s="459" t="s">
        <v>166</v>
      </c>
      <c r="Q275" s="460" t="s">
        <v>374</v>
      </c>
      <c r="R275" s="461"/>
      <c r="S275" s="214"/>
      <c r="T275" s="214"/>
      <c r="U275" s="214"/>
    </row>
    <row r="276" spans="1:29" s="321" customFormat="1" ht="13.9" customHeight="1" x14ac:dyDescent="0.2">
      <c r="A276" s="314"/>
      <c r="B276" s="314"/>
      <c r="C276" s="314"/>
      <c r="D276" s="314"/>
      <c r="E276" s="315"/>
      <c r="F276" s="315"/>
      <c r="G276" s="316"/>
      <c r="H276" s="317"/>
      <c r="I276" s="318"/>
      <c r="J276" s="358"/>
      <c r="K276" s="358"/>
      <c r="L276" s="358"/>
      <c r="M276" s="496"/>
      <c r="N276" s="496"/>
      <c r="O276" s="496"/>
      <c r="P276" s="319"/>
      <c r="Q276" s="367"/>
      <c r="R276" s="320"/>
    </row>
    <row r="277" spans="1:29" s="329" customFormat="1" x14ac:dyDescent="0.2">
      <c r="A277" s="322" t="s">
        <v>112</v>
      </c>
      <c r="B277" s="322"/>
      <c r="C277" s="322"/>
      <c r="D277" s="322"/>
      <c r="E277" s="323"/>
      <c r="F277" s="323"/>
      <c r="G277" s="324">
        <f t="shared" ref="G277:L277" si="78">SUM(G227:G276)</f>
        <v>414.21666666632518</v>
      </c>
      <c r="H277" s="325">
        <f t="shared" si="78"/>
        <v>136.88631313130873</v>
      </c>
      <c r="I277" s="326">
        <f t="shared" si="78"/>
        <v>41476.552878786548</v>
      </c>
      <c r="J277" s="360">
        <f t="shared" si="78"/>
        <v>4.7356996583228853E-3</v>
      </c>
      <c r="K277" s="360">
        <f t="shared" si="78"/>
        <v>4.9002492503642196E-3</v>
      </c>
      <c r="L277" s="360">
        <f t="shared" si="78"/>
        <v>1.6770363232651378E-3</v>
      </c>
      <c r="M277" s="497"/>
      <c r="N277" s="497"/>
      <c r="O277" s="497"/>
      <c r="P277" s="327"/>
      <c r="Q277" s="368"/>
      <c r="R277" s="328"/>
    </row>
    <row r="278" spans="1:29" s="329" customFormat="1" x14ac:dyDescent="0.2">
      <c r="A278" s="322"/>
      <c r="B278" s="286" t="s">
        <v>147</v>
      </c>
      <c r="C278" s="322"/>
      <c r="D278" s="322"/>
      <c r="E278" s="323"/>
      <c r="F278" s="323"/>
      <c r="G278" s="287"/>
      <c r="H278" s="338"/>
      <c r="I278" s="288"/>
      <c r="J278" s="357"/>
      <c r="K278" s="357"/>
      <c r="L278" s="357"/>
      <c r="M278" s="497"/>
      <c r="N278" s="497"/>
      <c r="O278" s="497"/>
      <c r="P278" s="327"/>
      <c r="Q278" s="368"/>
      <c r="R278" s="328"/>
    </row>
    <row r="279" spans="1:29" x14ac:dyDescent="0.2">
      <c r="R279" s="63"/>
    </row>
    <row r="280" spans="1:29" x14ac:dyDescent="0.2">
      <c r="A280" s="307"/>
      <c r="B280" s="307"/>
      <c r="C280" s="307"/>
      <c r="D280" s="307"/>
      <c r="E280" s="308"/>
      <c r="F280" s="308"/>
      <c r="G280" s="309"/>
      <c r="H280" s="310"/>
      <c r="I280" s="311"/>
      <c r="J280" s="355"/>
      <c r="K280" s="355"/>
      <c r="L280" s="355"/>
      <c r="M280" s="494"/>
      <c r="N280" s="494"/>
      <c r="O280" s="494"/>
      <c r="P280" s="312"/>
      <c r="Q280" s="365"/>
      <c r="R280" s="63"/>
    </row>
    <row r="281" spans="1:29" x14ac:dyDescent="0.2">
      <c r="A281" s="280" t="s">
        <v>115</v>
      </c>
      <c r="B281" s="280" t="s">
        <v>4</v>
      </c>
      <c r="C281" s="280">
        <v>1</v>
      </c>
      <c r="D281" s="280">
        <v>250</v>
      </c>
      <c r="E281" s="281">
        <v>41640</v>
      </c>
      <c r="F281" s="281">
        <v>41640.4375</v>
      </c>
      <c r="G281" s="282">
        <f t="shared" ref="G281:G312" si="79">(F281-E281)*24</f>
        <v>10.5</v>
      </c>
      <c r="H281" s="313">
        <f>G281*(N281-M281)/N281</f>
        <v>2.5454545454545454</v>
      </c>
      <c r="I281" s="283">
        <f>H281*O281</f>
        <v>761.09090909090912</v>
      </c>
      <c r="J281" s="356">
        <f>I281/$S$4</f>
        <v>9.3233925388805074E-5</v>
      </c>
      <c r="K281" s="356">
        <f>I281/$T$4</f>
        <v>9.6473489865867593E-5</v>
      </c>
      <c r="L281" s="356">
        <f>I281/$U$4</f>
        <v>1.0002089040833063E-4</v>
      </c>
      <c r="M281" s="535">
        <v>250</v>
      </c>
      <c r="N281" s="535">
        <v>330</v>
      </c>
      <c r="O281" s="535">
        <v>299</v>
      </c>
      <c r="P281" s="284" t="s">
        <v>160</v>
      </c>
      <c r="Q281" s="284" t="s">
        <v>453</v>
      </c>
      <c r="R281" s="284"/>
      <c r="S281" s="284"/>
    </row>
    <row r="282" spans="1:29" x14ac:dyDescent="0.2">
      <c r="A282" s="280" t="s">
        <v>115</v>
      </c>
      <c r="B282" s="280" t="s">
        <v>4</v>
      </c>
      <c r="C282" s="280">
        <v>2</v>
      </c>
      <c r="D282" s="280">
        <v>1850</v>
      </c>
      <c r="E282" s="281">
        <v>41640.4375</v>
      </c>
      <c r="F282" s="281">
        <v>41640.645833333336</v>
      </c>
      <c r="G282" s="282">
        <f t="shared" si="79"/>
        <v>5.0000000000582077</v>
      </c>
      <c r="H282" s="313">
        <f>G282*(N282-M282)/N282</f>
        <v>0.30303030303383077</v>
      </c>
      <c r="I282" s="283">
        <f>H282*O282</f>
        <v>90.606060607115396</v>
      </c>
      <c r="J282" s="356">
        <f>I282/$S$4</f>
        <v>1.1099276832129816E-5</v>
      </c>
      <c r="K282" s="356">
        <f>I282/$T$4</f>
        <v>1.1484939269879843E-5</v>
      </c>
      <c r="L282" s="356">
        <f>I282/$U$4</f>
        <v>1.1907248858273215E-5</v>
      </c>
      <c r="M282" s="535">
        <v>310</v>
      </c>
      <c r="N282" s="535">
        <v>330</v>
      </c>
      <c r="O282" s="535">
        <v>299</v>
      </c>
      <c r="P282" s="284" t="s">
        <v>155</v>
      </c>
      <c r="Q282" s="284" t="s">
        <v>430</v>
      </c>
      <c r="R282" s="284"/>
      <c r="S282" s="284"/>
    </row>
    <row r="283" spans="1:29" s="384" customFormat="1" x14ac:dyDescent="0.2">
      <c r="A283" s="280" t="s">
        <v>115</v>
      </c>
      <c r="B283" s="280" t="s">
        <v>4</v>
      </c>
      <c r="C283" s="280">
        <v>3</v>
      </c>
      <c r="D283" s="280">
        <v>250</v>
      </c>
      <c r="E283" s="281">
        <v>41641.177083333336</v>
      </c>
      <c r="F283" s="281">
        <v>41641.224999999999</v>
      </c>
      <c r="G283" s="282">
        <f t="shared" si="79"/>
        <v>1.1499999999068677</v>
      </c>
      <c r="H283" s="313">
        <f>G283*(N283-M283)/N283</f>
        <v>0.27878787876530126</v>
      </c>
      <c r="I283" s="283">
        <f>H283*O283</f>
        <v>83.357575750825077</v>
      </c>
      <c r="J283" s="356">
        <f>I283/$S$4</f>
        <v>1.0211334684613595E-5</v>
      </c>
      <c r="K283" s="356">
        <f>I283/$T$4</f>
        <v>1.0566144127310755E-5</v>
      </c>
      <c r="L283" s="356">
        <f>I283/$U$4</f>
        <v>1.0954668948596669E-5</v>
      </c>
      <c r="M283" s="535">
        <v>250</v>
      </c>
      <c r="N283" s="535">
        <v>330</v>
      </c>
      <c r="O283" s="535">
        <v>299</v>
      </c>
      <c r="P283" s="284" t="s">
        <v>160</v>
      </c>
      <c r="Q283" s="284" t="s">
        <v>529</v>
      </c>
      <c r="R283" s="284"/>
      <c r="S283" s="284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</row>
    <row r="284" spans="1:29" x14ac:dyDescent="0.2">
      <c r="A284" s="278" t="s">
        <v>115</v>
      </c>
      <c r="B284" s="377" t="s">
        <v>5</v>
      </c>
      <c r="C284" s="278">
        <v>4</v>
      </c>
      <c r="D284" s="278">
        <v>1000</v>
      </c>
      <c r="E284" s="279">
        <v>41641.443749999999</v>
      </c>
      <c r="F284" s="279">
        <v>41643.493750000001</v>
      </c>
      <c r="G284" s="378">
        <f t="shared" si="79"/>
        <v>49.200000000069849</v>
      </c>
      <c r="H284" s="379">
        <f>G284*(N284-M284)/N284</f>
        <v>49.200000000069849</v>
      </c>
      <c r="I284" s="380">
        <f>H284*O284</f>
        <v>14710.800000020885</v>
      </c>
      <c r="J284" s="381">
        <f>I284/$S$4</f>
        <v>1.8020785864461765E-3</v>
      </c>
      <c r="K284" s="381">
        <f>I284/$T$4</f>
        <v>1.8646947398386308E-3</v>
      </c>
      <c r="L284" s="531"/>
      <c r="M284" s="532">
        <v>0</v>
      </c>
      <c r="N284" s="532">
        <v>330</v>
      </c>
      <c r="O284" s="532">
        <v>299</v>
      </c>
      <c r="P284" s="382" t="s">
        <v>419</v>
      </c>
      <c r="Q284" s="382" t="s">
        <v>420</v>
      </c>
      <c r="R284" s="382"/>
      <c r="S284" s="382"/>
      <c r="T284" s="384"/>
      <c r="U284" s="384"/>
      <c r="V284" s="384"/>
      <c r="W284" s="384"/>
      <c r="X284" s="384"/>
      <c r="Y284" s="384"/>
      <c r="Z284" s="384"/>
      <c r="AA284" s="384"/>
      <c r="AB284" s="384"/>
      <c r="AC284" s="384"/>
    </row>
    <row r="285" spans="1:29" s="384" customFormat="1" x14ac:dyDescent="0.2">
      <c r="A285" s="280" t="s">
        <v>115</v>
      </c>
      <c r="B285" s="452" t="s">
        <v>156</v>
      </c>
      <c r="C285" s="280">
        <v>5</v>
      </c>
      <c r="D285" s="280">
        <v>1850</v>
      </c>
      <c r="E285" s="281">
        <v>41643.493750000001</v>
      </c>
      <c r="F285" s="281">
        <v>41643.882638888892</v>
      </c>
      <c r="G285" s="453">
        <f t="shared" si="79"/>
        <v>9.3333333333721384</v>
      </c>
      <c r="H285" s="313"/>
      <c r="I285" s="283"/>
      <c r="J285" s="356"/>
      <c r="K285" s="356"/>
      <c r="L285" s="356"/>
      <c r="M285" s="535">
        <v>0</v>
      </c>
      <c r="N285" s="535">
        <v>330</v>
      </c>
      <c r="O285" s="535">
        <v>299</v>
      </c>
      <c r="P285" s="284" t="s">
        <v>155</v>
      </c>
      <c r="Q285" s="284" t="s">
        <v>563</v>
      </c>
      <c r="R285" s="284"/>
      <c r="S285" s="284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</row>
    <row r="286" spans="1:29" x14ac:dyDescent="0.2">
      <c r="A286" s="280" t="s">
        <v>115</v>
      </c>
      <c r="B286" s="280" t="s">
        <v>4</v>
      </c>
      <c r="C286" s="280">
        <v>6</v>
      </c>
      <c r="D286" s="280">
        <v>1850</v>
      </c>
      <c r="E286" s="281">
        <v>41643.882638888892</v>
      </c>
      <c r="F286" s="281">
        <v>41644.232638888891</v>
      </c>
      <c r="G286" s="282">
        <f t="shared" si="79"/>
        <v>8.3999999999650754</v>
      </c>
      <c r="H286" s="313">
        <f t="shared" ref="H286:H296" si="80">G286*(N286-M286)/N286</f>
        <v>3.1818181818049527</v>
      </c>
      <c r="I286" s="283">
        <f t="shared" ref="I286:I296" si="81">H286*O286</f>
        <v>951.36363635968087</v>
      </c>
      <c r="J286" s="356">
        <f t="shared" ref="J286:J296" si="82">I286/$S$4</f>
        <v>1.1654240673552179E-4</v>
      </c>
      <c r="K286" s="356">
        <f t="shared" ref="K286:K296" si="83">I286/$T$4</f>
        <v>1.2059186233183309E-4</v>
      </c>
      <c r="L286" s="356">
        <f t="shared" ref="L286:L294" si="84">I286/$U$4</f>
        <v>1.2502611300989344E-4</v>
      </c>
      <c r="M286" s="535">
        <v>205</v>
      </c>
      <c r="N286" s="535">
        <v>330</v>
      </c>
      <c r="O286" s="535">
        <v>299</v>
      </c>
      <c r="P286" s="284" t="s">
        <v>155</v>
      </c>
      <c r="Q286" s="284" t="s">
        <v>430</v>
      </c>
      <c r="R286" s="284"/>
      <c r="S286" s="284"/>
    </row>
    <row r="287" spans="1:29" x14ac:dyDescent="0.2">
      <c r="A287" s="280" t="s">
        <v>115</v>
      </c>
      <c r="B287" s="280" t="s">
        <v>4</v>
      </c>
      <c r="C287" s="280">
        <v>7</v>
      </c>
      <c r="D287" s="280">
        <v>1850</v>
      </c>
      <c r="E287" s="281">
        <v>41644.232638888891</v>
      </c>
      <c r="F287" s="281">
        <v>41645.041666666664</v>
      </c>
      <c r="G287" s="282">
        <f t="shared" si="79"/>
        <v>19.416666666569654</v>
      </c>
      <c r="H287" s="313">
        <f t="shared" si="80"/>
        <v>4.1186868686662903</v>
      </c>
      <c r="I287" s="283">
        <f t="shared" si="81"/>
        <v>1231.4873737312207</v>
      </c>
      <c r="J287" s="356">
        <f t="shared" si="82"/>
        <v>1.5085767094085445E-4</v>
      </c>
      <c r="K287" s="356">
        <f t="shared" si="83"/>
        <v>1.560994662405197E-4</v>
      </c>
      <c r="L287" s="356">
        <f t="shared" si="84"/>
        <v>1.6183935739600412E-4</v>
      </c>
      <c r="M287" s="535">
        <v>260</v>
      </c>
      <c r="N287" s="535">
        <v>330</v>
      </c>
      <c r="O287" s="535">
        <v>299</v>
      </c>
      <c r="P287" s="284" t="s">
        <v>155</v>
      </c>
      <c r="Q287" s="284" t="s">
        <v>430</v>
      </c>
      <c r="R287" s="284"/>
      <c r="S287" s="284"/>
    </row>
    <row r="288" spans="1:29" x14ac:dyDescent="0.2">
      <c r="A288" s="280" t="s">
        <v>115</v>
      </c>
      <c r="B288" s="280" t="s">
        <v>4</v>
      </c>
      <c r="C288" s="280">
        <v>8</v>
      </c>
      <c r="D288" s="280">
        <v>1850</v>
      </c>
      <c r="E288" s="281">
        <v>41645.041666666664</v>
      </c>
      <c r="F288" s="281">
        <v>41645.394444444442</v>
      </c>
      <c r="G288" s="282">
        <f t="shared" si="79"/>
        <v>8.4666666666744277</v>
      </c>
      <c r="H288" s="313">
        <f t="shared" si="80"/>
        <v>1.2828282828294588</v>
      </c>
      <c r="I288" s="283">
        <f t="shared" si="81"/>
        <v>383.56565656600822</v>
      </c>
      <c r="J288" s="356">
        <f t="shared" si="82"/>
        <v>4.6986938588845629E-5</v>
      </c>
      <c r="K288" s="356">
        <f t="shared" si="83"/>
        <v>4.8619576241969909E-5</v>
      </c>
      <c r="L288" s="356">
        <f t="shared" si="84"/>
        <v>5.040735349948267E-5</v>
      </c>
      <c r="M288" s="535">
        <v>280</v>
      </c>
      <c r="N288" s="535">
        <v>330</v>
      </c>
      <c r="O288" s="535">
        <v>299</v>
      </c>
      <c r="P288" s="284" t="s">
        <v>155</v>
      </c>
      <c r="Q288" s="284" t="s">
        <v>430</v>
      </c>
      <c r="R288" s="284"/>
      <c r="S288" s="284"/>
    </row>
    <row r="289" spans="1:29" x14ac:dyDescent="0.2">
      <c r="A289" s="280" t="s">
        <v>115</v>
      </c>
      <c r="B289" s="280" t="s">
        <v>4</v>
      </c>
      <c r="C289" s="280">
        <v>9</v>
      </c>
      <c r="D289" s="280">
        <v>1850</v>
      </c>
      <c r="E289" s="281">
        <v>41645.394444444442</v>
      </c>
      <c r="F289" s="281">
        <v>41645.791666666664</v>
      </c>
      <c r="G289" s="282">
        <f t="shared" si="79"/>
        <v>9.5333333333255723</v>
      </c>
      <c r="H289" s="313">
        <f t="shared" si="80"/>
        <v>0.28888888888865372</v>
      </c>
      <c r="I289" s="283">
        <f t="shared" si="81"/>
        <v>86.377777777707465</v>
      </c>
      <c r="J289" s="356">
        <f t="shared" si="82"/>
        <v>1.0581310579831963E-5</v>
      </c>
      <c r="K289" s="356">
        <f t="shared" si="83"/>
        <v>1.0948975437149076E-5</v>
      </c>
      <c r="L289" s="356">
        <f t="shared" si="84"/>
        <v>1.1351577244745742E-5</v>
      </c>
      <c r="M289" s="535">
        <v>320</v>
      </c>
      <c r="N289" s="535">
        <v>330</v>
      </c>
      <c r="O289" s="535">
        <v>299</v>
      </c>
      <c r="P289" s="284" t="s">
        <v>155</v>
      </c>
      <c r="Q289" s="284" t="s">
        <v>430</v>
      </c>
      <c r="R289" s="284"/>
      <c r="S289" s="284"/>
    </row>
    <row r="290" spans="1:29" x14ac:dyDescent="0.2">
      <c r="A290" s="280" t="s">
        <v>115</v>
      </c>
      <c r="B290" s="280" t="s">
        <v>4</v>
      </c>
      <c r="C290" s="280">
        <v>10</v>
      </c>
      <c r="D290" s="280">
        <v>1850</v>
      </c>
      <c r="E290" s="281">
        <v>41645.791666666664</v>
      </c>
      <c r="F290" s="281">
        <v>41645.941666666666</v>
      </c>
      <c r="G290" s="282">
        <f t="shared" si="79"/>
        <v>3.6000000000349246</v>
      </c>
      <c r="H290" s="313">
        <f t="shared" si="80"/>
        <v>0.32727272727590223</v>
      </c>
      <c r="I290" s="283">
        <f t="shared" si="81"/>
        <v>97.854545455494772</v>
      </c>
      <c r="J290" s="356">
        <f t="shared" si="82"/>
        <v>1.1987218978676943E-5</v>
      </c>
      <c r="K290" s="356">
        <f t="shared" si="83"/>
        <v>1.2403734411446165E-5</v>
      </c>
      <c r="L290" s="356">
        <f t="shared" si="84"/>
        <v>1.2859828766910122E-5</v>
      </c>
      <c r="M290" s="535">
        <v>300</v>
      </c>
      <c r="N290" s="535">
        <v>330</v>
      </c>
      <c r="O290" s="535">
        <v>299</v>
      </c>
      <c r="P290" s="284" t="s">
        <v>155</v>
      </c>
      <c r="Q290" s="284" t="s">
        <v>430</v>
      </c>
      <c r="R290" s="284"/>
      <c r="S290" s="284"/>
    </row>
    <row r="291" spans="1:29" x14ac:dyDescent="0.2">
      <c r="A291" s="280" t="s">
        <v>115</v>
      </c>
      <c r="B291" s="280" t="s">
        <v>4</v>
      </c>
      <c r="C291" s="280">
        <v>11</v>
      </c>
      <c r="D291" s="280">
        <v>250</v>
      </c>
      <c r="E291" s="281">
        <v>41646.239583333336</v>
      </c>
      <c r="F291" s="281">
        <v>41646.302083333336</v>
      </c>
      <c r="G291" s="282">
        <f t="shared" si="79"/>
        <v>1.5</v>
      </c>
      <c r="H291" s="313">
        <f t="shared" si="80"/>
        <v>0.40909090909090912</v>
      </c>
      <c r="I291" s="283">
        <f t="shared" si="81"/>
        <v>122.31818181818183</v>
      </c>
      <c r="J291" s="356">
        <f t="shared" si="82"/>
        <v>1.4984023723200815E-5</v>
      </c>
      <c r="K291" s="356">
        <f t="shared" si="83"/>
        <v>1.5504668014157292E-5</v>
      </c>
      <c r="L291" s="356">
        <f t="shared" si="84"/>
        <v>1.6074785958481707E-5</v>
      </c>
      <c r="M291" s="535">
        <v>240</v>
      </c>
      <c r="N291" s="535">
        <v>330</v>
      </c>
      <c r="O291" s="535">
        <v>299</v>
      </c>
      <c r="P291" s="284" t="s">
        <v>160</v>
      </c>
      <c r="Q291" s="284" t="s">
        <v>517</v>
      </c>
      <c r="R291" s="284"/>
      <c r="S291" s="284"/>
    </row>
    <row r="292" spans="1:29" s="214" customFormat="1" x14ac:dyDescent="0.2">
      <c r="A292" s="280" t="s">
        <v>115</v>
      </c>
      <c r="B292" s="280" t="s">
        <v>4</v>
      </c>
      <c r="C292" s="280">
        <v>12</v>
      </c>
      <c r="D292" s="280">
        <v>1850</v>
      </c>
      <c r="E292" s="281">
        <v>41646.510416666664</v>
      </c>
      <c r="F292" s="281">
        <v>41647.409722222219</v>
      </c>
      <c r="G292" s="282">
        <f t="shared" si="79"/>
        <v>21.583333333313931</v>
      </c>
      <c r="H292" s="313">
        <f t="shared" si="80"/>
        <v>3.2702020201990805</v>
      </c>
      <c r="I292" s="283">
        <f t="shared" si="81"/>
        <v>977.79040403952501</v>
      </c>
      <c r="J292" s="356">
        <f t="shared" si="82"/>
        <v>1.1977969581189883E-4</v>
      </c>
      <c r="K292" s="356">
        <f t="shared" si="83"/>
        <v>1.2394163628589902E-4</v>
      </c>
      <c r="L292" s="356">
        <f t="shared" si="84"/>
        <v>1.2849906059392033E-4</v>
      </c>
      <c r="M292" s="535">
        <v>280</v>
      </c>
      <c r="N292" s="535">
        <v>330</v>
      </c>
      <c r="O292" s="535">
        <v>299</v>
      </c>
      <c r="P292" s="284" t="s">
        <v>155</v>
      </c>
      <c r="Q292" s="284" t="s">
        <v>430</v>
      </c>
      <c r="R292" s="284"/>
      <c r="S292" s="284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</row>
    <row r="293" spans="1:29" s="214" customFormat="1" x14ac:dyDescent="0.2">
      <c r="A293" s="280" t="s">
        <v>115</v>
      </c>
      <c r="B293" s="280" t="s">
        <v>4</v>
      </c>
      <c r="C293" s="280">
        <v>13</v>
      </c>
      <c r="D293" s="280">
        <v>1850</v>
      </c>
      <c r="E293" s="281">
        <v>41647.409722222219</v>
      </c>
      <c r="F293" s="281">
        <v>41647.510416666664</v>
      </c>
      <c r="G293" s="282">
        <f t="shared" si="79"/>
        <v>2.4166666666860692</v>
      </c>
      <c r="H293" s="313">
        <f t="shared" si="80"/>
        <v>0.25631313131518918</v>
      </c>
      <c r="I293" s="283">
        <f t="shared" si="81"/>
        <v>76.637626263241572</v>
      </c>
      <c r="J293" s="356">
        <f t="shared" si="82"/>
        <v>9.388138320475886E-6</v>
      </c>
      <c r="K293" s="356">
        <f t="shared" si="83"/>
        <v>9.7143444657382724E-6</v>
      </c>
      <c r="L293" s="356">
        <f t="shared" si="84"/>
        <v>1.0071547992586376E-5</v>
      </c>
      <c r="M293" s="535">
        <v>295</v>
      </c>
      <c r="N293" s="535">
        <v>330</v>
      </c>
      <c r="O293" s="535">
        <v>299</v>
      </c>
      <c r="P293" s="284" t="s">
        <v>155</v>
      </c>
      <c r="Q293" s="284" t="s">
        <v>430</v>
      </c>
      <c r="R293" s="284"/>
      <c r="S293" s="284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</row>
    <row r="294" spans="1:29" x14ac:dyDescent="0.2">
      <c r="A294" s="280" t="s">
        <v>115</v>
      </c>
      <c r="B294" s="280" t="s">
        <v>4</v>
      </c>
      <c r="C294" s="280">
        <v>14</v>
      </c>
      <c r="D294" s="280">
        <v>1850</v>
      </c>
      <c r="E294" s="281">
        <v>41647.510416666664</v>
      </c>
      <c r="F294" s="281">
        <v>41648.399305555555</v>
      </c>
      <c r="G294" s="282">
        <f t="shared" si="79"/>
        <v>21.333333333372138</v>
      </c>
      <c r="H294" s="313">
        <f t="shared" si="80"/>
        <v>0.96969696969873354</v>
      </c>
      <c r="I294" s="283">
        <f t="shared" si="81"/>
        <v>289.93939393992133</v>
      </c>
      <c r="J294" s="356">
        <f t="shared" si="82"/>
        <v>3.5517685862466537E-5</v>
      </c>
      <c r="K294" s="356">
        <f t="shared" si="83"/>
        <v>3.6751805663254502E-5</v>
      </c>
      <c r="L294" s="356">
        <f t="shared" si="84"/>
        <v>3.8103196346100021E-5</v>
      </c>
      <c r="M294" s="535">
        <v>315</v>
      </c>
      <c r="N294" s="535">
        <v>330</v>
      </c>
      <c r="O294" s="535">
        <v>299</v>
      </c>
      <c r="P294" s="284" t="s">
        <v>155</v>
      </c>
      <c r="Q294" s="284" t="s">
        <v>430</v>
      </c>
      <c r="R294" s="284"/>
      <c r="S294" s="284"/>
    </row>
    <row r="295" spans="1:29" x14ac:dyDescent="0.2">
      <c r="A295" s="280" t="s">
        <v>115</v>
      </c>
      <c r="B295" s="286" t="s">
        <v>147</v>
      </c>
      <c r="C295" s="280">
        <v>15</v>
      </c>
      <c r="D295" s="280">
        <v>250</v>
      </c>
      <c r="E295" s="281">
        <v>41648.876388888886</v>
      </c>
      <c r="F295" s="281">
        <v>41649.17291666667</v>
      </c>
      <c r="G295" s="287">
        <f t="shared" si="79"/>
        <v>7.1166666668141261</v>
      </c>
      <c r="H295" s="338">
        <f t="shared" si="80"/>
        <v>2.2643939394408581</v>
      </c>
      <c r="I295" s="288">
        <f t="shared" si="81"/>
        <v>677.05378789281656</v>
      </c>
      <c r="J295" s="357">
        <f t="shared" si="82"/>
        <v>8.2939346128843022E-5</v>
      </c>
      <c r="K295" s="357">
        <f t="shared" si="83"/>
        <v>8.5821208694956272E-5</v>
      </c>
      <c r="M295" s="535">
        <v>225</v>
      </c>
      <c r="N295" s="535">
        <v>330</v>
      </c>
      <c r="O295" s="535">
        <v>299</v>
      </c>
      <c r="P295" s="284" t="s">
        <v>160</v>
      </c>
      <c r="Q295" s="284" t="s">
        <v>455</v>
      </c>
      <c r="R295" s="284"/>
      <c r="S295" s="284"/>
    </row>
    <row r="296" spans="1:29" x14ac:dyDescent="0.2">
      <c r="A296" s="280" t="s">
        <v>115</v>
      </c>
      <c r="B296" s="286" t="s">
        <v>147</v>
      </c>
      <c r="C296" s="280">
        <v>16</v>
      </c>
      <c r="D296" s="280">
        <v>250</v>
      </c>
      <c r="E296" s="281">
        <v>41652.024305555555</v>
      </c>
      <c r="F296" s="281">
        <v>41652.208333333336</v>
      </c>
      <c r="G296" s="287">
        <f t="shared" si="79"/>
        <v>4.4166666667442769</v>
      </c>
      <c r="H296" s="338">
        <f t="shared" si="80"/>
        <v>1.1376262626462532</v>
      </c>
      <c r="I296" s="288">
        <f t="shared" si="81"/>
        <v>340.15025253122974</v>
      </c>
      <c r="J296" s="357">
        <f t="shared" si="82"/>
        <v>4.1668535107534477E-5</v>
      </c>
      <c r="K296" s="357">
        <f t="shared" si="83"/>
        <v>4.3116376175929624E-5</v>
      </c>
      <c r="M296" s="535">
        <v>245</v>
      </c>
      <c r="N296" s="535">
        <v>330</v>
      </c>
      <c r="O296" s="535">
        <v>299</v>
      </c>
      <c r="P296" s="284" t="s">
        <v>160</v>
      </c>
      <c r="Q296" s="284" t="s">
        <v>482</v>
      </c>
      <c r="R296" s="284"/>
      <c r="S296" s="284"/>
    </row>
    <row r="297" spans="1:29" x14ac:dyDescent="0.2">
      <c r="A297" s="280" t="s">
        <v>115</v>
      </c>
      <c r="B297" s="452" t="s">
        <v>156</v>
      </c>
      <c r="C297" s="280">
        <v>17</v>
      </c>
      <c r="D297" s="280">
        <v>1160</v>
      </c>
      <c r="E297" s="281">
        <v>41655.958333333336</v>
      </c>
      <c r="F297" s="281">
        <v>41656.166666666664</v>
      </c>
      <c r="G297" s="453">
        <f t="shared" si="79"/>
        <v>4.9999999998835847</v>
      </c>
      <c r="M297" s="535">
        <v>0</v>
      </c>
      <c r="N297" s="535">
        <v>330</v>
      </c>
      <c r="O297" s="535">
        <v>299</v>
      </c>
      <c r="P297" s="284" t="s">
        <v>175</v>
      </c>
      <c r="Q297" s="284" t="s">
        <v>560</v>
      </c>
      <c r="R297" s="284"/>
      <c r="S297" s="284"/>
    </row>
    <row r="298" spans="1:29" x14ac:dyDescent="0.2">
      <c r="A298" s="280" t="s">
        <v>115</v>
      </c>
      <c r="B298" s="452" t="s">
        <v>156</v>
      </c>
      <c r="C298" s="280">
        <v>18</v>
      </c>
      <c r="D298" s="280">
        <v>1160</v>
      </c>
      <c r="E298" s="281">
        <v>41656.927083333336</v>
      </c>
      <c r="F298" s="281">
        <v>41657.208333333336</v>
      </c>
      <c r="G298" s="453">
        <f t="shared" si="79"/>
        <v>6.75</v>
      </c>
      <c r="M298" s="535">
        <v>0</v>
      </c>
      <c r="N298" s="535">
        <v>330</v>
      </c>
      <c r="O298" s="535">
        <v>299</v>
      </c>
      <c r="P298" s="284" t="s">
        <v>175</v>
      </c>
      <c r="Q298" s="284" t="s">
        <v>560</v>
      </c>
      <c r="R298" s="284"/>
      <c r="S298" s="284"/>
    </row>
    <row r="299" spans="1:29" s="384" customFormat="1" x14ac:dyDescent="0.2">
      <c r="A299" s="280" t="s">
        <v>115</v>
      </c>
      <c r="B299" s="452" t="s">
        <v>156</v>
      </c>
      <c r="C299" s="280">
        <v>19</v>
      </c>
      <c r="D299" s="280">
        <v>1160</v>
      </c>
      <c r="E299" s="281">
        <v>41657.878472222219</v>
      </c>
      <c r="F299" s="281">
        <v>41658.208333333336</v>
      </c>
      <c r="G299" s="453">
        <f t="shared" si="79"/>
        <v>7.9166666668024845</v>
      </c>
      <c r="H299" s="313"/>
      <c r="I299" s="283"/>
      <c r="J299" s="356"/>
      <c r="K299" s="356"/>
      <c r="L299" s="356"/>
      <c r="M299" s="535">
        <v>0</v>
      </c>
      <c r="N299" s="535">
        <v>330</v>
      </c>
      <c r="O299" s="535">
        <v>299</v>
      </c>
      <c r="P299" s="284" t="s">
        <v>175</v>
      </c>
      <c r="Q299" s="284" t="s">
        <v>560</v>
      </c>
      <c r="R299" s="284"/>
      <c r="S299" s="284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</row>
    <row r="300" spans="1:29" x14ac:dyDescent="0.2">
      <c r="A300" s="280" t="s">
        <v>115</v>
      </c>
      <c r="B300" s="286" t="s">
        <v>147</v>
      </c>
      <c r="C300" s="280">
        <v>20</v>
      </c>
      <c r="D300" s="280">
        <v>310</v>
      </c>
      <c r="E300" s="281">
        <v>41658.979166666664</v>
      </c>
      <c r="F300" s="281">
        <v>41659.18472222222</v>
      </c>
      <c r="G300" s="287">
        <f t="shared" si="79"/>
        <v>4.9333333333488554</v>
      </c>
      <c r="H300" s="338">
        <f>G300*(N300-M300)/N300</f>
        <v>1.2707070707110688</v>
      </c>
      <c r="I300" s="288">
        <f>H300*O300</f>
        <v>379.94141414260957</v>
      </c>
      <c r="J300" s="357">
        <f>I300/$S$4</f>
        <v>4.654296751566897E-5</v>
      </c>
      <c r="K300" s="357">
        <f>I300/$T$4</f>
        <v>4.8160178671287014E-5</v>
      </c>
      <c r="M300" s="535">
        <v>245</v>
      </c>
      <c r="N300" s="535">
        <v>330</v>
      </c>
      <c r="O300" s="535">
        <v>299</v>
      </c>
      <c r="P300" s="284" t="s">
        <v>166</v>
      </c>
      <c r="Q300" s="284" t="s">
        <v>474</v>
      </c>
      <c r="R300" s="284"/>
      <c r="S300" s="284"/>
    </row>
    <row r="301" spans="1:29" s="384" customFormat="1" x14ac:dyDescent="0.2">
      <c r="A301" s="280" t="s">
        <v>115</v>
      </c>
      <c r="B301" s="280" t="s">
        <v>4</v>
      </c>
      <c r="C301" s="280">
        <v>21</v>
      </c>
      <c r="D301" s="280">
        <v>250</v>
      </c>
      <c r="E301" s="281">
        <v>41662.922222222223</v>
      </c>
      <c r="F301" s="281">
        <v>41662.977777777778</v>
      </c>
      <c r="G301" s="282">
        <f t="shared" si="79"/>
        <v>1.3333333333139308</v>
      </c>
      <c r="H301" s="313">
        <f>G301*(N301-M301)/N301</f>
        <v>0.36363636363107205</v>
      </c>
      <c r="I301" s="283">
        <f>H301*O301</f>
        <v>108.72727272569054</v>
      </c>
      <c r="J301" s="356">
        <f>I301/$S$4</f>
        <v>1.3319132198206906E-5</v>
      </c>
      <c r="K301" s="356">
        <f>I301/$T$4</f>
        <v>1.3781927123494817E-5</v>
      </c>
      <c r="L301" s="356">
        <f>I301/$U$4</f>
        <v>1.4288698629553589E-5</v>
      </c>
      <c r="M301" s="535">
        <v>240</v>
      </c>
      <c r="N301" s="535">
        <v>330</v>
      </c>
      <c r="O301" s="535">
        <v>299</v>
      </c>
      <c r="P301" s="284" t="s">
        <v>160</v>
      </c>
      <c r="Q301" s="284" t="s">
        <v>507</v>
      </c>
      <c r="R301" s="284"/>
      <c r="S301" s="284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</row>
    <row r="302" spans="1:29" x14ac:dyDescent="0.2">
      <c r="A302" s="280" t="s">
        <v>115</v>
      </c>
      <c r="B302" s="280" t="s">
        <v>4</v>
      </c>
      <c r="C302" s="280">
        <v>22</v>
      </c>
      <c r="D302" s="280">
        <v>250</v>
      </c>
      <c r="E302" s="281">
        <v>41663.231249999997</v>
      </c>
      <c r="F302" s="281">
        <v>41663.3125</v>
      </c>
      <c r="G302" s="282">
        <f t="shared" si="79"/>
        <v>1.9500000000698492</v>
      </c>
      <c r="H302" s="313">
        <f>G302*(N302-M302)/N302</f>
        <v>0.53181818183723162</v>
      </c>
      <c r="I302" s="283">
        <f>H302*O302</f>
        <v>159.01363636933226</v>
      </c>
      <c r="J302" s="356">
        <f>I302/$S$4</f>
        <v>1.9479230840858809E-5</v>
      </c>
      <c r="K302" s="356">
        <f>I302/$T$4</f>
        <v>2.0156068419126472E-5</v>
      </c>
      <c r="L302" s="356">
        <f>I302/$U$4</f>
        <v>2.0897221746774761E-5</v>
      </c>
      <c r="M302" s="535">
        <v>240</v>
      </c>
      <c r="N302" s="535">
        <v>330</v>
      </c>
      <c r="O302" s="535">
        <v>299</v>
      </c>
      <c r="P302" s="284" t="s">
        <v>160</v>
      </c>
      <c r="Q302" s="284" t="s">
        <v>507</v>
      </c>
      <c r="R302" s="284"/>
      <c r="S302" s="284"/>
    </row>
    <row r="303" spans="1:29" x14ac:dyDescent="0.2">
      <c r="A303" s="280" t="s">
        <v>115</v>
      </c>
      <c r="B303" s="452" t="s">
        <v>156</v>
      </c>
      <c r="C303" s="280">
        <v>23</v>
      </c>
      <c r="D303" s="280">
        <v>1160</v>
      </c>
      <c r="E303" s="281">
        <v>41663.958333333336</v>
      </c>
      <c r="F303" s="281">
        <v>41664.284722222219</v>
      </c>
      <c r="G303" s="453">
        <f t="shared" si="79"/>
        <v>7.8333333331975155</v>
      </c>
      <c r="M303" s="535">
        <v>0</v>
      </c>
      <c r="N303" s="535">
        <v>330</v>
      </c>
      <c r="O303" s="535">
        <v>299</v>
      </c>
      <c r="P303" s="284" t="s">
        <v>175</v>
      </c>
      <c r="Q303" s="284" t="s">
        <v>560</v>
      </c>
      <c r="R303" s="284"/>
      <c r="S303" s="284"/>
    </row>
    <row r="304" spans="1:29" x14ac:dyDescent="0.2">
      <c r="A304" s="390" t="s">
        <v>115</v>
      </c>
      <c r="B304" s="390" t="s">
        <v>154</v>
      </c>
      <c r="C304" s="278">
        <v>24</v>
      </c>
      <c r="D304" s="278">
        <v>4267</v>
      </c>
      <c r="E304" s="279">
        <v>41664.924305555556</v>
      </c>
      <c r="F304" s="279">
        <v>41665.522222222222</v>
      </c>
      <c r="G304" s="391">
        <f t="shared" si="79"/>
        <v>14.349999999976717</v>
      </c>
      <c r="H304" s="392">
        <f t="shared" ref="H304:H312" si="85">G304*(N304-M304)/N304</f>
        <v>14.349999999976717</v>
      </c>
      <c r="I304" s="393">
        <f t="shared" ref="I304:I312" si="86">H304*O304</f>
        <v>4290.6499999930384</v>
      </c>
      <c r="J304" s="394">
        <f t="shared" ref="J304:J312" si="87">I304/$S$4</f>
        <v>5.2560625437853578E-4</v>
      </c>
      <c r="K304" s="394">
        <f t="shared" ref="K304:K312" si="88">I304/$T$4</f>
        <v>5.4386929911794612E-4</v>
      </c>
      <c r="L304" s="394">
        <f t="shared" ref="L304:L312" si="89">I304/$U$4</f>
        <v>5.6386776967604893E-4</v>
      </c>
      <c r="M304" s="532">
        <v>0</v>
      </c>
      <c r="N304" s="532">
        <v>330</v>
      </c>
      <c r="O304" s="532">
        <v>299</v>
      </c>
      <c r="P304" s="382" t="s">
        <v>426</v>
      </c>
      <c r="Q304" s="382" t="s">
        <v>427</v>
      </c>
      <c r="R304" s="382"/>
      <c r="S304" s="382"/>
      <c r="T304" s="384"/>
      <c r="U304" s="384"/>
      <c r="V304" s="384"/>
      <c r="W304" s="384"/>
      <c r="X304" s="384"/>
      <c r="Y304" s="384"/>
      <c r="Z304" s="384"/>
      <c r="AA304" s="384"/>
      <c r="AB304" s="384"/>
      <c r="AC304" s="384"/>
    </row>
    <row r="305" spans="1:29" s="384" customFormat="1" x14ac:dyDescent="0.2">
      <c r="A305" s="280" t="s">
        <v>115</v>
      </c>
      <c r="B305" s="280" t="s">
        <v>4</v>
      </c>
      <c r="C305" s="280">
        <v>27</v>
      </c>
      <c r="D305" s="280">
        <v>1850</v>
      </c>
      <c r="E305" s="281">
        <v>41665.260416666664</v>
      </c>
      <c r="F305" s="281">
        <v>41666.338888888888</v>
      </c>
      <c r="G305" s="282">
        <f t="shared" si="79"/>
        <v>25.883333333360497</v>
      </c>
      <c r="H305" s="313">
        <f t="shared" si="85"/>
        <v>13.333838383852378</v>
      </c>
      <c r="I305" s="283">
        <f t="shared" si="86"/>
        <v>3986.817676771861</v>
      </c>
      <c r="J305" s="356">
        <f t="shared" si="87"/>
        <v>4.8838667940325907E-4</v>
      </c>
      <c r="K305" s="356">
        <f t="shared" si="88"/>
        <v>5.0535646943481013E-4</v>
      </c>
      <c r="L305" s="356">
        <f t="shared" si="89"/>
        <v>5.2393879517323569E-4</v>
      </c>
      <c r="M305" s="535">
        <v>160</v>
      </c>
      <c r="N305" s="535">
        <v>330</v>
      </c>
      <c r="O305" s="535">
        <v>299</v>
      </c>
      <c r="P305" s="284" t="s">
        <v>155</v>
      </c>
      <c r="Q305" s="284" t="s">
        <v>430</v>
      </c>
      <c r="R305" s="284"/>
      <c r="S305" s="284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</row>
    <row r="306" spans="1:29" x14ac:dyDescent="0.2">
      <c r="A306" s="280" t="s">
        <v>115</v>
      </c>
      <c r="B306" s="280" t="s">
        <v>4</v>
      </c>
      <c r="C306" s="280">
        <v>25</v>
      </c>
      <c r="D306" s="280">
        <v>310</v>
      </c>
      <c r="E306" s="281">
        <v>41665.522222222222</v>
      </c>
      <c r="F306" s="281">
        <v>41665.772222222222</v>
      </c>
      <c r="G306" s="282">
        <f t="shared" si="79"/>
        <v>6</v>
      </c>
      <c r="H306" s="313">
        <f t="shared" si="85"/>
        <v>1.6363636363636365</v>
      </c>
      <c r="I306" s="283">
        <f t="shared" si="86"/>
        <v>489.27272727272731</v>
      </c>
      <c r="J306" s="356">
        <f t="shared" si="87"/>
        <v>5.9936094892803261E-5</v>
      </c>
      <c r="K306" s="356">
        <f t="shared" si="88"/>
        <v>6.2018672056629167E-5</v>
      </c>
      <c r="L306" s="356">
        <f t="shared" si="89"/>
        <v>6.4299143833926827E-5</v>
      </c>
      <c r="M306" s="535">
        <v>240</v>
      </c>
      <c r="N306" s="535">
        <v>330</v>
      </c>
      <c r="O306" s="535">
        <v>299</v>
      </c>
      <c r="P306" s="284" t="s">
        <v>166</v>
      </c>
      <c r="Q306" s="284" t="s">
        <v>464</v>
      </c>
      <c r="R306" s="284"/>
      <c r="S306" s="284"/>
    </row>
    <row r="307" spans="1:29" s="218" customFormat="1" x14ac:dyDescent="0.2">
      <c r="A307" s="280" t="s">
        <v>115</v>
      </c>
      <c r="B307" s="280" t="s">
        <v>4</v>
      </c>
      <c r="C307" s="280">
        <v>26</v>
      </c>
      <c r="D307" s="280">
        <v>1850</v>
      </c>
      <c r="E307" s="281">
        <v>41665.772222222222</v>
      </c>
      <c r="F307" s="281">
        <v>41666.260416666664</v>
      </c>
      <c r="G307" s="282">
        <f t="shared" si="79"/>
        <v>11.71666666661622</v>
      </c>
      <c r="H307" s="313">
        <f t="shared" si="85"/>
        <v>5.85833333330811</v>
      </c>
      <c r="I307" s="283">
        <f t="shared" si="86"/>
        <v>1751.6416666591249</v>
      </c>
      <c r="J307" s="356">
        <f t="shared" si="87"/>
        <v>2.1457676935372779E-4</v>
      </c>
      <c r="K307" s="356">
        <f t="shared" si="88"/>
        <v>2.2203258843141131E-4</v>
      </c>
      <c r="L307" s="356">
        <f t="shared" si="89"/>
        <v>2.3019688854889598E-4</v>
      </c>
      <c r="M307" s="535">
        <v>165</v>
      </c>
      <c r="N307" s="535">
        <v>330</v>
      </c>
      <c r="O307" s="535">
        <v>299</v>
      </c>
      <c r="P307" s="284" t="s">
        <v>155</v>
      </c>
      <c r="Q307" s="284" t="s">
        <v>430</v>
      </c>
      <c r="R307" s="284"/>
      <c r="S307" s="284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</row>
    <row r="308" spans="1:29" s="214" customFormat="1" x14ac:dyDescent="0.2">
      <c r="A308" s="454" t="s">
        <v>115</v>
      </c>
      <c r="B308" s="454" t="s">
        <v>4</v>
      </c>
      <c r="C308" s="454">
        <v>28</v>
      </c>
      <c r="D308" s="454">
        <v>1850</v>
      </c>
      <c r="E308" s="455">
        <v>41666.338888888888</v>
      </c>
      <c r="F308" s="455">
        <v>41666.413194444445</v>
      </c>
      <c r="G308" s="456">
        <f t="shared" si="79"/>
        <v>1.78333333338378</v>
      </c>
      <c r="H308" s="457">
        <f t="shared" si="85"/>
        <v>0.75656565658705821</v>
      </c>
      <c r="I308" s="458">
        <f t="shared" si="86"/>
        <v>226.21313131953042</v>
      </c>
      <c r="J308" s="245">
        <f t="shared" si="87"/>
        <v>2.7711194491345398E-5</v>
      </c>
      <c r="K308" s="245">
        <f t="shared" si="88"/>
        <v>2.8674065044277331E-5</v>
      </c>
      <c r="L308" s="245">
        <f t="shared" si="89"/>
        <v>2.9728431316650334E-5</v>
      </c>
      <c r="M308" s="534">
        <v>190</v>
      </c>
      <c r="N308" s="244">
        <v>330</v>
      </c>
      <c r="O308" s="244">
        <v>299</v>
      </c>
      <c r="P308" s="459" t="s">
        <v>155</v>
      </c>
      <c r="Q308" s="460" t="s">
        <v>178</v>
      </c>
      <c r="R308" s="461"/>
    </row>
    <row r="309" spans="1:29" s="214" customFormat="1" x14ac:dyDescent="0.2">
      <c r="A309" s="454" t="s">
        <v>115</v>
      </c>
      <c r="B309" s="454" t="s">
        <v>4</v>
      </c>
      <c r="C309" s="454">
        <v>29</v>
      </c>
      <c r="D309" s="454">
        <v>310</v>
      </c>
      <c r="E309" s="455">
        <v>41666.413194444445</v>
      </c>
      <c r="F309" s="455">
        <v>41666.580555555556</v>
      </c>
      <c r="G309" s="456">
        <f t="shared" si="79"/>
        <v>4.0166666666627862</v>
      </c>
      <c r="H309" s="457">
        <f t="shared" si="85"/>
        <v>1.0345959595949601</v>
      </c>
      <c r="I309" s="458">
        <f t="shared" si="86"/>
        <v>309.34419191889305</v>
      </c>
      <c r="J309" s="245">
        <f t="shared" si="87"/>
        <v>3.7894780983885445E-5</v>
      </c>
      <c r="K309" s="245">
        <f t="shared" si="88"/>
        <v>3.9211496823420397E-5</v>
      </c>
      <c r="L309" s="245">
        <f t="shared" si="89"/>
        <v>4.0653332143108595E-5</v>
      </c>
      <c r="M309" s="534">
        <v>245</v>
      </c>
      <c r="N309" s="244">
        <v>330</v>
      </c>
      <c r="O309" s="244">
        <v>299</v>
      </c>
      <c r="P309" s="459" t="s">
        <v>166</v>
      </c>
      <c r="Q309" s="460" t="s">
        <v>487</v>
      </c>
      <c r="R309" s="461"/>
    </row>
    <row r="310" spans="1:29" x14ac:dyDescent="0.2">
      <c r="A310" s="454" t="s">
        <v>115</v>
      </c>
      <c r="B310" s="454" t="s">
        <v>4</v>
      </c>
      <c r="C310" s="454">
        <v>30</v>
      </c>
      <c r="D310" s="454">
        <v>310</v>
      </c>
      <c r="E310" s="455">
        <v>41666.580555555556</v>
      </c>
      <c r="F310" s="455">
        <v>41666.661111111112</v>
      </c>
      <c r="G310" s="456">
        <f t="shared" si="79"/>
        <v>1.9333333333488554</v>
      </c>
      <c r="H310" s="457">
        <f t="shared" si="85"/>
        <v>0.35151515151797369</v>
      </c>
      <c r="I310" s="458">
        <f t="shared" si="86"/>
        <v>105.10303030387414</v>
      </c>
      <c r="J310" s="245">
        <f t="shared" si="87"/>
        <v>1.287516112522407E-5</v>
      </c>
      <c r="K310" s="245">
        <f t="shared" si="88"/>
        <v>1.3322529553012486E-5</v>
      </c>
      <c r="L310" s="245">
        <f t="shared" si="89"/>
        <v>1.3812408675547028E-5</v>
      </c>
      <c r="M310" s="534">
        <v>270</v>
      </c>
      <c r="N310" s="244">
        <v>330</v>
      </c>
      <c r="O310" s="244">
        <v>299</v>
      </c>
      <c r="P310" s="459" t="s">
        <v>166</v>
      </c>
      <c r="Q310" s="460" t="s">
        <v>487</v>
      </c>
      <c r="R310" s="461"/>
      <c r="S310" s="214"/>
      <c r="T310" s="214"/>
      <c r="U310" s="214"/>
      <c r="V310" s="214"/>
      <c r="W310" s="214"/>
      <c r="X310" s="214"/>
      <c r="Y310" s="214"/>
      <c r="Z310" s="214"/>
      <c r="AA310" s="214"/>
      <c r="AB310" s="214"/>
      <c r="AC310" s="214"/>
    </row>
    <row r="311" spans="1:29" x14ac:dyDescent="0.2">
      <c r="A311" s="454" t="s">
        <v>115</v>
      </c>
      <c r="B311" s="454" t="s">
        <v>4</v>
      </c>
      <c r="C311" s="454">
        <v>31</v>
      </c>
      <c r="D311" s="454">
        <v>310</v>
      </c>
      <c r="E311" s="455">
        <v>41666.661111111112</v>
      </c>
      <c r="F311" s="455">
        <v>41666.693749999999</v>
      </c>
      <c r="G311" s="456">
        <f t="shared" si="79"/>
        <v>0.78333333326736465</v>
      </c>
      <c r="H311" s="457">
        <f t="shared" si="85"/>
        <v>0.21363636361837218</v>
      </c>
      <c r="I311" s="458">
        <f t="shared" si="86"/>
        <v>63.877272721893284</v>
      </c>
      <c r="J311" s="245">
        <f t="shared" si="87"/>
        <v>7.8249901659014415E-6</v>
      </c>
      <c r="K311" s="245">
        <f t="shared" si="88"/>
        <v>8.0968821844891489E-6</v>
      </c>
      <c r="L311" s="245">
        <f t="shared" si="89"/>
        <v>8.3946104442779372E-6</v>
      </c>
      <c r="M311" s="534">
        <v>240</v>
      </c>
      <c r="N311" s="244">
        <v>330</v>
      </c>
      <c r="O311" s="244">
        <v>299</v>
      </c>
      <c r="P311" s="459" t="s">
        <v>166</v>
      </c>
      <c r="Q311" s="460" t="s">
        <v>487</v>
      </c>
      <c r="R311" s="461"/>
      <c r="S311" s="214"/>
      <c r="T311" s="214"/>
      <c r="U311" s="214"/>
      <c r="V311" s="214"/>
      <c r="W311" s="214"/>
      <c r="X311" s="214"/>
      <c r="Y311" s="214"/>
      <c r="Z311" s="214"/>
      <c r="AA311" s="214"/>
      <c r="AB311" s="214"/>
      <c r="AC311" s="214"/>
    </row>
    <row r="312" spans="1:29" x14ac:dyDescent="0.2">
      <c r="A312" s="454" t="s">
        <v>115</v>
      </c>
      <c r="B312" s="454" t="s">
        <v>4</v>
      </c>
      <c r="C312" s="454">
        <v>32</v>
      </c>
      <c r="D312" s="454">
        <v>310</v>
      </c>
      <c r="E312" s="455">
        <v>41666.693749999999</v>
      </c>
      <c r="F312" s="455">
        <v>41666.86041666667</v>
      </c>
      <c r="G312" s="456">
        <f t="shared" si="79"/>
        <v>4.0000000001164153</v>
      </c>
      <c r="H312" s="457">
        <f t="shared" si="85"/>
        <v>0.72727272729389369</v>
      </c>
      <c r="I312" s="458">
        <f t="shared" si="86"/>
        <v>217.45454546087421</v>
      </c>
      <c r="J312" s="245">
        <f t="shared" si="87"/>
        <v>2.6638264397576723E-5</v>
      </c>
      <c r="K312" s="245">
        <f t="shared" si="88"/>
        <v>2.7563854248192952E-5</v>
      </c>
      <c r="L312" s="245">
        <f t="shared" si="89"/>
        <v>2.8577397260354743E-5</v>
      </c>
      <c r="M312" s="534">
        <v>270</v>
      </c>
      <c r="N312" s="244">
        <v>330</v>
      </c>
      <c r="O312" s="244">
        <v>299</v>
      </c>
      <c r="P312" s="459" t="s">
        <v>166</v>
      </c>
      <c r="Q312" s="460" t="s">
        <v>487</v>
      </c>
      <c r="R312" s="461"/>
      <c r="S312" s="214"/>
      <c r="T312" s="214"/>
      <c r="U312" s="214"/>
      <c r="V312" s="214"/>
      <c r="W312" s="214"/>
      <c r="X312" s="214"/>
      <c r="Y312" s="214"/>
      <c r="Z312" s="214"/>
      <c r="AA312" s="214"/>
      <c r="AB312" s="214"/>
      <c r="AC312" s="214"/>
    </row>
    <row r="313" spans="1:29" s="384" customFormat="1" x14ac:dyDescent="0.2">
      <c r="A313" s="454" t="s">
        <v>115</v>
      </c>
      <c r="B313" s="462" t="s">
        <v>156</v>
      </c>
      <c r="C313" s="454">
        <v>33</v>
      </c>
      <c r="D313" s="454">
        <v>1160</v>
      </c>
      <c r="E313" s="455">
        <v>41668.875</v>
      </c>
      <c r="F313" s="455">
        <v>41669.079861111109</v>
      </c>
      <c r="G313" s="463">
        <f t="shared" ref="G313:G344" si="90">(F313-E313)*24</f>
        <v>4.9166666666278616</v>
      </c>
      <c r="H313" s="457"/>
      <c r="I313" s="458"/>
      <c r="J313" s="245"/>
      <c r="K313" s="245"/>
      <c r="L313" s="245"/>
      <c r="M313" s="534">
        <v>0</v>
      </c>
      <c r="N313" s="244">
        <v>330</v>
      </c>
      <c r="O313" s="244">
        <v>299</v>
      </c>
      <c r="P313" s="459" t="s">
        <v>175</v>
      </c>
      <c r="Q313" s="460" t="s">
        <v>189</v>
      </c>
      <c r="R313" s="461"/>
      <c r="S313" s="214"/>
      <c r="T313" s="214"/>
      <c r="U313" s="214"/>
      <c r="V313" s="214"/>
      <c r="W313" s="214"/>
      <c r="X313" s="214"/>
      <c r="Y313" s="214"/>
      <c r="Z313" s="214"/>
      <c r="AA313" s="214"/>
      <c r="AB313" s="214"/>
      <c r="AC313" s="214"/>
    </row>
    <row r="314" spans="1:29" x14ac:dyDescent="0.2">
      <c r="A314" s="454" t="s">
        <v>115</v>
      </c>
      <c r="B314" s="462" t="s">
        <v>156</v>
      </c>
      <c r="C314" s="454">
        <v>34</v>
      </c>
      <c r="D314" s="454">
        <v>1160</v>
      </c>
      <c r="E314" s="455">
        <v>41669.927083333336</v>
      </c>
      <c r="F314" s="455">
        <v>41670.166666666664</v>
      </c>
      <c r="G314" s="463">
        <f t="shared" si="90"/>
        <v>5.7499999998835847</v>
      </c>
      <c r="H314" s="457"/>
      <c r="I314" s="458"/>
      <c r="J314" s="245"/>
      <c r="K314" s="245"/>
      <c r="L314" s="245"/>
      <c r="M314" s="534">
        <v>0</v>
      </c>
      <c r="N314" s="244">
        <v>330</v>
      </c>
      <c r="O314" s="244">
        <v>299</v>
      </c>
      <c r="P314" s="459" t="s">
        <v>175</v>
      </c>
      <c r="Q314" s="460" t="s">
        <v>193</v>
      </c>
      <c r="R314" s="461"/>
      <c r="S314" s="214"/>
      <c r="T314" s="214"/>
      <c r="U314" s="214"/>
      <c r="V314" s="214"/>
      <c r="W314" s="214"/>
      <c r="X314" s="214"/>
      <c r="Y314" s="214"/>
      <c r="Z314" s="214"/>
      <c r="AA314" s="214"/>
      <c r="AB314" s="214"/>
      <c r="AC314" s="214"/>
    </row>
    <row r="315" spans="1:29" ht="13.5" x14ac:dyDescent="0.25">
      <c r="A315" s="390" t="s">
        <v>115</v>
      </c>
      <c r="B315" s="390" t="s">
        <v>154</v>
      </c>
      <c r="C315" s="278">
        <v>35</v>
      </c>
      <c r="D315" s="278">
        <v>3149</v>
      </c>
      <c r="E315" s="279">
        <v>41671.984027777777</v>
      </c>
      <c r="F315" s="279">
        <v>41672.274305555555</v>
      </c>
      <c r="G315" s="391">
        <f t="shared" si="90"/>
        <v>6.9666666666744277</v>
      </c>
      <c r="H315" s="392">
        <f>G315*(N315-M315)/N315</f>
        <v>6.9666666666744277</v>
      </c>
      <c r="I315" s="393">
        <f>H315*O315</f>
        <v>2083.0333333356539</v>
      </c>
      <c r="J315" s="394">
        <f>I315/$S$4</f>
        <v>2.5517237436797815E-4</v>
      </c>
      <c r="K315" s="394">
        <f>I315/$T$4</f>
        <v>2.6403875381175794E-4</v>
      </c>
      <c r="L315" s="394">
        <f>I315/$U$4</f>
        <v>2.7374765124881932E-4</v>
      </c>
      <c r="M315" s="294">
        <v>0</v>
      </c>
      <c r="N315" s="294">
        <v>330</v>
      </c>
      <c r="O315" s="294">
        <v>299</v>
      </c>
      <c r="P315" s="382" t="s">
        <v>289</v>
      </c>
      <c r="Q315" s="483" t="s">
        <v>290</v>
      </c>
      <c r="R315" s="383"/>
      <c r="S315" s="384"/>
      <c r="T315" s="384"/>
      <c r="U315" s="384"/>
    </row>
    <row r="316" spans="1:29" ht="13.5" x14ac:dyDescent="0.25">
      <c r="A316" s="280" t="s">
        <v>115</v>
      </c>
      <c r="B316" s="452" t="s">
        <v>156</v>
      </c>
      <c r="C316" s="280">
        <v>36</v>
      </c>
      <c r="D316" s="280">
        <v>1850</v>
      </c>
      <c r="E316" s="281">
        <v>41672.274305555555</v>
      </c>
      <c r="F316" s="281">
        <v>41672.59375</v>
      </c>
      <c r="G316" s="453">
        <f t="shared" si="90"/>
        <v>7.6666666666860692</v>
      </c>
      <c r="H316" s="484"/>
      <c r="I316" s="485"/>
      <c r="J316" s="491"/>
      <c r="K316" s="491"/>
      <c r="L316" s="491"/>
      <c r="M316" s="495">
        <v>0</v>
      </c>
      <c r="N316" s="495">
        <v>330</v>
      </c>
      <c r="O316" s="495">
        <v>299</v>
      </c>
      <c r="P316" s="284" t="s">
        <v>155</v>
      </c>
      <c r="Q316" s="482" t="s">
        <v>291</v>
      </c>
    </row>
    <row r="317" spans="1:29" ht="13.5" x14ac:dyDescent="0.25">
      <c r="A317" s="280" t="s">
        <v>115</v>
      </c>
      <c r="B317" s="280" t="s">
        <v>4</v>
      </c>
      <c r="C317" s="280">
        <v>37</v>
      </c>
      <c r="D317" s="280">
        <v>1850</v>
      </c>
      <c r="E317" s="281">
        <v>41672.59375</v>
      </c>
      <c r="F317" s="281">
        <v>41672.916666666664</v>
      </c>
      <c r="G317" s="282">
        <f t="shared" si="90"/>
        <v>7.7499999999417923</v>
      </c>
      <c r="H317" s="313">
        <f t="shared" ref="H317:H326" si="91">G317*(N317-M317)/N317</f>
        <v>1.6439393939270468</v>
      </c>
      <c r="I317" s="283">
        <f t="shared" ref="I317:I326" si="92">H317*O317</f>
        <v>491.537878784187</v>
      </c>
      <c r="J317" s="356">
        <f t="shared" ref="J317:J326" si="93">I317/$S$4</f>
        <v>6.021357681315103E-5</v>
      </c>
      <c r="K317" s="356">
        <f t="shared" ref="K317:K326" si="94">I317/$T$4</f>
        <v>6.230579553790486E-5</v>
      </c>
      <c r="L317" s="356">
        <f>I317/$U$4</f>
        <v>6.4596825054895026E-5</v>
      </c>
      <c r="M317" s="495">
        <v>260</v>
      </c>
      <c r="N317" s="495">
        <v>330</v>
      </c>
      <c r="O317" s="495">
        <v>299</v>
      </c>
      <c r="P317" s="284" t="s">
        <v>155</v>
      </c>
      <c r="Q317" s="482" t="s">
        <v>178</v>
      </c>
    </row>
    <row r="318" spans="1:29" ht="13.5" x14ac:dyDescent="0.25">
      <c r="A318" s="280" t="s">
        <v>115</v>
      </c>
      <c r="B318" s="286" t="s">
        <v>147</v>
      </c>
      <c r="C318" s="280">
        <v>38</v>
      </c>
      <c r="D318" s="280">
        <v>310</v>
      </c>
      <c r="E318" s="281">
        <v>41672.916666666664</v>
      </c>
      <c r="F318" s="281">
        <v>41673.267361111109</v>
      </c>
      <c r="G318" s="287">
        <f t="shared" si="90"/>
        <v>8.4166666666860692</v>
      </c>
      <c r="H318" s="338">
        <f t="shared" si="91"/>
        <v>2.2954545454598372</v>
      </c>
      <c r="I318" s="288">
        <f t="shared" si="92"/>
        <v>686.3409090924913</v>
      </c>
      <c r="J318" s="357">
        <f t="shared" si="93"/>
        <v>8.4077022002598394E-5</v>
      </c>
      <c r="K318" s="357">
        <f t="shared" si="94"/>
        <v>8.6998414968527581E-5</v>
      </c>
      <c r="L318" s="357"/>
      <c r="M318" s="495">
        <v>240</v>
      </c>
      <c r="N318" s="495">
        <v>330</v>
      </c>
      <c r="O318" s="495">
        <v>299</v>
      </c>
      <c r="P318" s="284" t="s">
        <v>166</v>
      </c>
      <c r="Q318" s="482" t="s">
        <v>292</v>
      </c>
      <c r="V318" s="384"/>
      <c r="W318" s="384"/>
      <c r="X318" s="384"/>
      <c r="Y318" s="384"/>
      <c r="Z318" s="384"/>
      <c r="AA318" s="384"/>
      <c r="AB318" s="384"/>
      <c r="AC318" s="384"/>
    </row>
    <row r="319" spans="1:29" ht="13.5" x14ac:dyDescent="0.25">
      <c r="A319" s="280" t="s">
        <v>115</v>
      </c>
      <c r="B319" s="280" t="s">
        <v>4</v>
      </c>
      <c r="C319" s="280">
        <v>39</v>
      </c>
      <c r="D319" s="280">
        <v>1700</v>
      </c>
      <c r="E319" s="281">
        <v>41673.34375</v>
      </c>
      <c r="F319" s="281">
        <v>41673.432638888888</v>
      </c>
      <c r="G319" s="282">
        <f t="shared" si="90"/>
        <v>2.1333333333022892</v>
      </c>
      <c r="H319" s="313">
        <f t="shared" si="91"/>
        <v>0.32323232322761958</v>
      </c>
      <c r="I319" s="283">
        <f t="shared" si="92"/>
        <v>96.646464645058259</v>
      </c>
      <c r="J319" s="356">
        <f t="shared" si="93"/>
        <v>1.1839228620628361E-5</v>
      </c>
      <c r="K319" s="356">
        <f t="shared" si="94"/>
        <v>1.2250601887550948E-5</v>
      </c>
      <c r="L319" s="356">
        <f>I319/$U$4</f>
        <v>1.2701065448492079E-5</v>
      </c>
      <c r="M319" s="495">
        <v>280</v>
      </c>
      <c r="N319" s="495">
        <v>330</v>
      </c>
      <c r="O319" s="495">
        <v>299</v>
      </c>
      <c r="P319" s="284" t="s">
        <v>176</v>
      </c>
      <c r="Q319" s="482" t="s">
        <v>293</v>
      </c>
    </row>
    <row r="320" spans="1:29" ht="13.5" x14ac:dyDescent="0.25">
      <c r="A320" s="280" t="s">
        <v>115</v>
      </c>
      <c r="B320" s="280" t="s">
        <v>4</v>
      </c>
      <c r="C320" s="280">
        <v>40</v>
      </c>
      <c r="D320" s="280">
        <v>1850</v>
      </c>
      <c r="E320" s="281">
        <v>41673.432638888888</v>
      </c>
      <c r="F320" s="281">
        <v>41673.878472222219</v>
      </c>
      <c r="G320" s="282">
        <f t="shared" si="90"/>
        <v>10.699999999953434</v>
      </c>
      <c r="H320" s="313">
        <f t="shared" si="91"/>
        <v>0.32424242424101313</v>
      </c>
      <c r="I320" s="283">
        <f t="shared" si="92"/>
        <v>96.948484848062918</v>
      </c>
      <c r="J320" s="356">
        <f t="shared" si="93"/>
        <v>1.1876226210188959E-5</v>
      </c>
      <c r="K320" s="356">
        <f t="shared" si="94"/>
        <v>1.2288885018574888E-5</v>
      </c>
      <c r="L320" s="356">
        <f>I320/$U$4</f>
        <v>1.2740756278148569E-5</v>
      </c>
      <c r="M320" s="495">
        <v>320</v>
      </c>
      <c r="N320" s="495">
        <v>330</v>
      </c>
      <c r="O320" s="495">
        <v>299</v>
      </c>
      <c r="P320" s="284" t="s">
        <v>155</v>
      </c>
      <c r="Q320" s="482" t="s">
        <v>178</v>
      </c>
    </row>
    <row r="321" spans="1:29" ht="13.5" x14ac:dyDescent="0.25">
      <c r="A321" s="280" t="s">
        <v>115</v>
      </c>
      <c r="B321" s="286" t="s">
        <v>147</v>
      </c>
      <c r="C321" s="280">
        <v>41</v>
      </c>
      <c r="D321" s="280">
        <v>310</v>
      </c>
      <c r="E321" s="281">
        <v>41673.958333333336</v>
      </c>
      <c r="F321" s="281">
        <v>41674.177083333336</v>
      </c>
      <c r="G321" s="287">
        <f t="shared" si="90"/>
        <v>5.25</v>
      </c>
      <c r="H321" s="338">
        <f t="shared" si="91"/>
        <v>1.4318181818181819</v>
      </c>
      <c r="I321" s="288">
        <f t="shared" si="92"/>
        <v>428.11363636363637</v>
      </c>
      <c r="J321" s="357">
        <f t="shared" si="93"/>
        <v>5.2444083031202852E-5</v>
      </c>
      <c r="K321" s="357">
        <f t="shared" si="94"/>
        <v>5.4266338049550523E-5</v>
      </c>
      <c r="L321" s="357"/>
      <c r="M321" s="495">
        <v>240</v>
      </c>
      <c r="N321" s="495">
        <v>330</v>
      </c>
      <c r="O321" s="495">
        <v>299</v>
      </c>
      <c r="P321" s="284" t="s">
        <v>166</v>
      </c>
      <c r="Q321" s="482" t="s">
        <v>294</v>
      </c>
      <c r="R321" s="63"/>
    </row>
    <row r="322" spans="1:29" s="384" customFormat="1" ht="13.5" x14ac:dyDescent="0.25">
      <c r="A322" s="280" t="s">
        <v>115</v>
      </c>
      <c r="B322" s="286" t="s">
        <v>147</v>
      </c>
      <c r="C322" s="280">
        <v>42</v>
      </c>
      <c r="D322" s="280">
        <v>310</v>
      </c>
      <c r="E322" s="281">
        <v>41674.958333333336</v>
      </c>
      <c r="F322" s="281">
        <v>41675.197916666664</v>
      </c>
      <c r="G322" s="287">
        <f t="shared" si="90"/>
        <v>5.7499999998835847</v>
      </c>
      <c r="H322" s="338">
        <f t="shared" si="91"/>
        <v>1.5681818181500686</v>
      </c>
      <c r="I322" s="288">
        <f t="shared" si="92"/>
        <v>468.88636362687055</v>
      </c>
      <c r="J322" s="357">
        <f t="shared" si="93"/>
        <v>5.7438757604440216E-5</v>
      </c>
      <c r="K322" s="357">
        <f t="shared" si="94"/>
        <v>5.9434560719732968E-5</v>
      </c>
      <c r="L322" s="357"/>
      <c r="M322" s="495">
        <v>240</v>
      </c>
      <c r="N322" s="495">
        <v>330</v>
      </c>
      <c r="O322" s="495">
        <v>299</v>
      </c>
      <c r="P322" s="284" t="s">
        <v>166</v>
      </c>
      <c r="Q322" s="482" t="s">
        <v>295</v>
      </c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</row>
    <row r="323" spans="1:29" ht="13.5" x14ac:dyDescent="0.25">
      <c r="A323" s="280" t="s">
        <v>115</v>
      </c>
      <c r="B323" s="280" t="s">
        <v>4</v>
      </c>
      <c r="C323" s="280">
        <v>43</v>
      </c>
      <c r="D323" s="280">
        <v>250</v>
      </c>
      <c r="E323" s="281">
        <v>41675.161805555559</v>
      </c>
      <c r="F323" s="281">
        <v>41675.186805555553</v>
      </c>
      <c r="G323" s="282">
        <f t="shared" si="90"/>
        <v>0.59999999986030161</v>
      </c>
      <c r="H323" s="313">
        <f t="shared" si="91"/>
        <v>0.25454545448618854</v>
      </c>
      <c r="I323" s="283">
        <f t="shared" si="92"/>
        <v>76.109090891370371</v>
      </c>
      <c r="J323" s="356">
        <f t="shared" si="93"/>
        <v>9.3233925367097344E-6</v>
      </c>
      <c r="K323" s="356">
        <f t="shared" si="94"/>
        <v>9.6473489843405587E-6</v>
      </c>
      <c r="L323" s="356">
        <f>I323/$U$4</f>
        <v>1.0002089038504268E-5</v>
      </c>
      <c r="M323" s="495">
        <v>190</v>
      </c>
      <c r="N323" s="495">
        <v>330</v>
      </c>
      <c r="O323" s="495">
        <v>299</v>
      </c>
      <c r="P323" s="284" t="s">
        <v>160</v>
      </c>
      <c r="Q323" s="482" t="s">
        <v>296</v>
      </c>
      <c r="R323" s="63"/>
    </row>
    <row r="324" spans="1:29" ht="13.5" x14ac:dyDescent="0.25">
      <c r="A324" s="280" t="s">
        <v>115</v>
      </c>
      <c r="B324" s="280" t="s">
        <v>4</v>
      </c>
      <c r="C324" s="280">
        <v>44</v>
      </c>
      <c r="D324" s="280">
        <v>250</v>
      </c>
      <c r="E324" s="281">
        <v>41675.241666666669</v>
      </c>
      <c r="F324" s="281">
        <v>41675.330555555556</v>
      </c>
      <c r="G324" s="282">
        <f t="shared" si="90"/>
        <v>2.1333333333022892</v>
      </c>
      <c r="H324" s="313">
        <f t="shared" si="91"/>
        <v>0.5171717171641913</v>
      </c>
      <c r="I324" s="283">
        <f t="shared" si="92"/>
        <v>154.6343434320932</v>
      </c>
      <c r="J324" s="356">
        <f t="shared" si="93"/>
        <v>1.8942765793005376E-5</v>
      </c>
      <c r="K324" s="356">
        <f t="shared" si="94"/>
        <v>1.9600963020081514E-5</v>
      </c>
      <c r="L324" s="356">
        <f>I324/$U$4</f>
        <v>2.0321704717587326E-5</v>
      </c>
      <c r="M324" s="495">
        <v>250</v>
      </c>
      <c r="N324" s="495">
        <v>330</v>
      </c>
      <c r="O324" s="495">
        <v>299</v>
      </c>
      <c r="P324" s="284" t="s">
        <v>160</v>
      </c>
      <c r="Q324" s="482" t="s">
        <v>297</v>
      </c>
      <c r="R324" s="63"/>
    </row>
    <row r="325" spans="1:29" ht="13.5" x14ac:dyDescent="0.25">
      <c r="A325" s="280" t="s">
        <v>115</v>
      </c>
      <c r="B325" s="280" t="s">
        <v>4</v>
      </c>
      <c r="C325" s="280">
        <v>45</v>
      </c>
      <c r="D325" s="280">
        <v>1850</v>
      </c>
      <c r="E325" s="281">
        <v>41675.330555555556</v>
      </c>
      <c r="F325" s="281">
        <v>41675.404861111114</v>
      </c>
      <c r="G325" s="282">
        <f t="shared" si="90"/>
        <v>1.78333333338378</v>
      </c>
      <c r="H325" s="313">
        <f t="shared" si="91"/>
        <v>0.1351010101048318</v>
      </c>
      <c r="I325" s="283">
        <f t="shared" si="92"/>
        <v>40.395202021344708</v>
      </c>
      <c r="J325" s="356">
        <f t="shared" si="93"/>
        <v>4.9484275877402485E-6</v>
      </c>
      <c r="K325" s="356">
        <f t="shared" si="94"/>
        <v>5.1203687579066651E-6</v>
      </c>
      <c r="L325" s="356">
        <f>I325/$U$4</f>
        <v>5.3086484494018445E-6</v>
      </c>
      <c r="M325" s="495">
        <v>305</v>
      </c>
      <c r="N325" s="495">
        <v>330</v>
      </c>
      <c r="O325" s="495">
        <v>299</v>
      </c>
      <c r="P325" s="284" t="s">
        <v>155</v>
      </c>
      <c r="Q325" s="482" t="s">
        <v>178</v>
      </c>
      <c r="R325" s="63"/>
    </row>
    <row r="326" spans="1:29" ht="13.5" x14ac:dyDescent="0.25">
      <c r="A326" s="280" t="s">
        <v>115</v>
      </c>
      <c r="B326" s="280" t="s">
        <v>4</v>
      </c>
      <c r="C326" s="280">
        <v>46</v>
      </c>
      <c r="D326" s="280">
        <v>1850</v>
      </c>
      <c r="E326" s="281">
        <v>41675.404861111114</v>
      </c>
      <c r="F326" s="281">
        <v>41675.559027777781</v>
      </c>
      <c r="G326" s="282">
        <f t="shared" si="90"/>
        <v>3.7000000000116415</v>
      </c>
      <c r="H326" s="313">
        <f t="shared" si="91"/>
        <v>0.17939393939450382</v>
      </c>
      <c r="I326" s="283">
        <f t="shared" si="92"/>
        <v>53.638787878956641</v>
      </c>
      <c r="J326" s="356">
        <f t="shared" si="93"/>
        <v>6.570771884565031E-6</v>
      </c>
      <c r="K326" s="356">
        <f t="shared" si="94"/>
        <v>6.7990840477111071E-6</v>
      </c>
      <c r="L326" s="356">
        <f>I326/$U$4</f>
        <v>7.0490913240378601E-6</v>
      </c>
      <c r="M326" s="495">
        <v>314</v>
      </c>
      <c r="N326" s="495">
        <v>330</v>
      </c>
      <c r="O326" s="495">
        <v>299</v>
      </c>
      <c r="P326" s="284" t="s">
        <v>155</v>
      </c>
      <c r="Q326" s="482" t="s">
        <v>178</v>
      </c>
      <c r="R326" s="63"/>
    </row>
    <row r="327" spans="1:29" ht="13.5" x14ac:dyDescent="0.25">
      <c r="A327" s="280" t="s">
        <v>115</v>
      </c>
      <c r="B327" s="452" t="s">
        <v>156</v>
      </c>
      <c r="C327" s="280">
        <v>47</v>
      </c>
      <c r="D327" s="280">
        <v>1160</v>
      </c>
      <c r="E327" s="281">
        <v>41677.958333333336</v>
      </c>
      <c r="F327" s="281">
        <v>41678.229166666664</v>
      </c>
      <c r="G327" s="453">
        <f t="shared" si="90"/>
        <v>6.4999999998835847</v>
      </c>
      <c r="H327" s="484"/>
      <c r="I327" s="485"/>
      <c r="J327" s="491"/>
      <c r="K327" s="491"/>
      <c r="L327" s="491"/>
      <c r="M327" s="495">
        <v>0</v>
      </c>
      <c r="N327" s="495">
        <v>330</v>
      </c>
      <c r="O327" s="495">
        <v>299</v>
      </c>
      <c r="P327" s="284" t="s">
        <v>175</v>
      </c>
      <c r="Q327" s="482" t="s">
        <v>193</v>
      </c>
      <c r="R327" s="63"/>
    </row>
    <row r="328" spans="1:29" ht="13.5" x14ac:dyDescent="0.25">
      <c r="A328" s="280" t="s">
        <v>115</v>
      </c>
      <c r="B328" s="280" t="s">
        <v>4</v>
      </c>
      <c r="C328" s="280">
        <v>48</v>
      </c>
      <c r="D328" s="280">
        <v>1160</v>
      </c>
      <c r="E328" s="281">
        <v>41678.229166666664</v>
      </c>
      <c r="F328" s="281">
        <v>41678.315972222219</v>
      </c>
      <c r="G328" s="282">
        <f t="shared" si="90"/>
        <v>2.0833333333139308</v>
      </c>
      <c r="H328" s="313">
        <f>G328*(N328-M328)/N328</f>
        <v>1.1994949494837783</v>
      </c>
      <c r="I328" s="283">
        <f>H328*O328</f>
        <v>358.64898989564972</v>
      </c>
      <c r="J328" s="356">
        <f>I328/$S$4</f>
        <v>4.3934637459593219E-5</v>
      </c>
      <c r="K328" s="356">
        <f>I328/$T$4</f>
        <v>4.5461217942321753E-5</v>
      </c>
      <c r="L328" s="356">
        <f>I328/$U$4</f>
        <v>4.7132860063010491E-5</v>
      </c>
      <c r="M328" s="495">
        <v>140</v>
      </c>
      <c r="N328" s="495">
        <v>330</v>
      </c>
      <c r="O328" s="495">
        <v>299</v>
      </c>
      <c r="P328" s="284" t="s">
        <v>175</v>
      </c>
      <c r="Q328" s="482" t="s">
        <v>298</v>
      </c>
      <c r="R328" s="63"/>
    </row>
    <row r="329" spans="1:29" ht="13.5" x14ac:dyDescent="0.25">
      <c r="A329" s="280" t="s">
        <v>115</v>
      </c>
      <c r="B329" s="280" t="s">
        <v>4</v>
      </c>
      <c r="C329" s="280">
        <v>49</v>
      </c>
      <c r="D329" s="280">
        <v>1160</v>
      </c>
      <c r="E329" s="281">
        <v>41678.315972222219</v>
      </c>
      <c r="F329" s="281">
        <v>41678.394444444442</v>
      </c>
      <c r="G329" s="282">
        <f t="shared" si="90"/>
        <v>1.8833333333604969</v>
      </c>
      <c r="H329" s="313">
        <f>G329*(N329-M329)/N329</f>
        <v>0.51363636364377185</v>
      </c>
      <c r="I329" s="283">
        <f>H329*O329</f>
        <v>153.57727272948779</v>
      </c>
      <c r="J329" s="356">
        <f>I329/$S$4</f>
        <v>1.881327423051237E-5</v>
      </c>
      <c r="K329" s="356">
        <f>I329/$T$4</f>
        <v>1.9466972062500483E-5</v>
      </c>
      <c r="L329" s="356">
        <f>I329/$U$4</f>
        <v>2.018278681482924E-5</v>
      </c>
      <c r="M329" s="495">
        <v>240</v>
      </c>
      <c r="N329" s="495">
        <v>330</v>
      </c>
      <c r="O329" s="495">
        <v>299</v>
      </c>
      <c r="P329" s="284" t="s">
        <v>175</v>
      </c>
      <c r="Q329" s="482" t="s">
        <v>277</v>
      </c>
      <c r="R329" s="63"/>
    </row>
    <row r="330" spans="1:29" ht="13.5" x14ac:dyDescent="0.25">
      <c r="A330" s="280" t="s">
        <v>115</v>
      </c>
      <c r="B330" s="452" t="s">
        <v>156</v>
      </c>
      <c r="C330" s="280">
        <v>50</v>
      </c>
      <c r="D330" s="280">
        <v>1160</v>
      </c>
      <c r="E330" s="281">
        <v>41678.916666666664</v>
      </c>
      <c r="F330" s="281">
        <v>41679.166666666664</v>
      </c>
      <c r="G330" s="453">
        <f t="shared" si="90"/>
        <v>6</v>
      </c>
      <c r="H330" s="484"/>
      <c r="I330" s="485"/>
      <c r="J330" s="491"/>
      <c r="K330" s="491"/>
      <c r="L330" s="491"/>
      <c r="M330" s="495">
        <v>0</v>
      </c>
      <c r="N330" s="495">
        <v>330</v>
      </c>
      <c r="O330" s="495">
        <v>299</v>
      </c>
      <c r="P330" s="284" t="s">
        <v>175</v>
      </c>
      <c r="Q330" s="482" t="s">
        <v>193</v>
      </c>
      <c r="R330" s="63"/>
    </row>
    <row r="331" spans="1:29" ht="13.5" x14ac:dyDescent="0.25">
      <c r="A331" s="280" t="s">
        <v>115</v>
      </c>
      <c r="B331" s="452" t="s">
        <v>156</v>
      </c>
      <c r="C331" s="280">
        <v>51</v>
      </c>
      <c r="D331" s="280">
        <v>1160</v>
      </c>
      <c r="E331" s="281">
        <v>41679.883333333331</v>
      </c>
      <c r="F331" s="281">
        <v>41680.136805555558</v>
      </c>
      <c r="G331" s="453">
        <f t="shared" si="90"/>
        <v>6.0833333334303461</v>
      </c>
      <c r="H331" s="484"/>
      <c r="I331" s="485"/>
      <c r="J331" s="491"/>
      <c r="K331" s="491"/>
      <c r="L331" s="491"/>
      <c r="M331" s="495">
        <v>0</v>
      </c>
      <c r="N331" s="495">
        <v>330</v>
      </c>
      <c r="O331" s="495">
        <v>299</v>
      </c>
      <c r="P331" s="284" t="s">
        <v>175</v>
      </c>
      <c r="Q331" s="482" t="s">
        <v>193</v>
      </c>
      <c r="R331" s="63"/>
    </row>
    <row r="332" spans="1:29" ht="13.5" x14ac:dyDescent="0.25">
      <c r="A332" s="280" t="s">
        <v>115</v>
      </c>
      <c r="B332" s="452" t="s">
        <v>156</v>
      </c>
      <c r="C332" s="280">
        <v>52</v>
      </c>
      <c r="D332" s="280">
        <v>8460</v>
      </c>
      <c r="E332" s="281">
        <v>41681.333333333336</v>
      </c>
      <c r="F332" s="281">
        <v>41681.513888888891</v>
      </c>
      <c r="G332" s="453">
        <f t="shared" si="90"/>
        <v>4.3333333333139308</v>
      </c>
      <c r="H332" s="484"/>
      <c r="I332" s="485"/>
      <c r="J332" s="491"/>
      <c r="K332" s="491"/>
      <c r="L332" s="491"/>
      <c r="M332" s="495">
        <v>0</v>
      </c>
      <c r="N332" s="495">
        <v>330</v>
      </c>
      <c r="O332" s="495">
        <v>299</v>
      </c>
      <c r="P332" s="284" t="s">
        <v>159</v>
      </c>
      <c r="Q332" s="482" t="s">
        <v>299</v>
      </c>
      <c r="R332" s="63"/>
    </row>
    <row r="333" spans="1:29" ht="13.5" x14ac:dyDescent="0.25">
      <c r="A333" s="280" t="s">
        <v>115</v>
      </c>
      <c r="B333" s="452" t="s">
        <v>156</v>
      </c>
      <c r="C333" s="280">
        <v>53</v>
      </c>
      <c r="D333" s="280">
        <v>1160</v>
      </c>
      <c r="E333" s="281">
        <v>41681.51458333333</v>
      </c>
      <c r="F333" s="281">
        <v>41681.6875</v>
      </c>
      <c r="G333" s="453">
        <f t="shared" si="90"/>
        <v>4.1500000000814907</v>
      </c>
      <c r="H333" s="484"/>
      <c r="I333" s="485"/>
      <c r="J333" s="491"/>
      <c r="K333" s="491"/>
      <c r="L333" s="491"/>
      <c r="M333" s="495">
        <v>0</v>
      </c>
      <c r="N333" s="495">
        <v>330</v>
      </c>
      <c r="O333" s="495">
        <v>299</v>
      </c>
      <c r="P333" s="284" t="s">
        <v>175</v>
      </c>
      <c r="Q333" s="482" t="s">
        <v>193</v>
      </c>
      <c r="R333" s="63"/>
    </row>
    <row r="334" spans="1:29" ht="13.5" x14ac:dyDescent="0.25">
      <c r="A334" s="280" t="s">
        <v>115</v>
      </c>
      <c r="B334" s="452" t="s">
        <v>156</v>
      </c>
      <c r="C334" s="280">
        <v>54</v>
      </c>
      <c r="D334" s="280">
        <v>1160</v>
      </c>
      <c r="E334" s="281">
        <v>41682.916666666664</v>
      </c>
      <c r="F334" s="281">
        <v>41683.201388888891</v>
      </c>
      <c r="G334" s="453">
        <f t="shared" si="90"/>
        <v>6.8333333334303461</v>
      </c>
      <c r="H334" s="484"/>
      <c r="I334" s="485"/>
      <c r="J334" s="491"/>
      <c r="K334" s="491"/>
      <c r="L334" s="491"/>
      <c r="M334" s="495">
        <v>0</v>
      </c>
      <c r="N334" s="495">
        <v>330</v>
      </c>
      <c r="O334" s="495">
        <v>299</v>
      </c>
      <c r="P334" s="284" t="s">
        <v>175</v>
      </c>
      <c r="Q334" s="482" t="s">
        <v>193</v>
      </c>
      <c r="R334" s="63"/>
    </row>
    <row r="335" spans="1:29" ht="13.5" x14ac:dyDescent="0.25">
      <c r="A335" s="280" t="s">
        <v>115</v>
      </c>
      <c r="B335" s="452" t="s">
        <v>156</v>
      </c>
      <c r="C335" s="280">
        <v>55</v>
      </c>
      <c r="D335" s="280">
        <v>8460</v>
      </c>
      <c r="E335" s="281">
        <v>41683.333333333336</v>
      </c>
      <c r="F335" s="281">
        <v>41683.549305555556</v>
      </c>
      <c r="G335" s="453">
        <f t="shared" si="90"/>
        <v>5.1833333332906477</v>
      </c>
      <c r="H335" s="484"/>
      <c r="I335" s="485"/>
      <c r="J335" s="491"/>
      <c r="K335" s="491"/>
      <c r="L335" s="491"/>
      <c r="M335" s="495">
        <v>0</v>
      </c>
      <c r="N335" s="495">
        <v>330</v>
      </c>
      <c r="O335" s="495">
        <v>299</v>
      </c>
      <c r="P335" s="284" t="s">
        <v>159</v>
      </c>
      <c r="Q335" s="482" t="s">
        <v>299</v>
      </c>
      <c r="R335" s="63"/>
    </row>
    <row r="336" spans="1:29" ht="13.5" x14ac:dyDescent="0.25">
      <c r="A336" s="280" t="s">
        <v>115</v>
      </c>
      <c r="B336" s="280" t="s">
        <v>4</v>
      </c>
      <c r="C336" s="280">
        <v>56</v>
      </c>
      <c r="D336" s="280">
        <v>1160</v>
      </c>
      <c r="E336" s="281">
        <v>41684.475694444445</v>
      </c>
      <c r="F336" s="281">
        <v>41685.022222222222</v>
      </c>
      <c r="G336" s="282">
        <f t="shared" si="90"/>
        <v>13.116666666639503</v>
      </c>
      <c r="H336" s="313">
        <f>G336*(N336-M336)/N336</f>
        <v>2.1861111111065838</v>
      </c>
      <c r="I336" s="283">
        <f>H336*O336</f>
        <v>653.64722222086857</v>
      </c>
      <c r="J336" s="356">
        <f>I336/$S$4</f>
        <v>8.0072032945358533E-5</v>
      </c>
      <c r="K336" s="356">
        <f>I336/$T$4</f>
        <v>8.2854266048322035E-5</v>
      </c>
      <c r="L336" s="356">
        <f>I336/$U$4</f>
        <v>8.590087780388145E-5</v>
      </c>
      <c r="M336" s="495">
        <v>275</v>
      </c>
      <c r="N336" s="495">
        <v>330</v>
      </c>
      <c r="O336" s="495">
        <v>299</v>
      </c>
      <c r="P336" s="284" t="s">
        <v>175</v>
      </c>
      <c r="Q336" s="482" t="s">
        <v>277</v>
      </c>
      <c r="R336" s="63"/>
    </row>
    <row r="337" spans="1:29" ht="13.5" x14ac:dyDescent="0.25">
      <c r="A337" s="278" t="s">
        <v>115</v>
      </c>
      <c r="B337" s="377" t="s">
        <v>5</v>
      </c>
      <c r="C337" s="278">
        <v>57</v>
      </c>
      <c r="D337" s="278">
        <v>1050</v>
      </c>
      <c r="E337" s="279">
        <v>41685.022222222222</v>
      </c>
      <c r="F337" s="279">
        <v>41687.916666666664</v>
      </c>
      <c r="G337" s="378">
        <f t="shared" si="90"/>
        <v>69.46666666661622</v>
      </c>
      <c r="H337" s="379">
        <f>G337*(N337-M337)/N337</f>
        <v>69.46666666661622</v>
      </c>
      <c r="I337" s="380">
        <f>H337*O337</f>
        <v>20770.53333331825</v>
      </c>
      <c r="J337" s="381">
        <f>I337/$S$4</f>
        <v>2.5443982209659706E-3</v>
      </c>
      <c r="K337" s="381">
        <f>I337/$T$4</f>
        <v>2.6328074781946935E-3</v>
      </c>
      <c r="L337" s="381"/>
      <c r="M337" s="294">
        <v>0</v>
      </c>
      <c r="N337" s="294">
        <v>330</v>
      </c>
      <c r="O337" s="294">
        <v>299</v>
      </c>
      <c r="P337" s="382" t="s">
        <v>182</v>
      </c>
      <c r="Q337" s="483" t="s">
        <v>300</v>
      </c>
      <c r="R337" s="383"/>
      <c r="S337" s="384"/>
      <c r="T337" s="384"/>
      <c r="U337" s="384"/>
      <c r="V337" s="214"/>
      <c r="W337" s="214"/>
      <c r="X337" s="214"/>
      <c r="Y337" s="214"/>
      <c r="Z337" s="214"/>
      <c r="AA337" s="214"/>
      <c r="AB337" s="214"/>
      <c r="AC337" s="214"/>
    </row>
    <row r="338" spans="1:29" s="214" customFormat="1" ht="13.5" x14ac:dyDescent="0.25">
      <c r="A338" s="390" t="s">
        <v>115</v>
      </c>
      <c r="B338" s="390" t="s">
        <v>158</v>
      </c>
      <c r="C338" s="278">
        <v>58</v>
      </c>
      <c r="D338" s="278">
        <v>380</v>
      </c>
      <c r="E338" s="279">
        <v>41687.916666666664</v>
      </c>
      <c r="F338" s="279">
        <v>41688.569444444445</v>
      </c>
      <c r="G338" s="391">
        <f t="shared" si="90"/>
        <v>15.666666666744277</v>
      </c>
      <c r="H338" s="392">
        <f>G338*(N338-M338)/N338</f>
        <v>15.666666666744277</v>
      </c>
      <c r="I338" s="393">
        <f>H338*O338</f>
        <v>4684.3333333565388</v>
      </c>
      <c r="J338" s="394">
        <f>I338/$S$4</f>
        <v>5.7383261221727387E-4</v>
      </c>
      <c r="K338" s="394">
        <f>I338/$T$4</f>
        <v>5.9377136024881699E-4</v>
      </c>
      <c r="L338" s="394">
        <f>I338/$U$4</f>
        <v>6.1560476596860827E-4</v>
      </c>
      <c r="M338" s="294">
        <v>0</v>
      </c>
      <c r="N338" s="294">
        <v>330</v>
      </c>
      <c r="O338" s="294">
        <v>299</v>
      </c>
      <c r="P338" s="382" t="s">
        <v>405</v>
      </c>
      <c r="Q338" s="483" t="s">
        <v>301</v>
      </c>
      <c r="R338" s="383"/>
      <c r="S338" s="384"/>
      <c r="T338" s="384"/>
      <c r="U338" s="384"/>
    </row>
    <row r="339" spans="1:29" ht="13.5" x14ac:dyDescent="0.25">
      <c r="A339" s="280" t="s">
        <v>115</v>
      </c>
      <c r="B339" s="452" t="s">
        <v>156</v>
      </c>
      <c r="C339" s="280">
        <v>59</v>
      </c>
      <c r="D339" s="280">
        <v>1850</v>
      </c>
      <c r="E339" s="281">
        <v>41688.569444444445</v>
      </c>
      <c r="F339" s="281">
        <v>41688.927083333336</v>
      </c>
      <c r="G339" s="453">
        <f t="shared" si="90"/>
        <v>8.5833333333721384</v>
      </c>
      <c r="H339" s="484"/>
      <c r="I339" s="485"/>
      <c r="J339" s="491"/>
      <c r="K339" s="491"/>
      <c r="L339" s="491"/>
      <c r="M339" s="495">
        <v>0</v>
      </c>
      <c r="N339" s="495">
        <v>330</v>
      </c>
      <c r="O339" s="495">
        <v>299</v>
      </c>
      <c r="P339" s="284" t="s">
        <v>155</v>
      </c>
      <c r="Q339" s="482" t="s">
        <v>288</v>
      </c>
    </row>
    <row r="340" spans="1:29" ht="13.5" x14ac:dyDescent="0.25">
      <c r="A340" s="280" t="s">
        <v>115</v>
      </c>
      <c r="B340" s="280" t="s">
        <v>4</v>
      </c>
      <c r="C340" s="280">
        <v>60</v>
      </c>
      <c r="D340" s="280">
        <v>1850</v>
      </c>
      <c r="E340" s="281">
        <v>41688.927083333336</v>
      </c>
      <c r="F340" s="281">
        <v>41689.083333333336</v>
      </c>
      <c r="G340" s="282">
        <f t="shared" si="90"/>
        <v>3.75</v>
      </c>
      <c r="H340" s="313">
        <f t="shared" ref="H340:H347" si="95">G340*(N340-M340)/N340</f>
        <v>1.0227272727272727</v>
      </c>
      <c r="I340" s="283">
        <f t="shared" ref="I340:I347" si="96">H340*O340</f>
        <v>305.79545454545456</v>
      </c>
      <c r="J340" s="356">
        <f t="shared" ref="J340:J347" si="97">I340/$S$4</f>
        <v>3.7460059308002035E-5</v>
      </c>
      <c r="K340" s="356">
        <f t="shared" ref="K340:K347" si="98">I340/$T$4</f>
        <v>3.8761670035393227E-5</v>
      </c>
      <c r="L340" s="356">
        <f t="shared" ref="L340:L346" si="99">I340/$U$4</f>
        <v>4.0186964896204268E-5</v>
      </c>
      <c r="M340" s="495">
        <v>240</v>
      </c>
      <c r="N340" s="495">
        <v>330</v>
      </c>
      <c r="O340" s="495">
        <v>299</v>
      </c>
      <c r="P340" s="284" t="s">
        <v>155</v>
      </c>
      <c r="Q340" s="482" t="s">
        <v>178</v>
      </c>
    </row>
    <row r="341" spans="1:29" ht="13.5" x14ac:dyDescent="0.25">
      <c r="A341" s="280" t="s">
        <v>115</v>
      </c>
      <c r="B341" s="280" t="s">
        <v>4</v>
      </c>
      <c r="C341" s="280">
        <v>61</v>
      </c>
      <c r="D341" s="280">
        <v>1850</v>
      </c>
      <c r="E341" s="281">
        <v>41689.083333333336</v>
      </c>
      <c r="F341" s="281">
        <v>41689.177083333336</v>
      </c>
      <c r="G341" s="282">
        <f t="shared" si="90"/>
        <v>2.25</v>
      </c>
      <c r="H341" s="313">
        <f t="shared" si="95"/>
        <v>0.40909090909090912</v>
      </c>
      <c r="I341" s="283">
        <f t="shared" si="96"/>
        <v>122.31818181818183</v>
      </c>
      <c r="J341" s="356">
        <f t="shared" si="97"/>
        <v>1.4984023723200815E-5</v>
      </c>
      <c r="K341" s="356">
        <f t="shared" si="98"/>
        <v>1.5504668014157292E-5</v>
      </c>
      <c r="L341" s="356">
        <f t="shared" si="99"/>
        <v>1.6074785958481707E-5</v>
      </c>
      <c r="M341" s="495">
        <v>270</v>
      </c>
      <c r="N341" s="495">
        <v>330</v>
      </c>
      <c r="O341" s="495">
        <v>299</v>
      </c>
      <c r="P341" s="284" t="s">
        <v>155</v>
      </c>
      <c r="Q341" s="482" t="s">
        <v>178</v>
      </c>
    </row>
    <row r="342" spans="1:29" ht="13.5" x14ac:dyDescent="0.25">
      <c r="A342" s="280" t="s">
        <v>115</v>
      </c>
      <c r="B342" s="280" t="s">
        <v>4</v>
      </c>
      <c r="C342" s="280">
        <v>62</v>
      </c>
      <c r="D342" s="280">
        <v>1850</v>
      </c>
      <c r="E342" s="281">
        <v>41689.177083333336</v>
      </c>
      <c r="F342" s="281">
        <v>41689.291666666664</v>
      </c>
      <c r="G342" s="282">
        <f t="shared" si="90"/>
        <v>2.7499999998835847</v>
      </c>
      <c r="H342" s="313">
        <f t="shared" si="95"/>
        <v>0.3749999999841252</v>
      </c>
      <c r="I342" s="283">
        <f t="shared" si="96"/>
        <v>112.12499999525343</v>
      </c>
      <c r="J342" s="356">
        <f t="shared" si="97"/>
        <v>1.3735355079019291E-5</v>
      </c>
      <c r="K342" s="356">
        <f t="shared" si="98"/>
        <v>1.421261234570919E-5</v>
      </c>
      <c r="L342" s="356">
        <f t="shared" si="99"/>
        <v>1.4735220461317781E-5</v>
      </c>
      <c r="M342" s="495">
        <v>285</v>
      </c>
      <c r="N342" s="495">
        <v>330</v>
      </c>
      <c r="O342" s="495">
        <v>299</v>
      </c>
      <c r="P342" s="284" t="s">
        <v>155</v>
      </c>
      <c r="Q342" s="482" t="s">
        <v>178</v>
      </c>
      <c r="V342" s="384"/>
      <c r="W342" s="384"/>
      <c r="X342" s="384"/>
      <c r="Y342" s="384"/>
      <c r="Z342" s="384"/>
      <c r="AA342" s="384"/>
      <c r="AB342" s="384"/>
      <c r="AC342" s="384"/>
    </row>
    <row r="343" spans="1:29" ht="13.5" x14ac:dyDescent="0.25">
      <c r="A343" s="280" t="s">
        <v>115</v>
      </c>
      <c r="B343" s="280" t="s">
        <v>4</v>
      </c>
      <c r="C343" s="280">
        <v>63</v>
      </c>
      <c r="D343" s="280">
        <v>1850</v>
      </c>
      <c r="E343" s="281">
        <v>41689.291666666664</v>
      </c>
      <c r="F343" s="281">
        <v>41689.368055555555</v>
      </c>
      <c r="G343" s="282">
        <f t="shared" si="90"/>
        <v>1.8333333333721384</v>
      </c>
      <c r="H343" s="313">
        <f t="shared" si="95"/>
        <v>0.13333333333615552</v>
      </c>
      <c r="I343" s="283">
        <f t="shared" si="96"/>
        <v>39.866666667510501</v>
      </c>
      <c r="J343" s="356">
        <f t="shared" si="97"/>
        <v>4.8836818061836357E-6</v>
      </c>
      <c r="K343" s="356">
        <f t="shared" si="98"/>
        <v>5.0533732787952636E-6</v>
      </c>
      <c r="L343" s="356">
        <f t="shared" si="99"/>
        <v>5.2391894976901176E-6</v>
      </c>
      <c r="M343" s="495">
        <v>306</v>
      </c>
      <c r="N343" s="495">
        <v>330</v>
      </c>
      <c r="O343" s="495">
        <v>299</v>
      </c>
      <c r="P343" s="284" t="s">
        <v>155</v>
      </c>
      <c r="Q343" s="482" t="s">
        <v>178</v>
      </c>
    </row>
    <row r="344" spans="1:29" ht="13.5" x14ac:dyDescent="0.25">
      <c r="A344" s="280" t="s">
        <v>115</v>
      </c>
      <c r="B344" s="280" t="s">
        <v>4</v>
      </c>
      <c r="C344" s="280">
        <v>64</v>
      </c>
      <c r="D344" s="280">
        <v>1850</v>
      </c>
      <c r="E344" s="281">
        <v>41689.368055555555</v>
      </c>
      <c r="F344" s="281">
        <v>41689.90347222222</v>
      </c>
      <c r="G344" s="282">
        <f t="shared" si="90"/>
        <v>12.849999999976717</v>
      </c>
      <c r="H344" s="313">
        <f t="shared" si="95"/>
        <v>0.38939393939323386</v>
      </c>
      <c r="I344" s="283">
        <f t="shared" si="96"/>
        <v>116.42878787857693</v>
      </c>
      <c r="J344" s="356">
        <f t="shared" si="97"/>
        <v>1.4262570729094933E-5</v>
      </c>
      <c r="K344" s="356">
        <f t="shared" si="98"/>
        <v>1.4758146961597051E-5</v>
      </c>
      <c r="L344" s="356">
        <f t="shared" si="99"/>
        <v>1.5300814782675234E-5</v>
      </c>
      <c r="M344" s="495">
        <v>320</v>
      </c>
      <c r="N344" s="495">
        <v>330</v>
      </c>
      <c r="O344" s="495">
        <v>299</v>
      </c>
      <c r="P344" s="284" t="s">
        <v>155</v>
      </c>
      <c r="Q344" s="482" t="s">
        <v>178</v>
      </c>
    </row>
    <row r="345" spans="1:29" ht="13.5" x14ac:dyDescent="0.25">
      <c r="A345" s="280" t="s">
        <v>115</v>
      </c>
      <c r="B345" s="280" t="s">
        <v>4</v>
      </c>
      <c r="C345" s="280">
        <v>65</v>
      </c>
      <c r="D345" s="280">
        <v>1850</v>
      </c>
      <c r="E345" s="281">
        <v>41690.111111111109</v>
      </c>
      <c r="F345" s="281">
        <v>41690.339583333334</v>
      </c>
      <c r="G345" s="282">
        <f t="shared" ref="G345:G351" si="100">(F345-E345)*24</f>
        <v>5.4833333333954215</v>
      </c>
      <c r="H345" s="313">
        <f t="shared" si="95"/>
        <v>0.14954545454714785</v>
      </c>
      <c r="I345" s="283">
        <f t="shared" si="96"/>
        <v>44.714090909597203</v>
      </c>
      <c r="J345" s="356">
        <f t="shared" si="97"/>
        <v>5.4774931166543191E-6</v>
      </c>
      <c r="K345" s="356">
        <f t="shared" si="98"/>
        <v>5.6678175296838967E-6</v>
      </c>
      <c r="L345" s="356">
        <f t="shared" si="99"/>
        <v>5.8762273115559596E-6</v>
      </c>
      <c r="M345" s="495">
        <v>321</v>
      </c>
      <c r="N345" s="495">
        <v>330</v>
      </c>
      <c r="O345" s="495">
        <v>299</v>
      </c>
      <c r="P345" s="284" t="s">
        <v>155</v>
      </c>
      <c r="Q345" s="482" t="s">
        <v>178</v>
      </c>
      <c r="V345" s="384"/>
      <c r="W345" s="384"/>
      <c r="X345" s="384"/>
      <c r="Y345" s="384"/>
      <c r="Z345" s="384"/>
      <c r="AA345" s="384"/>
      <c r="AB345" s="384"/>
      <c r="AC345" s="384"/>
    </row>
    <row r="346" spans="1:29" ht="13.5" x14ac:dyDescent="0.25">
      <c r="A346" s="280" t="s">
        <v>115</v>
      </c>
      <c r="B346" s="280" t="s">
        <v>4</v>
      </c>
      <c r="C346" s="280">
        <v>66</v>
      </c>
      <c r="D346" s="280">
        <v>250</v>
      </c>
      <c r="E346" s="281">
        <v>41694.011111111111</v>
      </c>
      <c r="F346" s="281">
        <v>41694.156944444447</v>
      </c>
      <c r="G346" s="282">
        <f t="shared" si="100"/>
        <v>3.5000000000582077</v>
      </c>
      <c r="H346" s="313">
        <f t="shared" si="95"/>
        <v>0.15909090909355489</v>
      </c>
      <c r="I346" s="283">
        <f t="shared" si="96"/>
        <v>47.56818181897291</v>
      </c>
      <c r="J346" s="356">
        <f t="shared" si="97"/>
        <v>5.8271203368972262E-6</v>
      </c>
      <c r="K346" s="356">
        <f t="shared" si="98"/>
        <v>6.0295931167170005E-6</v>
      </c>
      <c r="L346" s="356">
        <f t="shared" si="99"/>
        <v>6.2513056506246272E-6</v>
      </c>
      <c r="M346" s="495">
        <v>315</v>
      </c>
      <c r="N346" s="495">
        <v>330</v>
      </c>
      <c r="O346" s="495">
        <v>299</v>
      </c>
      <c r="P346" s="284" t="s">
        <v>160</v>
      </c>
      <c r="Q346" s="482" t="s">
        <v>302</v>
      </c>
    </row>
    <row r="347" spans="1:29" ht="13.5" x14ac:dyDescent="0.25">
      <c r="A347" s="278" t="s">
        <v>115</v>
      </c>
      <c r="B347" s="377" t="s">
        <v>5</v>
      </c>
      <c r="C347" s="278">
        <v>67</v>
      </c>
      <c r="D347" s="278">
        <v>1000</v>
      </c>
      <c r="E347" s="279">
        <v>41694.396527777775</v>
      </c>
      <c r="F347" s="279">
        <v>41695.824305555558</v>
      </c>
      <c r="G347" s="378">
        <f t="shared" si="100"/>
        <v>34.266666666779201</v>
      </c>
      <c r="H347" s="379">
        <f t="shared" si="95"/>
        <v>34.266666666779201</v>
      </c>
      <c r="I347" s="380">
        <f t="shared" si="96"/>
        <v>10245.733333366981</v>
      </c>
      <c r="J347" s="381">
        <f t="shared" si="97"/>
        <v>1.25510622416675E-3</v>
      </c>
      <c r="K347" s="381">
        <f t="shared" si="98"/>
        <v>1.2987169326271588E-3</v>
      </c>
      <c r="L347" s="381"/>
      <c r="M347" s="294">
        <v>0</v>
      </c>
      <c r="N347" s="294">
        <v>330</v>
      </c>
      <c r="O347" s="294">
        <v>299</v>
      </c>
      <c r="P347" s="382" t="s">
        <v>164</v>
      </c>
      <c r="Q347" s="483" t="s">
        <v>303</v>
      </c>
      <c r="R347" s="383"/>
      <c r="S347" s="384"/>
      <c r="T347" s="384"/>
      <c r="U347" s="384"/>
    </row>
    <row r="348" spans="1:29" ht="13.5" x14ac:dyDescent="0.25">
      <c r="A348" s="280" t="s">
        <v>115</v>
      </c>
      <c r="B348" s="452" t="s">
        <v>156</v>
      </c>
      <c r="C348" s="280">
        <v>68</v>
      </c>
      <c r="D348" s="280">
        <v>1850</v>
      </c>
      <c r="E348" s="281">
        <v>41695.824305555558</v>
      </c>
      <c r="F348" s="281">
        <v>41696.23541666667</v>
      </c>
      <c r="G348" s="453">
        <f t="shared" si="100"/>
        <v>9.8666666666977108</v>
      </c>
      <c r="H348" s="484"/>
      <c r="I348" s="485"/>
      <c r="J348" s="491"/>
      <c r="K348" s="491"/>
      <c r="L348" s="491"/>
      <c r="M348" s="495">
        <v>0</v>
      </c>
      <c r="N348" s="495">
        <v>330</v>
      </c>
      <c r="O348" s="495">
        <v>299</v>
      </c>
      <c r="P348" s="284" t="s">
        <v>155</v>
      </c>
      <c r="Q348" s="482" t="s">
        <v>291</v>
      </c>
    </row>
    <row r="349" spans="1:29" ht="13.5" x14ac:dyDescent="0.25">
      <c r="A349" s="280" t="s">
        <v>115</v>
      </c>
      <c r="B349" s="280" t="s">
        <v>4</v>
      </c>
      <c r="C349" s="280">
        <v>69</v>
      </c>
      <c r="D349" s="280">
        <v>1850</v>
      </c>
      <c r="E349" s="281">
        <v>41696.23541666667</v>
      </c>
      <c r="F349" s="455">
        <v>41696.472916666666</v>
      </c>
      <c r="G349" s="282">
        <f t="shared" si="100"/>
        <v>5.6999999998952262</v>
      </c>
      <c r="H349" s="313">
        <f>G349*(N349-M349)/N349</f>
        <v>0.15545454545168799</v>
      </c>
      <c r="I349" s="283">
        <f>H349*O349</f>
        <v>46.480909090054709</v>
      </c>
      <c r="J349" s="356">
        <f>I349/$S$4</f>
        <v>5.6939290147116477E-6</v>
      </c>
      <c r="K349" s="356">
        <f>I349/$T$4</f>
        <v>5.8917738452714715E-6</v>
      </c>
      <c r="L349" s="356">
        <f>I349/$U$4</f>
        <v>6.1084186641107671E-6</v>
      </c>
      <c r="M349" s="495">
        <v>321</v>
      </c>
      <c r="N349" s="495">
        <v>330</v>
      </c>
      <c r="O349" s="495">
        <v>299</v>
      </c>
      <c r="P349" s="284" t="s">
        <v>155</v>
      </c>
      <c r="Q349" s="482" t="s">
        <v>178</v>
      </c>
    </row>
    <row r="350" spans="1:29" x14ac:dyDescent="0.2">
      <c r="A350" s="454" t="s">
        <v>115</v>
      </c>
      <c r="B350" s="454" t="s">
        <v>4</v>
      </c>
      <c r="C350" s="454">
        <v>70</v>
      </c>
      <c r="D350" s="454">
        <v>1850</v>
      </c>
      <c r="E350" s="455">
        <v>41696.472916666666</v>
      </c>
      <c r="F350" s="455">
        <v>41696.645138888889</v>
      </c>
      <c r="G350" s="456">
        <f t="shared" si="100"/>
        <v>4.1333333333604969</v>
      </c>
      <c r="H350" s="457">
        <f>G350*(N350-M350)/N350</f>
        <v>0.46343434343738904</v>
      </c>
      <c r="I350" s="458">
        <f>H350*O350</f>
        <v>138.56686868777933</v>
      </c>
      <c r="J350" s="245">
        <f>I350/$S$4</f>
        <v>1.6974494035184476E-5</v>
      </c>
      <c r="K350" s="245">
        <f>I350/$T$4</f>
        <v>1.7564300456647196E-5</v>
      </c>
      <c r="L350" s="245">
        <f>I350/$U$4</f>
        <v>1.8210152587160186E-5</v>
      </c>
      <c r="M350" s="504">
        <v>293</v>
      </c>
      <c r="N350" s="504">
        <v>330</v>
      </c>
      <c r="O350" s="504">
        <v>299</v>
      </c>
      <c r="P350" s="459" t="s">
        <v>155</v>
      </c>
      <c r="Q350" s="460" t="s">
        <v>178</v>
      </c>
      <c r="R350" s="461"/>
      <c r="S350" s="214"/>
      <c r="T350" s="214"/>
      <c r="U350" s="214"/>
    </row>
    <row r="351" spans="1:29" x14ac:dyDescent="0.2">
      <c r="A351" s="454" t="s">
        <v>115</v>
      </c>
      <c r="B351" s="454" t="s">
        <v>4</v>
      </c>
      <c r="C351" s="454">
        <v>71</v>
      </c>
      <c r="D351" s="454">
        <v>1850</v>
      </c>
      <c r="E351" s="455">
        <v>41696.645138888889</v>
      </c>
      <c r="F351" s="455">
        <v>41696.698611111111</v>
      </c>
      <c r="G351" s="456">
        <f t="shared" si="100"/>
        <v>1.2833333333255723</v>
      </c>
      <c r="H351" s="457">
        <f>G351*(N351-M351)/N351</f>
        <v>3.4999999999788332E-2</v>
      </c>
      <c r="I351" s="458">
        <f>H351*O351</f>
        <v>10.464999999936712</v>
      </c>
      <c r="J351" s="245">
        <f>I351/$S$4</f>
        <v>1.2819664740883168E-6</v>
      </c>
      <c r="K351" s="245">
        <f>I351/$T$4</f>
        <v>1.3265104856476572E-6</v>
      </c>
      <c r="L351" s="245">
        <f>I351/$U$4</f>
        <v>1.3752872431062287E-6</v>
      </c>
      <c r="M351" s="504">
        <v>321</v>
      </c>
      <c r="N351" s="504">
        <v>330</v>
      </c>
      <c r="O351" s="504">
        <v>299</v>
      </c>
      <c r="P351" s="459" t="s">
        <v>155</v>
      </c>
      <c r="Q351" s="460" t="s">
        <v>178</v>
      </c>
      <c r="R351" s="461"/>
      <c r="S351" s="214"/>
      <c r="T351" s="214"/>
      <c r="U351" s="214"/>
    </row>
    <row r="352" spans="1:29" s="321" customFormat="1" x14ac:dyDescent="0.2">
      <c r="A352" s="314"/>
      <c r="B352" s="314"/>
      <c r="C352" s="314"/>
      <c r="D352" s="314"/>
      <c r="E352" s="315"/>
      <c r="F352" s="315"/>
      <c r="G352" s="316"/>
      <c r="H352" s="317"/>
      <c r="I352" s="318"/>
      <c r="J352" s="358"/>
      <c r="K352" s="358"/>
      <c r="L352" s="358"/>
      <c r="M352" s="496"/>
      <c r="N352" s="496"/>
      <c r="O352" s="496"/>
      <c r="P352" s="319"/>
      <c r="Q352" s="367"/>
      <c r="R352" s="320"/>
    </row>
    <row r="353" spans="1:29" s="329" customFormat="1" x14ac:dyDescent="0.2">
      <c r="A353" s="322" t="s">
        <v>115</v>
      </c>
      <c r="B353" s="322"/>
      <c r="C353" s="322"/>
      <c r="D353" s="322"/>
      <c r="E353" s="323"/>
      <c r="F353" s="323"/>
      <c r="G353" s="324">
        <f t="shared" ref="G353:L353" si="101">SUM(G280:G352)</f>
        <v>600.21666666667443</v>
      </c>
      <c r="H353" s="325">
        <f t="shared" si="101"/>
        <v>252.49343434355529</v>
      </c>
      <c r="I353" s="326">
        <f t="shared" si="101"/>
        <v>75495.536868723022</v>
      </c>
      <c r="J353" s="360">
        <f t="shared" si="101"/>
        <v>9.2482319359375731E-3</v>
      </c>
      <c r="K353" s="360">
        <f t="shared" si="101"/>
        <v>9.5695768061697141E-3</v>
      </c>
      <c r="L353" s="360">
        <f t="shared" si="101"/>
        <v>3.5204178157348422E-3</v>
      </c>
      <c r="M353" s="497"/>
      <c r="N353" s="497"/>
      <c r="O353" s="497"/>
      <c r="P353" s="327"/>
      <c r="Q353" s="368"/>
      <c r="R353" s="328"/>
    </row>
    <row r="354" spans="1:29" s="329" customFormat="1" x14ac:dyDescent="0.2">
      <c r="A354" s="322"/>
      <c r="B354" s="286" t="s">
        <v>147</v>
      </c>
      <c r="C354" s="322"/>
      <c r="D354" s="322"/>
      <c r="E354" s="323"/>
      <c r="F354" s="323"/>
      <c r="G354" s="287"/>
      <c r="H354" s="338"/>
      <c r="I354" s="288"/>
      <c r="J354" s="357"/>
      <c r="K354" s="357"/>
      <c r="L354" s="357"/>
      <c r="M354" s="497"/>
      <c r="N354" s="497"/>
      <c r="O354" s="497"/>
      <c r="P354" s="327"/>
      <c r="Q354" s="368"/>
      <c r="R354" s="328"/>
    </row>
    <row r="356" spans="1:29" x14ac:dyDescent="0.2">
      <c r="A356" s="307"/>
      <c r="B356" s="307"/>
      <c r="C356" s="307"/>
      <c r="D356" s="307"/>
      <c r="E356" s="308"/>
      <c r="F356" s="308"/>
      <c r="G356" s="309"/>
      <c r="H356" s="310"/>
      <c r="I356" s="311"/>
      <c r="J356" s="355"/>
      <c r="K356" s="355"/>
      <c r="L356" s="355"/>
      <c r="M356" s="494"/>
      <c r="N356" s="494"/>
      <c r="O356" s="494"/>
      <c r="P356" s="312"/>
      <c r="Q356" s="365"/>
    </row>
    <row r="357" spans="1:29" x14ac:dyDescent="0.2">
      <c r="A357" s="280" t="s">
        <v>113</v>
      </c>
      <c r="B357" s="286" t="s">
        <v>147</v>
      </c>
      <c r="C357" s="280">
        <v>1</v>
      </c>
      <c r="D357" s="280">
        <v>310</v>
      </c>
      <c r="E357" s="281">
        <v>41640.972222222219</v>
      </c>
      <c r="F357" s="281">
        <v>41641.065972222219</v>
      </c>
      <c r="G357" s="287">
        <f t="shared" ref="G357:G392" si="102">(F357-E357)*24</f>
        <v>2.25</v>
      </c>
      <c r="H357" s="338">
        <f>G357*(N357-M357)/N357</f>
        <v>0.5478723404255319</v>
      </c>
      <c r="I357" s="288">
        <f>H357*O357</f>
        <v>215.86170212765956</v>
      </c>
      <c r="J357" s="357">
        <f>I357/$S$4</f>
        <v>2.6443140484373796E-5</v>
      </c>
      <c r="K357" s="357">
        <f>I357/$T$4</f>
        <v>2.736195043705908E-5</v>
      </c>
      <c r="M357" s="535">
        <v>320</v>
      </c>
      <c r="N357" s="535">
        <v>423</v>
      </c>
      <c r="O357" s="535">
        <v>394</v>
      </c>
      <c r="P357" s="284" t="s">
        <v>166</v>
      </c>
      <c r="Q357" s="284" t="s">
        <v>495</v>
      </c>
      <c r="R357" s="284"/>
      <c r="S357" s="284"/>
    </row>
    <row r="358" spans="1:29" x14ac:dyDescent="0.2">
      <c r="A358" s="280" t="s">
        <v>113</v>
      </c>
      <c r="B358" s="280" t="s">
        <v>4</v>
      </c>
      <c r="C358" s="280">
        <v>2</v>
      </c>
      <c r="D358" s="280">
        <v>360</v>
      </c>
      <c r="E358" s="281">
        <v>41644.969444444447</v>
      </c>
      <c r="F358" s="281">
        <v>41645.083333333336</v>
      </c>
      <c r="G358" s="282">
        <f t="shared" si="102"/>
        <v>2.7333333333372138</v>
      </c>
      <c r="H358" s="313">
        <f>G358*(N358-M358)/N358</f>
        <v>0.60094562647839456</v>
      </c>
      <c r="I358" s="283">
        <f>H358*O358</f>
        <v>236.77257683248746</v>
      </c>
      <c r="J358" s="356">
        <f>I358/$S$4</f>
        <v>2.9004730576644502E-5</v>
      </c>
      <c r="K358" s="356">
        <f>I358/$T$4</f>
        <v>3.0012547146106983E-5</v>
      </c>
      <c r="L358" s="356">
        <f>I358/$U$4</f>
        <v>3.1116130380991754E-5</v>
      </c>
      <c r="M358" s="535">
        <v>330</v>
      </c>
      <c r="N358" s="535">
        <v>423</v>
      </c>
      <c r="O358" s="535">
        <v>394</v>
      </c>
      <c r="P358" s="284" t="s">
        <v>165</v>
      </c>
      <c r="Q358" s="284" t="s">
        <v>493</v>
      </c>
      <c r="R358" s="284"/>
      <c r="S358" s="284"/>
    </row>
    <row r="359" spans="1:29" x14ac:dyDescent="0.2">
      <c r="A359" s="280" t="s">
        <v>113</v>
      </c>
      <c r="B359" s="452" t="s">
        <v>156</v>
      </c>
      <c r="C359" s="280">
        <v>6</v>
      </c>
      <c r="D359" s="280">
        <v>1990</v>
      </c>
      <c r="E359" s="281">
        <v>41653.333333333336</v>
      </c>
      <c r="F359" s="281">
        <v>41653.694444444445</v>
      </c>
      <c r="G359" s="453">
        <f t="shared" si="102"/>
        <v>8.6666666666278616</v>
      </c>
      <c r="M359" s="535">
        <v>0</v>
      </c>
      <c r="N359" s="535">
        <v>423</v>
      </c>
      <c r="O359" s="535">
        <v>394</v>
      </c>
      <c r="P359" s="284" t="s">
        <v>566</v>
      </c>
      <c r="Q359" s="284" t="s">
        <v>567</v>
      </c>
      <c r="R359" s="284"/>
      <c r="S359" s="284"/>
    </row>
    <row r="360" spans="1:29" x14ac:dyDescent="0.2">
      <c r="A360" s="280" t="s">
        <v>113</v>
      </c>
      <c r="B360" s="452" t="s">
        <v>156</v>
      </c>
      <c r="C360" s="280">
        <v>3</v>
      </c>
      <c r="D360" s="280">
        <v>8460</v>
      </c>
      <c r="E360" s="281">
        <v>41654</v>
      </c>
      <c r="F360" s="281">
        <v>41654.129166666666</v>
      </c>
      <c r="G360" s="453">
        <f t="shared" si="102"/>
        <v>3.0999999999767169</v>
      </c>
      <c r="M360" s="535">
        <v>0</v>
      </c>
      <c r="N360" s="535">
        <v>423</v>
      </c>
      <c r="O360" s="535">
        <v>394</v>
      </c>
      <c r="P360" s="284" t="s">
        <v>159</v>
      </c>
      <c r="Q360" s="284" t="s">
        <v>584</v>
      </c>
      <c r="R360" s="284"/>
      <c r="S360" s="284"/>
    </row>
    <row r="361" spans="1:29" x14ac:dyDescent="0.2">
      <c r="A361" s="280" t="s">
        <v>113</v>
      </c>
      <c r="B361" s="286" t="s">
        <v>147</v>
      </c>
      <c r="C361" s="280">
        <v>4</v>
      </c>
      <c r="D361" s="280">
        <v>360</v>
      </c>
      <c r="E361" s="281">
        <v>41654.129166666666</v>
      </c>
      <c r="F361" s="281">
        <v>41654.342361111114</v>
      </c>
      <c r="G361" s="287">
        <f t="shared" si="102"/>
        <v>5.1166666667559184</v>
      </c>
      <c r="H361" s="338">
        <f>G361*(N361-M361)/N361</f>
        <v>1.3668636722066638</v>
      </c>
      <c r="I361" s="288">
        <f>H361*O361</f>
        <v>538.54428684942559</v>
      </c>
      <c r="J361" s="357">
        <f>I361/$S$4</f>
        <v>6.5971879651881551E-5</v>
      </c>
      <c r="K361" s="357">
        <f>I361/$T$4</f>
        <v>6.8264179980479978E-5</v>
      </c>
      <c r="M361" s="535">
        <v>310</v>
      </c>
      <c r="N361" s="535">
        <v>423</v>
      </c>
      <c r="O361" s="535">
        <v>394</v>
      </c>
      <c r="P361" s="284" t="s">
        <v>165</v>
      </c>
      <c r="Q361" s="284" t="s">
        <v>461</v>
      </c>
      <c r="R361" s="284"/>
      <c r="S361" s="284"/>
    </row>
    <row r="362" spans="1:29" x14ac:dyDescent="0.2">
      <c r="A362" s="280" t="s">
        <v>113</v>
      </c>
      <c r="B362" s="286" t="s">
        <v>147</v>
      </c>
      <c r="C362" s="280">
        <v>5</v>
      </c>
      <c r="D362" s="280">
        <v>360</v>
      </c>
      <c r="E362" s="281">
        <v>41654.342361111114</v>
      </c>
      <c r="F362" s="281">
        <v>41654.404166666667</v>
      </c>
      <c r="G362" s="287">
        <f t="shared" si="102"/>
        <v>1.4833333332790062</v>
      </c>
      <c r="H362" s="338">
        <f>G362*(N362-M362)/N362</f>
        <v>0.17884160755846173</v>
      </c>
      <c r="I362" s="288">
        <f>H362*O362</f>
        <v>70.46359337803392</v>
      </c>
      <c r="J362" s="357">
        <f>I362/$S$4</f>
        <v>8.6318169474416928E-6</v>
      </c>
      <c r="K362" s="357">
        <f>I362/$T$4</f>
        <v>8.9317434756751164E-6</v>
      </c>
      <c r="M362" s="535">
        <v>372</v>
      </c>
      <c r="N362" s="535">
        <v>423</v>
      </c>
      <c r="O362" s="535">
        <v>394</v>
      </c>
      <c r="P362" s="284" t="s">
        <v>165</v>
      </c>
      <c r="Q362" s="284" t="s">
        <v>535</v>
      </c>
      <c r="R362" s="284"/>
      <c r="S362" s="284"/>
    </row>
    <row r="363" spans="1:29" x14ac:dyDescent="0.2">
      <c r="A363" s="280" t="s">
        <v>113</v>
      </c>
      <c r="B363" s="452" t="s">
        <v>156</v>
      </c>
      <c r="C363" s="280">
        <v>7</v>
      </c>
      <c r="D363" s="280">
        <v>8460</v>
      </c>
      <c r="E363" s="281">
        <v>41654.404166666667</v>
      </c>
      <c r="F363" s="281">
        <v>41654.506249999999</v>
      </c>
      <c r="G363" s="453">
        <f t="shared" si="102"/>
        <v>2.4499999999534339</v>
      </c>
      <c r="M363" s="535">
        <v>0</v>
      </c>
      <c r="N363" s="535">
        <v>423</v>
      </c>
      <c r="O363" s="535">
        <v>394</v>
      </c>
      <c r="P363" s="284" t="s">
        <v>159</v>
      </c>
      <c r="Q363" s="284" t="s">
        <v>583</v>
      </c>
      <c r="R363" s="284"/>
      <c r="S363" s="284"/>
    </row>
    <row r="364" spans="1:29" s="384" customFormat="1" x14ac:dyDescent="0.2">
      <c r="A364" s="280" t="s">
        <v>113</v>
      </c>
      <c r="B364" s="280" t="s">
        <v>4</v>
      </c>
      <c r="C364" s="280">
        <v>8</v>
      </c>
      <c r="D364" s="280">
        <v>360</v>
      </c>
      <c r="E364" s="281">
        <v>41654.506249999999</v>
      </c>
      <c r="F364" s="281">
        <v>41654.550694444442</v>
      </c>
      <c r="G364" s="282">
        <f t="shared" si="102"/>
        <v>1.0666666666511446</v>
      </c>
      <c r="H364" s="313">
        <f>G364*(N364-M364)/N364</f>
        <v>0.17147360125834005</v>
      </c>
      <c r="I364" s="283">
        <f>H364*O364</f>
        <v>67.560598895785972</v>
      </c>
      <c r="J364" s="356">
        <f>I364/$S$4</f>
        <v>8.2761990209507461E-6</v>
      </c>
      <c r="K364" s="356">
        <f>I364/$T$4</f>
        <v>8.5637690255554324E-6</v>
      </c>
      <c r="L364" s="356">
        <f>I364/$U$4</f>
        <v>8.8786650548067971E-6</v>
      </c>
      <c r="M364" s="535">
        <v>355</v>
      </c>
      <c r="N364" s="535">
        <v>423</v>
      </c>
      <c r="O364" s="535">
        <v>394</v>
      </c>
      <c r="P364" s="284" t="s">
        <v>165</v>
      </c>
      <c r="Q364" s="284" t="s">
        <v>505</v>
      </c>
      <c r="R364" s="284"/>
      <c r="S364" s="284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</row>
    <row r="365" spans="1:29" x14ac:dyDescent="0.2">
      <c r="A365" s="280" t="s">
        <v>113</v>
      </c>
      <c r="B365" s="452" t="s">
        <v>156</v>
      </c>
      <c r="C365" s="280">
        <v>9</v>
      </c>
      <c r="D365" s="280">
        <v>8460</v>
      </c>
      <c r="E365" s="281">
        <v>41654.551388888889</v>
      </c>
      <c r="F365" s="281">
        <v>41654.695833333331</v>
      </c>
      <c r="G365" s="453">
        <f t="shared" si="102"/>
        <v>3.46666666661622</v>
      </c>
      <c r="M365" s="535">
        <v>0</v>
      </c>
      <c r="N365" s="535">
        <v>423</v>
      </c>
      <c r="O365" s="535">
        <v>394</v>
      </c>
      <c r="P365" s="284" t="s">
        <v>159</v>
      </c>
      <c r="Q365" s="284" t="s">
        <v>583</v>
      </c>
      <c r="R365" s="284"/>
      <c r="S365" s="284"/>
    </row>
    <row r="366" spans="1:29" x14ac:dyDescent="0.2">
      <c r="A366" s="280" t="s">
        <v>113</v>
      </c>
      <c r="B366" s="286" t="s">
        <v>147</v>
      </c>
      <c r="C366" s="280">
        <v>10</v>
      </c>
      <c r="D366" s="280">
        <v>310</v>
      </c>
      <c r="E366" s="281">
        <v>41656.166666666664</v>
      </c>
      <c r="F366" s="281">
        <v>41656.21875</v>
      </c>
      <c r="G366" s="287">
        <f t="shared" si="102"/>
        <v>1.2500000000582077</v>
      </c>
      <c r="H366" s="338">
        <f t="shared" ref="H366:H392" si="103">G366*(N366-M366)/N366</f>
        <v>0.2748226950482584</v>
      </c>
      <c r="I366" s="288">
        <f t="shared" ref="I366:I392" si="104">H366*O366</f>
        <v>108.28014184901382</v>
      </c>
      <c r="J366" s="357">
        <f t="shared" ref="J366:J392" si="105">I366/$S$4</f>
        <v>1.3264358496015529E-5</v>
      </c>
      <c r="K366" s="357">
        <f t="shared" ref="K366:K392" si="106">I366/$T$4</f>
        <v>1.3725250219875888E-5</v>
      </c>
      <c r="M366" s="535">
        <v>330</v>
      </c>
      <c r="N366" s="535">
        <v>423</v>
      </c>
      <c r="O366" s="535">
        <v>394</v>
      </c>
      <c r="P366" s="284" t="s">
        <v>166</v>
      </c>
      <c r="Q366" s="284" t="s">
        <v>522</v>
      </c>
      <c r="R366" s="284"/>
      <c r="S366" s="284"/>
    </row>
    <row r="367" spans="1:29" x14ac:dyDescent="0.2">
      <c r="A367" s="280" t="s">
        <v>113</v>
      </c>
      <c r="B367" s="280" t="s">
        <v>4</v>
      </c>
      <c r="C367" s="280">
        <v>11</v>
      </c>
      <c r="D367" s="280">
        <v>360</v>
      </c>
      <c r="E367" s="281">
        <v>41659.359027777777</v>
      </c>
      <c r="F367" s="281">
        <v>41659.388888888891</v>
      </c>
      <c r="G367" s="282">
        <f t="shared" si="102"/>
        <v>0.71666666673263535</v>
      </c>
      <c r="H367" s="313">
        <f t="shared" si="103"/>
        <v>0.14909377463941351</v>
      </c>
      <c r="I367" s="283">
        <f t="shared" si="104"/>
        <v>58.742947207928921</v>
      </c>
      <c r="J367" s="356">
        <f t="shared" si="105"/>
        <v>7.1960333406746486E-6</v>
      </c>
      <c r="K367" s="356">
        <f t="shared" si="106"/>
        <v>7.4460712307344222E-6</v>
      </c>
      <c r="L367" s="356">
        <f>I367/$U$4</f>
        <v>7.7198686973737108E-6</v>
      </c>
      <c r="M367" s="535">
        <v>335</v>
      </c>
      <c r="N367" s="535">
        <v>423</v>
      </c>
      <c r="O367" s="535">
        <v>394</v>
      </c>
      <c r="P367" s="284" t="s">
        <v>165</v>
      </c>
      <c r="Q367" s="284" t="s">
        <v>541</v>
      </c>
      <c r="R367" s="284"/>
      <c r="S367" s="284"/>
    </row>
    <row r="368" spans="1:29" x14ac:dyDescent="0.2">
      <c r="A368" s="280" t="s">
        <v>113</v>
      </c>
      <c r="B368" s="286" t="s">
        <v>147</v>
      </c>
      <c r="C368" s="280">
        <v>12</v>
      </c>
      <c r="D368" s="280">
        <v>360</v>
      </c>
      <c r="E368" s="281">
        <v>41659.875</v>
      </c>
      <c r="F368" s="281">
        <v>41660.038194444445</v>
      </c>
      <c r="G368" s="287">
        <f t="shared" si="102"/>
        <v>3.9166666666860692</v>
      </c>
      <c r="H368" s="338">
        <f t="shared" si="103"/>
        <v>0.90740740741190251</v>
      </c>
      <c r="I368" s="288">
        <f t="shared" si="104"/>
        <v>357.5185185202896</v>
      </c>
      <c r="J368" s="357">
        <f t="shared" si="105"/>
        <v>4.3796154286813765E-5</v>
      </c>
      <c r="K368" s="357">
        <f t="shared" si="106"/>
        <v>4.5317922946320911E-5</v>
      </c>
      <c r="M368" s="535">
        <v>325</v>
      </c>
      <c r="N368" s="535">
        <v>423</v>
      </c>
      <c r="O368" s="535">
        <v>394</v>
      </c>
      <c r="P368" s="284" t="s">
        <v>165</v>
      </c>
      <c r="Q368" s="284" t="s">
        <v>478</v>
      </c>
      <c r="R368" s="284"/>
      <c r="S368" s="284"/>
    </row>
    <row r="369" spans="1:29" x14ac:dyDescent="0.2">
      <c r="A369" s="280" t="s">
        <v>113</v>
      </c>
      <c r="B369" s="280" t="s">
        <v>4</v>
      </c>
      <c r="C369" s="280">
        <v>13</v>
      </c>
      <c r="D369" s="280">
        <v>300</v>
      </c>
      <c r="E369" s="281">
        <v>41662.72152777778</v>
      </c>
      <c r="F369" s="281">
        <v>41662.960416666669</v>
      </c>
      <c r="G369" s="282">
        <f t="shared" si="102"/>
        <v>5.7333333333372138</v>
      </c>
      <c r="H369" s="313">
        <f t="shared" si="103"/>
        <v>1.1927501970063235</v>
      </c>
      <c r="I369" s="283">
        <f t="shared" si="104"/>
        <v>469.94357762049145</v>
      </c>
      <c r="J369" s="356">
        <f t="shared" si="105"/>
        <v>5.7568266720137033E-5</v>
      </c>
      <c r="K369" s="356">
        <f t="shared" si="106"/>
        <v>5.9568569840432446E-5</v>
      </c>
      <c r="L369" s="356">
        <f t="shared" ref="L369:L379" si="107">I369/$U$4</f>
        <v>6.1758949573346617E-5</v>
      </c>
      <c r="M369" s="535">
        <v>335</v>
      </c>
      <c r="N369" s="535">
        <v>423</v>
      </c>
      <c r="O369" s="535">
        <v>394</v>
      </c>
      <c r="P369" s="284" t="s">
        <v>465</v>
      </c>
      <c r="Q369" s="284" t="s">
        <v>466</v>
      </c>
      <c r="R369" s="284"/>
      <c r="S369" s="284"/>
    </row>
    <row r="370" spans="1:29" x14ac:dyDescent="0.2">
      <c r="A370" s="280" t="s">
        <v>113</v>
      </c>
      <c r="B370" s="280" t="s">
        <v>4</v>
      </c>
      <c r="C370" s="280">
        <v>14</v>
      </c>
      <c r="D370" s="280">
        <v>360</v>
      </c>
      <c r="E370" s="281">
        <v>41662.922222222223</v>
      </c>
      <c r="F370" s="281">
        <v>41662.960416666669</v>
      </c>
      <c r="G370" s="282">
        <f t="shared" si="102"/>
        <v>0.91666666668606922</v>
      </c>
      <c r="H370" s="313">
        <f t="shared" si="103"/>
        <v>0.42907801419347918</v>
      </c>
      <c r="I370" s="283">
        <f t="shared" si="104"/>
        <v>169.0567375922308</v>
      </c>
      <c r="J370" s="356">
        <f t="shared" si="105"/>
        <v>2.0709514554543391E-5</v>
      </c>
      <c r="K370" s="356">
        <f t="shared" si="106"/>
        <v>2.1429100342745802E-5</v>
      </c>
      <c r="L370" s="356">
        <f t="shared" si="107"/>
        <v>2.2217063982146042E-5</v>
      </c>
      <c r="M370" s="535">
        <v>225</v>
      </c>
      <c r="N370" s="535">
        <v>423</v>
      </c>
      <c r="O370" s="535">
        <v>394</v>
      </c>
      <c r="P370" s="284" t="s">
        <v>165</v>
      </c>
      <c r="Q370" s="284" t="s">
        <v>505</v>
      </c>
      <c r="R370" s="284"/>
      <c r="S370" s="284"/>
    </row>
    <row r="371" spans="1:29" x14ac:dyDescent="0.2">
      <c r="A371" s="280" t="s">
        <v>113</v>
      </c>
      <c r="B371" s="280" t="s">
        <v>4</v>
      </c>
      <c r="C371" s="280">
        <v>15</v>
      </c>
      <c r="D371" s="280">
        <v>300</v>
      </c>
      <c r="E371" s="281">
        <v>41662.960416666669</v>
      </c>
      <c r="F371" s="281">
        <v>41662.974305555559</v>
      </c>
      <c r="G371" s="282">
        <f t="shared" si="102"/>
        <v>0.33333333337213844</v>
      </c>
      <c r="H371" s="313">
        <f t="shared" si="103"/>
        <v>7.3286052017987879E-2</v>
      </c>
      <c r="I371" s="283">
        <f t="shared" si="104"/>
        <v>28.874704495087226</v>
      </c>
      <c r="J371" s="356">
        <f t="shared" si="105"/>
        <v>3.5371622658512093E-6</v>
      </c>
      <c r="K371" s="356">
        <f t="shared" si="106"/>
        <v>3.6600667255558893E-6</v>
      </c>
      <c r="L371" s="356">
        <f t="shared" si="107"/>
        <v>3.7946500468987766E-6</v>
      </c>
      <c r="M371" s="535">
        <v>330</v>
      </c>
      <c r="N371" s="535">
        <v>423</v>
      </c>
      <c r="O371" s="535">
        <v>394</v>
      </c>
      <c r="P371" s="284" t="s">
        <v>465</v>
      </c>
      <c r="Q371" s="284" t="s">
        <v>466</v>
      </c>
      <c r="R371" s="284"/>
      <c r="S371" s="284"/>
    </row>
    <row r="372" spans="1:29" x14ac:dyDescent="0.2">
      <c r="A372" s="280" t="s">
        <v>113</v>
      </c>
      <c r="B372" s="280" t="s">
        <v>4</v>
      </c>
      <c r="C372" s="280">
        <v>16</v>
      </c>
      <c r="D372" s="280">
        <v>360</v>
      </c>
      <c r="E372" s="281">
        <v>41663.99722222222</v>
      </c>
      <c r="F372" s="281">
        <v>41664.065972222219</v>
      </c>
      <c r="G372" s="282">
        <f t="shared" si="102"/>
        <v>1.6499999999650754</v>
      </c>
      <c r="H372" s="313">
        <f t="shared" si="103"/>
        <v>0.24574468084586229</v>
      </c>
      <c r="I372" s="283">
        <f t="shared" si="104"/>
        <v>96.823404253269743</v>
      </c>
      <c r="J372" s="356">
        <f t="shared" si="105"/>
        <v>1.1860903789827291E-5</v>
      </c>
      <c r="K372" s="356">
        <f t="shared" si="106"/>
        <v>1.2273030195780317E-5</v>
      </c>
      <c r="L372" s="356">
        <f t="shared" si="107"/>
        <v>1.2724318461963167E-5</v>
      </c>
      <c r="M372" s="535">
        <v>360</v>
      </c>
      <c r="N372" s="535">
        <v>423</v>
      </c>
      <c r="O372" s="535">
        <v>394</v>
      </c>
      <c r="P372" s="284" t="s">
        <v>165</v>
      </c>
      <c r="Q372" s="284" t="s">
        <v>526</v>
      </c>
      <c r="R372" s="284"/>
      <c r="S372" s="284"/>
    </row>
    <row r="373" spans="1:29" x14ac:dyDescent="0.2">
      <c r="A373" s="454" t="s">
        <v>113</v>
      </c>
      <c r="B373" s="454" t="s">
        <v>4</v>
      </c>
      <c r="C373" s="454">
        <v>17</v>
      </c>
      <c r="D373" s="454">
        <v>360</v>
      </c>
      <c r="E373" s="455">
        <v>41667.404861111114</v>
      </c>
      <c r="F373" s="455">
        <v>41667.445833333331</v>
      </c>
      <c r="G373" s="456">
        <f t="shared" si="102"/>
        <v>0.98333333322079852</v>
      </c>
      <c r="H373" s="457">
        <f t="shared" si="103"/>
        <v>0.14645390069245937</v>
      </c>
      <c r="I373" s="458">
        <f t="shared" si="104"/>
        <v>57.702836872828989</v>
      </c>
      <c r="J373" s="245">
        <f t="shared" si="105"/>
        <v>7.0686194296417829E-6</v>
      </c>
      <c r="K373" s="245">
        <f t="shared" si="106"/>
        <v>7.3142301159949184E-6</v>
      </c>
      <c r="L373" s="245">
        <f t="shared" si="107"/>
        <v>7.5831796887454708E-6</v>
      </c>
      <c r="M373" s="534">
        <v>360</v>
      </c>
      <c r="N373" s="534">
        <v>423</v>
      </c>
      <c r="O373" s="534">
        <v>394</v>
      </c>
      <c r="P373" s="459" t="s">
        <v>165</v>
      </c>
      <c r="Q373" s="460" t="s">
        <v>531</v>
      </c>
      <c r="R373" s="461"/>
      <c r="S373" s="214"/>
      <c r="T373" s="214"/>
      <c r="U373" s="214"/>
      <c r="V373" s="214"/>
      <c r="W373" s="214"/>
      <c r="X373" s="214"/>
      <c r="Y373" s="214"/>
      <c r="Z373" s="214"/>
      <c r="AA373" s="214"/>
      <c r="AB373" s="214"/>
      <c r="AC373" s="214"/>
    </row>
    <row r="374" spans="1:29" x14ac:dyDescent="0.2">
      <c r="A374" s="454" t="s">
        <v>113</v>
      </c>
      <c r="B374" s="454" t="s">
        <v>4</v>
      </c>
      <c r="C374" s="454">
        <v>18</v>
      </c>
      <c r="D374" s="454">
        <v>360</v>
      </c>
      <c r="E374" s="455">
        <v>41667.6875</v>
      </c>
      <c r="F374" s="455">
        <v>41667.711805555555</v>
      </c>
      <c r="G374" s="456">
        <f t="shared" si="102"/>
        <v>0.58333333331393078</v>
      </c>
      <c r="H374" s="457">
        <f t="shared" si="103"/>
        <v>8.6879432621223732E-2</v>
      </c>
      <c r="I374" s="458">
        <f t="shared" si="104"/>
        <v>34.230496452762154</v>
      </c>
      <c r="J374" s="245">
        <f t="shared" si="105"/>
        <v>4.1932488145346889E-6</v>
      </c>
      <c r="K374" s="245">
        <f t="shared" si="106"/>
        <v>4.338950069162784E-6</v>
      </c>
      <c r="L374" s="245">
        <f t="shared" si="107"/>
        <v>4.4984964258921648E-6</v>
      </c>
      <c r="M374" s="534">
        <v>360</v>
      </c>
      <c r="N374" s="534">
        <v>423</v>
      </c>
      <c r="O374" s="534">
        <v>394</v>
      </c>
      <c r="P374" s="459" t="s">
        <v>165</v>
      </c>
      <c r="Q374" s="460" t="s">
        <v>547</v>
      </c>
      <c r="R374" s="461"/>
      <c r="S374" s="214"/>
      <c r="T374" s="214"/>
      <c r="U374" s="214"/>
      <c r="V374" s="214"/>
      <c r="W374" s="214"/>
      <c r="X374" s="214"/>
      <c r="Y374" s="214"/>
      <c r="Z374" s="214"/>
      <c r="AA374" s="214"/>
      <c r="AB374" s="214"/>
      <c r="AC374" s="214"/>
    </row>
    <row r="375" spans="1:29" x14ac:dyDescent="0.2">
      <c r="A375" s="454" t="s">
        <v>113</v>
      </c>
      <c r="B375" s="454" t="s">
        <v>4</v>
      </c>
      <c r="C375" s="454">
        <v>19</v>
      </c>
      <c r="D375" s="454">
        <v>360</v>
      </c>
      <c r="E375" s="455">
        <v>41670.339583333334</v>
      </c>
      <c r="F375" s="455">
        <v>41670.383333333331</v>
      </c>
      <c r="G375" s="456">
        <f t="shared" si="102"/>
        <v>1.0499999999301508</v>
      </c>
      <c r="H375" s="457">
        <f t="shared" si="103"/>
        <v>0.20602836878062061</v>
      </c>
      <c r="I375" s="458">
        <f t="shared" si="104"/>
        <v>81.175177299564524</v>
      </c>
      <c r="J375" s="245">
        <f t="shared" si="105"/>
        <v>9.9439900455657962E-6</v>
      </c>
      <c r="K375" s="245">
        <f t="shared" si="106"/>
        <v>1.0289510163672357E-5</v>
      </c>
      <c r="L375" s="245">
        <f t="shared" si="107"/>
        <v>1.0667862952475162E-5</v>
      </c>
      <c r="M375" s="534">
        <v>340</v>
      </c>
      <c r="N375" s="534">
        <v>423</v>
      </c>
      <c r="O375" s="534">
        <v>394</v>
      </c>
      <c r="P375" s="459" t="s">
        <v>165</v>
      </c>
      <c r="Q375" s="460" t="s">
        <v>531</v>
      </c>
      <c r="R375" s="461"/>
      <c r="S375" s="214"/>
      <c r="T375" s="214"/>
      <c r="U375" s="214"/>
      <c r="V375" s="214"/>
      <c r="W375" s="214"/>
      <c r="X375" s="214"/>
      <c r="Y375" s="214"/>
      <c r="Z375" s="214"/>
      <c r="AA375" s="214"/>
      <c r="AB375" s="214"/>
      <c r="AC375" s="214"/>
    </row>
    <row r="376" spans="1:29" ht="13.5" x14ac:dyDescent="0.25">
      <c r="A376" s="280" t="s">
        <v>113</v>
      </c>
      <c r="B376" s="280" t="s">
        <v>4</v>
      </c>
      <c r="C376" s="280">
        <v>20</v>
      </c>
      <c r="D376" s="280">
        <v>250</v>
      </c>
      <c r="E376" s="281">
        <v>41677.751388888886</v>
      </c>
      <c r="F376" s="281">
        <v>41678.229166666664</v>
      </c>
      <c r="G376" s="282">
        <f t="shared" si="102"/>
        <v>11.466666666674428</v>
      </c>
      <c r="H376" s="313">
        <f t="shared" si="103"/>
        <v>2.6565799842413567</v>
      </c>
      <c r="I376" s="283">
        <f t="shared" si="104"/>
        <v>1046.6925137910946</v>
      </c>
      <c r="J376" s="356">
        <f t="shared" si="105"/>
        <v>1.282202304221234E-4</v>
      </c>
      <c r="K376" s="356">
        <f t="shared" si="106"/>
        <v>1.326754510082359E-4</v>
      </c>
      <c r="L376" s="356">
        <f t="shared" si="107"/>
        <v>1.3755402404972656E-4</v>
      </c>
      <c r="M376" s="495">
        <v>325</v>
      </c>
      <c r="N376" s="495">
        <v>423</v>
      </c>
      <c r="O376" s="495">
        <v>394</v>
      </c>
      <c r="P376" s="284" t="s">
        <v>160</v>
      </c>
      <c r="Q376" s="482" t="s">
        <v>304</v>
      </c>
    </row>
    <row r="377" spans="1:29" ht="13.5" x14ac:dyDescent="0.25">
      <c r="A377" s="280" t="s">
        <v>113</v>
      </c>
      <c r="B377" s="280" t="s">
        <v>4</v>
      </c>
      <c r="C377" s="280">
        <v>21</v>
      </c>
      <c r="D377" s="280">
        <v>360</v>
      </c>
      <c r="E377" s="281">
        <v>41679.378472222219</v>
      </c>
      <c r="F377" s="281">
        <v>41679.434027777781</v>
      </c>
      <c r="G377" s="282">
        <f t="shared" si="102"/>
        <v>1.3333333334885538</v>
      </c>
      <c r="H377" s="313">
        <f t="shared" si="103"/>
        <v>0.29314420807195152</v>
      </c>
      <c r="I377" s="283">
        <f t="shared" si="104"/>
        <v>115.4988179803489</v>
      </c>
      <c r="J377" s="356">
        <f t="shared" si="105"/>
        <v>1.4148649063404837E-5</v>
      </c>
      <c r="K377" s="356">
        <f t="shared" si="106"/>
        <v>1.4640266902223557E-5</v>
      </c>
      <c r="L377" s="356">
        <f t="shared" si="107"/>
        <v>1.5178600187595106E-5</v>
      </c>
      <c r="M377" s="495">
        <v>330</v>
      </c>
      <c r="N377" s="495">
        <v>423</v>
      </c>
      <c r="O377" s="495">
        <v>394</v>
      </c>
      <c r="P377" s="284" t="s">
        <v>165</v>
      </c>
      <c r="Q377" s="482" t="s">
        <v>305</v>
      </c>
    </row>
    <row r="378" spans="1:29" ht="13.5" x14ac:dyDescent="0.25">
      <c r="A378" s="280" t="s">
        <v>113</v>
      </c>
      <c r="B378" s="280" t="s">
        <v>4</v>
      </c>
      <c r="C378" s="280">
        <v>22</v>
      </c>
      <c r="D378" s="280">
        <v>360</v>
      </c>
      <c r="E378" s="281">
        <v>41679.451388888891</v>
      </c>
      <c r="F378" s="281">
        <v>41679.691666666666</v>
      </c>
      <c r="G378" s="282">
        <f t="shared" si="102"/>
        <v>5.7666666666045785</v>
      </c>
      <c r="H378" s="313">
        <f t="shared" si="103"/>
        <v>1.2678486997499427</v>
      </c>
      <c r="I378" s="283">
        <f t="shared" si="104"/>
        <v>499.53238770147743</v>
      </c>
      <c r="J378" s="356">
        <f t="shared" si="105"/>
        <v>6.1192907191443284E-5</v>
      </c>
      <c r="K378" s="356">
        <f t="shared" si="106"/>
        <v>6.3319154344063824E-5</v>
      </c>
      <c r="L378" s="356">
        <f t="shared" si="107"/>
        <v>6.5647445802999662E-5</v>
      </c>
      <c r="M378" s="495">
        <v>330</v>
      </c>
      <c r="N378" s="495">
        <v>423</v>
      </c>
      <c r="O378" s="495">
        <v>394</v>
      </c>
      <c r="P378" s="284" t="s">
        <v>165</v>
      </c>
      <c r="Q378" s="482" t="s">
        <v>306</v>
      </c>
      <c r="V378" s="214"/>
      <c r="W378" s="214"/>
      <c r="X378" s="214"/>
      <c r="Y378" s="214"/>
      <c r="Z378" s="214"/>
      <c r="AA378" s="214"/>
      <c r="AB378" s="214"/>
      <c r="AC378" s="214"/>
    </row>
    <row r="379" spans="1:29" ht="13.5" x14ac:dyDescent="0.25">
      <c r="A379" s="280" t="s">
        <v>113</v>
      </c>
      <c r="B379" s="280" t="s">
        <v>4</v>
      </c>
      <c r="C379" s="280">
        <v>23</v>
      </c>
      <c r="D379" s="280">
        <v>310</v>
      </c>
      <c r="E379" s="281">
        <v>41679.911111111112</v>
      </c>
      <c r="F379" s="281">
        <v>41680.331944444442</v>
      </c>
      <c r="G379" s="282">
        <f t="shared" si="102"/>
        <v>10.099999999918509</v>
      </c>
      <c r="H379" s="313">
        <f t="shared" si="103"/>
        <v>2.459338061445878</v>
      </c>
      <c r="I379" s="283">
        <f t="shared" si="104"/>
        <v>968.97919620967593</v>
      </c>
      <c r="J379" s="356">
        <f t="shared" si="105"/>
        <v>1.1870031950667577E-4</v>
      </c>
      <c r="K379" s="356">
        <f t="shared" si="106"/>
        <v>1.2282475529425198E-4</v>
      </c>
      <c r="L379" s="356">
        <f t="shared" si="107"/>
        <v>1.273411110741093E-4</v>
      </c>
      <c r="M379" s="495">
        <v>320</v>
      </c>
      <c r="N379" s="495">
        <v>423</v>
      </c>
      <c r="O379" s="495">
        <v>394</v>
      </c>
      <c r="P379" s="284" t="s">
        <v>166</v>
      </c>
      <c r="Q379" s="482" t="s">
        <v>307</v>
      </c>
    </row>
    <row r="380" spans="1:29" ht="13.5" x14ac:dyDescent="0.25">
      <c r="A380" s="280" t="s">
        <v>113</v>
      </c>
      <c r="B380" s="286" t="s">
        <v>147</v>
      </c>
      <c r="C380" s="280">
        <v>24</v>
      </c>
      <c r="D380" s="280">
        <v>250</v>
      </c>
      <c r="E380" s="281">
        <v>41680.458333333336</v>
      </c>
      <c r="F380" s="281">
        <v>41680.670138888891</v>
      </c>
      <c r="G380" s="287">
        <f t="shared" si="102"/>
        <v>5.0833333333139308</v>
      </c>
      <c r="H380" s="338">
        <f t="shared" si="103"/>
        <v>1.1176122931399421</v>
      </c>
      <c r="I380" s="288">
        <f t="shared" si="104"/>
        <v>440.3392434971372</v>
      </c>
      <c r="J380" s="357">
        <f t="shared" si="105"/>
        <v>5.3941724547745407E-5</v>
      </c>
      <c r="K380" s="357">
        <f t="shared" si="106"/>
        <v>5.5816017558016424E-5</v>
      </c>
      <c r="L380" s="357"/>
      <c r="M380" s="495">
        <v>330</v>
      </c>
      <c r="N380" s="495">
        <v>423</v>
      </c>
      <c r="O380" s="495">
        <v>394</v>
      </c>
      <c r="P380" s="284" t="s">
        <v>160</v>
      </c>
      <c r="Q380" s="482" t="s">
        <v>308</v>
      </c>
    </row>
    <row r="381" spans="1:29" ht="13.5" x14ac:dyDescent="0.25">
      <c r="A381" s="280" t="s">
        <v>113</v>
      </c>
      <c r="B381" s="280" t="s">
        <v>4</v>
      </c>
      <c r="C381" s="280">
        <v>25</v>
      </c>
      <c r="D381" s="280">
        <v>360</v>
      </c>
      <c r="E381" s="281">
        <v>41680.820833333331</v>
      </c>
      <c r="F381" s="281">
        <v>41680.831250000003</v>
      </c>
      <c r="G381" s="282">
        <f t="shared" si="102"/>
        <v>0.25000000011641532</v>
      </c>
      <c r="H381" s="313">
        <f t="shared" si="103"/>
        <v>6.0874704520072764E-2</v>
      </c>
      <c r="I381" s="283">
        <f t="shared" si="104"/>
        <v>23.984633580908667</v>
      </c>
      <c r="J381" s="356">
        <f t="shared" si="105"/>
        <v>2.9381267218541494E-6</v>
      </c>
      <c r="K381" s="356">
        <f t="shared" si="106"/>
        <v>3.0402167166444978E-6</v>
      </c>
      <c r="L381" s="356">
        <f>I381/$U$4</f>
        <v>3.1520077013473906E-6</v>
      </c>
      <c r="M381" s="495">
        <v>320</v>
      </c>
      <c r="N381" s="495">
        <v>423</v>
      </c>
      <c r="O381" s="495">
        <v>394</v>
      </c>
      <c r="P381" s="284" t="s">
        <v>165</v>
      </c>
      <c r="Q381" s="482" t="s">
        <v>309</v>
      </c>
      <c r="V381" s="214"/>
      <c r="W381" s="214"/>
      <c r="X381" s="214"/>
      <c r="Y381" s="214"/>
      <c r="Z381" s="214"/>
      <c r="AA381" s="214"/>
      <c r="AB381" s="214"/>
      <c r="AC381" s="214"/>
    </row>
    <row r="382" spans="1:29" ht="13.5" x14ac:dyDescent="0.25">
      <c r="A382" s="280" t="s">
        <v>113</v>
      </c>
      <c r="B382" s="280" t="s">
        <v>4</v>
      </c>
      <c r="C382" s="280">
        <v>26</v>
      </c>
      <c r="D382" s="280">
        <v>360</v>
      </c>
      <c r="E382" s="281">
        <v>41685.46597222222</v>
      </c>
      <c r="F382" s="281">
        <v>41685.529861111114</v>
      </c>
      <c r="G382" s="282">
        <f t="shared" si="102"/>
        <v>1.5333333334419876</v>
      </c>
      <c r="H382" s="313">
        <f t="shared" si="103"/>
        <v>0.22836879434242369</v>
      </c>
      <c r="I382" s="283">
        <f t="shared" si="104"/>
        <v>89.977304970914929</v>
      </c>
      <c r="J382" s="356">
        <f t="shared" si="105"/>
        <v>1.1022254027924566E-5</v>
      </c>
      <c r="K382" s="356">
        <f t="shared" si="106"/>
        <v>1.1405240182986864E-5</v>
      </c>
      <c r="L382" s="356">
        <f>I382/$U$4</f>
        <v>1.1824619177862047E-5</v>
      </c>
      <c r="M382" s="495">
        <v>360</v>
      </c>
      <c r="N382" s="495">
        <v>423</v>
      </c>
      <c r="O382" s="495">
        <v>394</v>
      </c>
      <c r="P382" s="284" t="s">
        <v>165</v>
      </c>
      <c r="Q382" s="482" t="s">
        <v>310</v>
      </c>
      <c r="V382" s="384"/>
      <c r="W382" s="384"/>
      <c r="X382" s="384"/>
      <c r="Y382" s="384"/>
      <c r="Z382" s="384"/>
      <c r="AA382" s="384"/>
      <c r="AB382" s="384"/>
      <c r="AC382" s="384"/>
    </row>
    <row r="383" spans="1:29" ht="13.5" x14ac:dyDescent="0.25">
      <c r="A383" s="280" t="s">
        <v>113</v>
      </c>
      <c r="B383" s="280" t="s">
        <v>4</v>
      </c>
      <c r="C383" s="280">
        <v>27</v>
      </c>
      <c r="D383" s="280">
        <v>360</v>
      </c>
      <c r="E383" s="281">
        <v>41685.561111111114</v>
      </c>
      <c r="F383" s="281">
        <v>41685.597222222219</v>
      </c>
      <c r="G383" s="282">
        <f t="shared" si="102"/>
        <v>0.86666666652308777</v>
      </c>
      <c r="H383" s="313">
        <f t="shared" si="103"/>
        <v>0.12907801416301307</v>
      </c>
      <c r="I383" s="283">
        <f t="shared" si="104"/>
        <v>50.856737580227147</v>
      </c>
      <c r="J383" s="356">
        <f t="shared" si="105"/>
        <v>6.2299696664837917E-6</v>
      </c>
      <c r="K383" s="356">
        <f t="shared" si="106"/>
        <v>6.4464401019025851E-6</v>
      </c>
      <c r="L383" s="356">
        <f>I383/$U$4</f>
        <v>6.6834804032977082E-6</v>
      </c>
      <c r="M383" s="495">
        <v>360</v>
      </c>
      <c r="N383" s="495">
        <v>423</v>
      </c>
      <c r="O383" s="495">
        <v>394</v>
      </c>
      <c r="P383" s="284" t="s">
        <v>165</v>
      </c>
      <c r="Q383" s="482" t="s">
        <v>311</v>
      </c>
    </row>
    <row r="384" spans="1:29" s="384" customFormat="1" ht="13.5" x14ac:dyDescent="0.25">
      <c r="A384" s="280" t="s">
        <v>113</v>
      </c>
      <c r="B384" s="286" t="s">
        <v>147</v>
      </c>
      <c r="C384" s="280">
        <v>28</v>
      </c>
      <c r="D384" s="280">
        <v>8160</v>
      </c>
      <c r="E384" s="281">
        <v>41687.833333333336</v>
      </c>
      <c r="F384" s="281">
        <v>41688.031944444447</v>
      </c>
      <c r="G384" s="287">
        <f t="shared" si="102"/>
        <v>4.7666666666627862</v>
      </c>
      <c r="H384" s="338">
        <f t="shared" si="103"/>
        <v>1.0479905437343715</v>
      </c>
      <c r="I384" s="288">
        <f t="shared" si="104"/>
        <v>412.90827423134238</v>
      </c>
      <c r="J384" s="357">
        <f t="shared" si="105"/>
        <v>5.0581420395742668E-5</v>
      </c>
      <c r="K384" s="357">
        <f t="shared" si="106"/>
        <v>5.233895416931356E-5</v>
      </c>
      <c r="L384" s="357"/>
      <c r="M384" s="495">
        <v>330</v>
      </c>
      <c r="N384" s="495">
        <v>423</v>
      </c>
      <c r="O384" s="495">
        <v>394</v>
      </c>
      <c r="P384" s="284" t="s">
        <v>312</v>
      </c>
      <c r="Q384" s="482" t="s">
        <v>313</v>
      </c>
      <c r="R384" s="285"/>
      <c r="S384" s="63"/>
      <c r="T384" s="63"/>
      <c r="U384" s="63"/>
      <c r="V384" s="214"/>
      <c r="W384" s="214"/>
      <c r="X384" s="214"/>
      <c r="Y384" s="214"/>
      <c r="Z384" s="214"/>
      <c r="AA384" s="214"/>
      <c r="AB384" s="214"/>
      <c r="AC384" s="214"/>
    </row>
    <row r="385" spans="1:29" ht="13.5" x14ac:dyDescent="0.25">
      <c r="A385" s="280" t="s">
        <v>113</v>
      </c>
      <c r="B385" s="280" t="s">
        <v>4</v>
      </c>
      <c r="C385" s="280">
        <v>29</v>
      </c>
      <c r="D385" s="280">
        <v>360</v>
      </c>
      <c r="E385" s="281">
        <v>41691.589583333334</v>
      </c>
      <c r="F385" s="281">
        <v>41691.645138888889</v>
      </c>
      <c r="G385" s="282">
        <f t="shared" si="102"/>
        <v>1.3333333333139308</v>
      </c>
      <c r="H385" s="313">
        <f t="shared" si="103"/>
        <v>0.29314420803355923</v>
      </c>
      <c r="I385" s="283">
        <f t="shared" si="104"/>
        <v>115.49881796522233</v>
      </c>
      <c r="J385" s="356">
        <f t="shared" si="105"/>
        <v>1.4148649061551825E-5</v>
      </c>
      <c r="K385" s="356">
        <f t="shared" si="106"/>
        <v>1.4640266900306161E-5</v>
      </c>
      <c r="L385" s="356">
        <f t="shared" ref="L385:L390" si="108">I385/$U$4</f>
        <v>1.5178600185607207E-5</v>
      </c>
      <c r="M385" s="495">
        <v>330</v>
      </c>
      <c r="N385" s="495">
        <v>423</v>
      </c>
      <c r="O385" s="495">
        <v>394</v>
      </c>
      <c r="P385" s="284" t="s">
        <v>165</v>
      </c>
      <c r="Q385" s="482" t="s">
        <v>314</v>
      </c>
    </row>
    <row r="386" spans="1:29" ht="13.5" x14ac:dyDescent="0.25">
      <c r="A386" s="280" t="s">
        <v>113</v>
      </c>
      <c r="B386" s="280" t="s">
        <v>4</v>
      </c>
      <c r="C386" s="280">
        <v>30</v>
      </c>
      <c r="D386" s="280">
        <v>360</v>
      </c>
      <c r="E386" s="281">
        <v>41691.76458333333</v>
      </c>
      <c r="F386" s="281">
        <v>41691.798611111109</v>
      </c>
      <c r="G386" s="282">
        <f t="shared" si="102"/>
        <v>0.81666666670935228</v>
      </c>
      <c r="H386" s="313">
        <f t="shared" si="103"/>
        <v>0.16024428684840719</v>
      </c>
      <c r="I386" s="283">
        <f t="shared" si="104"/>
        <v>63.13624901827243</v>
      </c>
      <c r="J386" s="356">
        <f t="shared" si="105"/>
        <v>7.734214480803263E-6</v>
      </c>
      <c r="K386" s="356">
        <f t="shared" si="106"/>
        <v>8.002952350473624E-6</v>
      </c>
      <c r="L386" s="356">
        <f t="shared" si="108"/>
        <v>8.297226741799651E-6</v>
      </c>
      <c r="M386" s="495">
        <v>340</v>
      </c>
      <c r="N386" s="495">
        <v>423</v>
      </c>
      <c r="O386" s="495">
        <v>394</v>
      </c>
      <c r="P386" s="284" t="s">
        <v>165</v>
      </c>
      <c r="Q386" s="482" t="s">
        <v>311</v>
      </c>
    </row>
    <row r="387" spans="1:29" ht="13.5" x14ac:dyDescent="0.25">
      <c r="A387" s="280" t="s">
        <v>113</v>
      </c>
      <c r="B387" s="280" t="s">
        <v>4</v>
      </c>
      <c r="C387" s="280">
        <v>31</v>
      </c>
      <c r="D387" s="280">
        <v>360</v>
      </c>
      <c r="E387" s="281">
        <v>41692.388888888891</v>
      </c>
      <c r="F387" s="281">
        <v>41692.470833333333</v>
      </c>
      <c r="G387" s="282">
        <f t="shared" si="102"/>
        <v>1.96666666661622</v>
      </c>
      <c r="H387" s="313">
        <f t="shared" si="103"/>
        <v>0.43238770684470085</v>
      </c>
      <c r="I387" s="283">
        <f t="shared" si="104"/>
        <v>170.36075649681214</v>
      </c>
      <c r="J387" s="356">
        <f t="shared" si="105"/>
        <v>2.0869257365557322E-5</v>
      </c>
      <c r="K387" s="356">
        <f t="shared" si="106"/>
        <v>2.1594393677711917E-5</v>
      </c>
      <c r="L387" s="356">
        <f t="shared" si="108"/>
        <v>2.2388435273522144E-5</v>
      </c>
      <c r="M387" s="495">
        <v>330</v>
      </c>
      <c r="N387" s="495">
        <v>423</v>
      </c>
      <c r="O387" s="495">
        <v>394</v>
      </c>
      <c r="P387" s="284" t="s">
        <v>165</v>
      </c>
      <c r="Q387" s="482" t="s">
        <v>305</v>
      </c>
    </row>
    <row r="388" spans="1:29" s="214" customFormat="1" ht="13.5" x14ac:dyDescent="0.25">
      <c r="A388" s="280" t="s">
        <v>113</v>
      </c>
      <c r="B388" s="280" t="s">
        <v>4</v>
      </c>
      <c r="C388" s="280">
        <v>32</v>
      </c>
      <c r="D388" s="280">
        <v>360</v>
      </c>
      <c r="E388" s="281">
        <v>41692.614583333336</v>
      </c>
      <c r="F388" s="281">
        <v>41692.677083333336</v>
      </c>
      <c r="G388" s="282">
        <f t="shared" si="102"/>
        <v>1.5</v>
      </c>
      <c r="H388" s="313">
        <f t="shared" si="103"/>
        <v>0.71985815602836878</v>
      </c>
      <c r="I388" s="283">
        <f t="shared" si="104"/>
        <v>283.6241134751773</v>
      </c>
      <c r="J388" s="356">
        <f t="shared" si="105"/>
        <v>3.4744061607300199E-5</v>
      </c>
      <c r="K388" s="356">
        <f t="shared" si="106"/>
        <v>3.5951300574258857E-5</v>
      </c>
      <c r="L388" s="356">
        <f t="shared" si="108"/>
        <v>3.727325610148913E-5</v>
      </c>
      <c r="M388" s="495">
        <v>220</v>
      </c>
      <c r="N388" s="495">
        <v>423</v>
      </c>
      <c r="O388" s="495">
        <v>394</v>
      </c>
      <c r="P388" s="284" t="s">
        <v>165</v>
      </c>
      <c r="Q388" s="482" t="s">
        <v>315</v>
      </c>
      <c r="R388" s="285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</row>
    <row r="389" spans="1:29" s="214" customFormat="1" ht="13.5" x14ac:dyDescent="0.25">
      <c r="A389" s="280" t="s">
        <v>113</v>
      </c>
      <c r="B389" s="280" t="s">
        <v>4</v>
      </c>
      <c r="C389" s="280">
        <v>33</v>
      </c>
      <c r="D389" s="280">
        <v>360</v>
      </c>
      <c r="E389" s="281">
        <v>41692.677083333336</v>
      </c>
      <c r="F389" s="281">
        <v>41692.708333333336</v>
      </c>
      <c r="G389" s="282">
        <f t="shared" si="102"/>
        <v>0.75</v>
      </c>
      <c r="H389" s="313">
        <f t="shared" si="103"/>
        <v>0.16489361702127658</v>
      </c>
      <c r="I389" s="283">
        <f t="shared" si="104"/>
        <v>64.968085106382972</v>
      </c>
      <c r="J389" s="356">
        <f t="shared" si="105"/>
        <v>7.9586150972387163E-6</v>
      </c>
      <c r="K389" s="356">
        <f t="shared" si="106"/>
        <v>8.2351501315420536E-6</v>
      </c>
      <c r="L389" s="356">
        <f t="shared" si="108"/>
        <v>8.5379626045282967E-6</v>
      </c>
      <c r="M389" s="495">
        <v>330</v>
      </c>
      <c r="N389" s="495">
        <v>423</v>
      </c>
      <c r="O389" s="495">
        <v>394</v>
      </c>
      <c r="P389" s="284" t="s">
        <v>165</v>
      </c>
      <c r="Q389" s="482" t="s">
        <v>314</v>
      </c>
      <c r="R389" s="285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</row>
    <row r="390" spans="1:29" s="214" customFormat="1" ht="13.5" x14ac:dyDescent="0.25">
      <c r="A390" s="280" t="s">
        <v>113</v>
      </c>
      <c r="B390" s="280" t="s">
        <v>4</v>
      </c>
      <c r="C390" s="280">
        <v>34</v>
      </c>
      <c r="D390" s="280">
        <v>360</v>
      </c>
      <c r="E390" s="281">
        <v>41692.809027777781</v>
      </c>
      <c r="F390" s="281">
        <v>41692.852777777778</v>
      </c>
      <c r="G390" s="282">
        <f t="shared" si="102"/>
        <v>1.0499999999301508</v>
      </c>
      <c r="H390" s="313">
        <f t="shared" si="103"/>
        <v>0.23085106381443032</v>
      </c>
      <c r="I390" s="283">
        <f t="shared" si="104"/>
        <v>90.955319142885543</v>
      </c>
      <c r="J390" s="356">
        <f t="shared" si="105"/>
        <v>1.1142061135392998E-5</v>
      </c>
      <c r="K390" s="356">
        <f t="shared" si="106"/>
        <v>1.1529210183391917E-5</v>
      </c>
      <c r="L390" s="356">
        <f t="shared" si="108"/>
        <v>1.1953147645544457E-5</v>
      </c>
      <c r="M390" s="495">
        <v>330</v>
      </c>
      <c r="N390" s="495">
        <v>423</v>
      </c>
      <c r="O390" s="495">
        <v>394</v>
      </c>
      <c r="P390" s="284" t="s">
        <v>165</v>
      </c>
      <c r="Q390" s="482" t="s">
        <v>316</v>
      </c>
      <c r="R390" s="285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</row>
    <row r="391" spans="1:29" s="214" customFormat="1" ht="13.5" x14ac:dyDescent="0.25">
      <c r="A391" s="280" t="s">
        <v>113</v>
      </c>
      <c r="B391" s="286" t="s">
        <v>147</v>
      </c>
      <c r="C391" s="280">
        <v>35</v>
      </c>
      <c r="D391" s="280">
        <v>310</v>
      </c>
      <c r="E391" s="281">
        <v>41694.958333333336</v>
      </c>
      <c r="F391" s="281">
        <v>41695.277083333334</v>
      </c>
      <c r="G391" s="287">
        <f t="shared" si="102"/>
        <v>7.6499999999650754</v>
      </c>
      <c r="H391" s="338">
        <f t="shared" si="103"/>
        <v>1.8627659574383044</v>
      </c>
      <c r="I391" s="288">
        <f t="shared" si="104"/>
        <v>733.92978723069189</v>
      </c>
      <c r="J391" s="357">
        <f t="shared" si="105"/>
        <v>8.990667764646046E-5</v>
      </c>
      <c r="K391" s="357">
        <f t="shared" si="106"/>
        <v>9.303063148557616E-5</v>
      </c>
      <c r="L391" s="357"/>
      <c r="M391" s="495">
        <v>320</v>
      </c>
      <c r="N391" s="495">
        <v>423</v>
      </c>
      <c r="O391" s="495">
        <v>394</v>
      </c>
      <c r="P391" s="284" t="s">
        <v>166</v>
      </c>
      <c r="Q391" s="482" t="s">
        <v>317</v>
      </c>
      <c r="R391" s="285"/>
      <c r="S391" s="63"/>
      <c r="T391" s="63"/>
      <c r="U391" s="63"/>
      <c r="V391" s="384"/>
      <c r="W391" s="384"/>
      <c r="X391" s="384"/>
      <c r="Y391" s="384"/>
      <c r="Z391" s="384"/>
      <c r="AA391" s="384"/>
      <c r="AB391" s="384"/>
      <c r="AC391" s="384"/>
    </row>
    <row r="392" spans="1:29" s="214" customFormat="1" ht="13.5" x14ac:dyDescent="0.25">
      <c r="A392" s="280" t="s">
        <v>113</v>
      </c>
      <c r="B392" s="286" t="s">
        <v>147</v>
      </c>
      <c r="C392" s="280">
        <v>36</v>
      </c>
      <c r="D392" s="280">
        <v>876</v>
      </c>
      <c r="E392" s="281">
        <v>41695.833333333336</v>
      </c>
      <c r="F392" s="281">
        <v>41696.186111111114</v>
      </c>
      <c r="G392" s="287">
        <f t="shared" si="102"/>
        <v>8.4666666666744277</v>
      </c>
      <c r="H392" s="338">
        <f t="shared" si="103"/>
        <v>4.1632781717926264</v>
      </c>
      <c r="I392" s="288">
        <f t="shared" si="104"/>
        <v>1640.3315996862948</v>
      </c>
      <c r="J392" s="357">
        <f t="shared" si="105"/>
        <v>2.0094124387942715E-4</v>
      </c>
      <c r="K392" s="357">
        <f t="shared" si="106"/>
        <v>2.0792327443251067E-4</v>
      </c>
      <c r="L392" s="357"/>
      <c r="M392" s="495">
        <v>215</v>
      </c>
      <c r="N392" s="495">
        <v>423</v>
      </c>
      <c r="O392" s="495">
        <v>394</v>
      </c>
      <c r="P392" s="284" t="s">
        <v>318</v>
      </c>
      <c r="Q392" s="482" t="s">
        <v>319</v>
      </c>
      <c r="R392" s="285"/>
      <c r="S392" s="63"/>
      <c r="T392" s="63"/>
      <c r="U392" s="63"/>
      <c r="V392" s="384"/>
      <c r="W392" s="384"/>
      <c r="X392" s="384"/>
      <c r="Y392" s="384"/>
      <c r="Z392" s="384"/>
      <c r="AA392" s="384"/>
      <c r="AB392" s="384"/>
      <c r="AC392" s="384"/>
    </row>
    <row r="393" spans="1:29" s="321" customFormat="1" x14ac:dyDescent="0.2">
      <c r="A393" s="314"/>
      <c r="B393" s="314"/>
      <c r="C393" s="314"/>
      <c r="D393" s="314"/>
      <c r="E393" s="315"/>
      <c r="F393" s="315"/>
      <c r="G393" s="316"/>
      <c r="H393" s="317"/>
      <c r="I393" s="318"/>
      <c r="J393" s="358"/>
      <c r="K393" s="358"/>
      <c r="L393" s="358"/>
      <c r="M393" s="496"/>
      <c r="N393" s="496"/>
      <c r="O393" s="496"/>
      <c r="P393" s="319"/>
      <c r="Q393" s="367"/>
      <c r="R393" s="320"/>
    </row>
    <row r="394" spans="1:29" s="329" customFormat="1" x14ac:dyDescent="0.2">
      <c r="A394" s="322" t="s">
        <v>113</v>
      </c>
      <c r="B394" s="322"/>
      <c r="C394" s="322"/>
      <c r="D394" s="322"/>
      <c r="E394" s="323"/>
      <c r="F394" s="323"/>
      <c r="G394" s="324">
        <f t="shared" ref="G394:L394" si="109">SUM(G356:G393)</f>
        <v>112.16666666645324</v>
      </c>
      <c r="H394" s="325">
        <f t="shared" si="109"/>
        <v>23.865799842415552</v>
      </c>
      <c r="I394" s="326">
        <f t="shared" si="109"/>
        <v>9403.1251379117275</v>
      </c>
      <c r="J394" s="360">
        <f t="shared" si="109"/>
        <v>1.1518864002420272E-3</v>
      </c>
      <c r="K394" s="360">
        <f t="shared" si="109"/>
        <v>1.1919105679285627E-3</v>
      </c>
      <c r="L394" s="360">
        <f t="shared" si="109"/>
        <v>6.4196910221406831E-4</v>
      </c>
      <c r="M394" s="497"/>
      <c r="N394" s="497"/>
      <c r="O394" s="497"/>
      <c r="P394" s="327"/>
      <c r="Q394" s="368"/>
      <c r="R394" s="328"/>
    </row>
    <row r="395" spans="1:29" s="329" customFormat="1" x14ac:dyDescent="0.2">
      <c r="A395" s="322"/>
      <c r="B395" s="286" t="s">
        <v>147</v>
      </c>
      <c r="C395" s="322"/>
      <c r="D395" s="322"/>
      <c r="E395" s="323"/>
      <c r="F395" s="323"/>
      <c r="G395" s="287"/>
      <c r="H395" s="338"/>
      <c r="I395" s="288"/>
      <c r="J395" s="357"/>
      <c r="K395" s="357"/>
      <c r="L395" s="357"/>
      <c r="M395" s="497"/>
      <c r="N395" s="497"/>
      <c r="O395" s="497"/>
      <c r="P395" s="327"/>
      <c r="Q395" s="368"/>
      <c r="R395" s="328"/>
    </row>
    <row r="397" spans="1:29" x14ac:dyDescent="0.2">
      <c r="A397" s="307"/>
      <c r="B397" s="307"/>
      <c r="C397" s="307"/>
      <c r="D397" s="307"/>
      <c r="E397" s="308"/>
      <c r="F397" s="308"/>
      <c r="G397" s="309"/>
      <c r="H397" s="310"/>
      <c r="I397" s="311"/>
      <c r="J397" s="355"/>
      <c r="K397" s="355"/>
      <c r="L397" s="355"/>
      <c r="M397" s="494"/>
      <c r="N397" s="494"/>
      <c r="O397" s="494"/>
      <c r="P397" s="312"/>
      <c r="Q397" s="365"/>
      <c r="R397" s="63"/>
    </row>
    <row r="398" spans="1:29" s="214" customFormat="1" x14ac:dyDescent="0.2">
      <c r="A398" s="280" t="s">
        <v>110</v>
      </c>
      <c r="B398" s="280" t="s">
        <v>4</v>
      </c>
      <c r="C398" s="280">
        <v>1</v>
      </c>
      <c r="D398" s="280">
        <v>360</v>
      </c>
      <c r="E398" s="281">
        <v>41640</v>
      </c>
      <c r="F398" s="281">
        <v>41640.145833333336</v>
      </c>
      <c r="G398" s="282">
        <f t="shared" ref="G398:G425" si="110">(F398-E398)*24</f>
        <v>3.5000000000582077</v>
      </c>
      <c r="H398" s="313">
        <f t="shared" ref="H398:H406" si="111">G398*(N398-M398)/N398</f>
        <v>0.70000000001164153</v>
      </c>
      <c r="I398" s="283">
        <f t="shared" ref="I398:I406" si="112">H398*O398</f>
        <v>340.20000000565778</v>
      </c>
      <c r="J398" s="356">
        <f t="shared" ref="J398:J406" si="113">I398/$S$4</f>
        <v>4.1674629192043574E-5</v>
      </c>
      <c r="K398" s="356">
        <f t="shared" ref="K398:K406" si="114">I398/$T$4</f>
        <v>4.3122682009323194E-5</v>
      </c>
      <c r="L398" s="356">
        <f>I398/$U$4</f>
        <v>4.4708334459182951E-5</v>
      </c>
      <c r="M398" s="535">
        <v>420</v>
      </c>
      <c r="N398" s="535">
        <v>525</v>
      </c>
      <c r="O398" s="535">
        <v>486</v>
      </c>
      <c r="P398" s="284" t="s">
        <v>165</v>
      </c>
      <c r="Q398" s="284" t="s">
        <v>481</v>
      </c>
      <c r="R398" s="284"/>
      <c r="S398" s="284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</row>
    <row r="399" spans="1:29" s="214" customFormat="1" x14ac:dyDescent="0.2">
      <c r="A399" s="280" t="s">
        <v>110</v>
      </c>
      <c r="B399" s="280" t="s">
        <v>4</v>
      </c>
      <c r="C399" s="280">
        <v>2</v>
      </c>
      <c r="D399" s="280">
        <v>4261</v>
      </c>
      <c r="E399" s="281">
        <v>41641.481944444444</v>
      </c>
      <c r="F399" s="281">
        <v>41641.507638888892</v>
      </c>
      <c r="G399" s="282">
        <f t="shared" si="110"/>
        <v>0.61666666675591841</v>
      </c>
      <c r="H399" s="313">
        <f t="shared" si="111"/>
        <v>2.9365079369329448E-2</v>
      </c>
      <c r="I399" s="283">
        <f t="shared" si="112"/>
        <v>14.271428573494111</v>
      </c>
      <c r="J399" s="356">
        <f t="shared" si="113"/>
        <v>1.74825541984483E-6</v>
      </c>
      <c r="K399" s="356">
        <f t="shared" si="114"/>
        <v>1.8090013997158157E-6</v>
      </c>
      <c r="L399" s="356">
        <f>I399/$U$4</f>
        <v>1.8755196997751432E-6</v>
      </c>
      <c r="M399" s="535">
        <v>500</v>
      </c>
      <c r="N399" s="535">
        <v>525</v>
      </c>
      <c r="O399" s="535">
        <v>486</v>
      </c>
      <c r="P399" s="284" t="s">
        <v>167</v>
      </c>
      <c r="Q399" s="284" t="s">
        <v>556</v>
      </c>
      <c r="R399" s="284"/>
      <c r="S399" s="284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</row>
    <row r="400" spans="1:29" x14ac:dyDescent="0.2">
      <c r="A400" s="280" t="s">
        <v>110</v>
      </c>
      <c r="B400" s="280" t="s">
        <v>4</v>
      </c>
      <c r="C400" s="280">
        <v>3</v>
      </c>
      <c r="D400" s="280">
        <v>380</v>
      </c>
      <c r="E400" s="281">
        <v>41645.236111111109</v>
      </c>
      <c r="F400" s="281">
        <v>41645.241666666669</v>
      </c>
      <c r="G400" s="282">
        <f t="shared" si="110"/>
        <v>0.13333333341870457</v>
      </c>
      <c r="H400" s="313">
        <f t="shared" si="111"/>
        <v>6.8571428615333774E-2</v>
      </c>
      <c r="I400" s="283">
        <f t="shared" si="112"/>
        <v>33.325714307052216</v>
      </c>
      <c r="J400" s="356">
        <f t="shared" si="113"/>
        <v>4.0824126580931364E-6</v>
      </c>
      <c r="K400" s="356">
        <f t="shared" si="114"/>
        <v>4.2242627300783807E-6</v>
      </c>
      <c r="L400" s="356">
        <f>I400/$U$4</f>
        <v>4.3795919497533518E-6</v>
      </c>
      <c r="M400" s="535">
        <v>255</v>
      </c>
      <c r="N400" s="535">
        <v>525</v>
      </c>
      <c r="O400" s="535">
        <v>486</v>
      </c>
      <c r="P400" s="284" t="s">
        <v>184</v>
      </c>
      <c r="Q400" s="284" t="s">
        <v>548</v>
      </c>
      <c r="R400" s="284"/>
      <c r="S400" s="284"/>
    </row>
    <row r="401" spans="1:29" x14ac:dyDescent="0.2">
      <c r="A401" s="280" t="s">
        <v>110</v>
      </c>
      <c r="B401" s="280" t="s">
        <v>4</v>
      </c>
      <c r="C401" s="280">
        <v>4</v>
      </c>
      <c r="D401" s="280">
        <v>380</v>
      </c>
      <c r="E401" s="281">
        <v>41645.277777777781</v>
      </c>
      <c r="F401" s="281">
        <v>41645.371527777781</v>
      </c>
      <c r="G401" s="282">
        <f t="shared" si="110"/>
        <v>2.25</v>
      </c>
      <c r="H401" s="313">
        <f t="shared" si="111"/>
        <v>0.79285714285714282</v>
      </c>
      <c r="I401" s="283">
        <f t="shared" si="112"/>
        <v>385.32857142857142</v>
      </c>
      <c r="J401" s="356">
        <f t="shared" si="113"/>
        <v>4.7202896328978622E-5</v>
      </c>
      <c r="K401" s="356">
        <f t="shared" si="114"/>
        <v>4.8843037785257853E-5</v>
      </c>
      <c r="L401" s="356">
        <f>I401/$U$4</f>
        <v>5.0639031886599753E-5</v>
      </c>
      <c r="M401" s="535">
        <v>340</v>
      </c>
      <c r="N401" s="535">
        <v>525</v>
      </c>
      <c r="O401" s="535">
        <v>486</v>
      </c>
      <c r="P401" s="284" t="s">
        <v>184</v>
      </c>
      <c r="Q401" s="284" t="s">
        <v>473</v>
      </c>
      <c r="R401" s="284"/>
      <c r="S401" s="284"/>
    </row>
    <row r="402" spans="1:29" x14ac:dyDescent="0.2">
      <c r="A402" s="280" t="s">
        <v>110</v>
      </c>
      <c r="B402" s="280" t="s">
        <v>4</v>
      </c>
      <c r="C402" s="280">
        <v>5</v>
      </c>
      <c r="D402" s="280">
        <v>380</v>
      </c>
      <c r="E402" s="281">
        <v>41645.371527777781</v>
      </c>
      <c r="F402" s="281">
        <v>41645.520833333336</v>
      </c>
      <c r="G402" s="282">
        <f t="shared" si="110"/>
        <v>3.5833333333139308</v>
      </c>
      <c r="H402" s="313">
        <f t="shared" si="111"/>
        <v>0.71666666666278611</v>
      </c>
      <c r="I402" s="283">
        <f t="shared" si="112"/>
        <v>348.29999999811406</v>
      </c>
      <c r="J402" s="356">
        <f t="shared" si="113"/>
        <v>4.2666882267104E-5</v>
      </c>
      <c r="K402" s="356">
        <f t="shared" si="114"/>
        <v>4.4149412532381404E-5</v>
      </c>
      <c r="L402" s="356">
        <f>I402/$U$4</f>
        <v>4.5772818611963943E-5</v>
      </c>
      <c r="M402" s="535">
        <v>420</v>
      </c>
      <c r="N402" s="535">
        <v>525</v>
      </c>
      <c r="O402" s="535">
        <v>486</v>
      </c>
      <c r="P402" s="284" t="s">
        <v>184</v>
      </c>
      <c r="Q402" s="284" t="s">
        <v>480</v>
      </c>
      <c r="R402" s="284"/>
      <c r="S402" s="284"/>
    </row>
    <row r="403" spans="1:29" x14ac:dyDescent="0.2">
      <c r="A403" s="280" t="s">
        <v>110</v>
      </c>
      <c r="B403" s="286" t="s">
        <v>147</v>
      </c>
      <c r="C403" s="280">
        <v>6</v>
      </c>
      <c r="D403" s="280">
        <v>360</v>
      </c>
      <c r="E403" s="281">
        <v>41647.875</v>
      </c>
      <c r="F403" s="281">
        <v>41647.913194444445</v>
      </c>
      <c r="G403" s="287">
        <f t="shared" si="110"/>
        <v>0.91666666668606922</v>
      </c>
      <c r="H403" s="338">
        <f t="shared" si="111"/>
        <v>0.20079365079790087</v>
      </c>
      <c r="I403" s="288">
        <f t="shared" si="112"/>
        <v>97.585714287779822</v>
      </c>
      <c r="J403" s="357">
        <f t="shared" si="113"/>
        <v>1.195428705854291E-5</v>
      </c>
      <c r="K403" s="357">
        <f t="shared" si="114"/>
        <v>1.2369658218149945E-5</v>
      </c>
      <c r="M403" s="535">
        <v>410</v>
      </c>
      <c r="N403" s="535">
        <v>525</v>
      </c>
      <c r="O403" s="535">
        <v>486</v>
      </c>
      <c r="P403" s="284" t="s">
        <v>165</v>
      </c>
      <c r="Q403" s="284" t="s">
        <v>525</v>
      </c>
      <c r="R403" s="284"/>
      <c r="S403" s="284"/>
    </row>
    <row r="404" spans="1:29" x14ac:dyDescent="0.2">
      <c r="A404" s="280" t="s">
        <v>110</v>
      </c>
      <c r="B404" s="280" t="s">
        <v>4</v>
      </c>
      <c r="C404" s="280">
        <v>7</v>
      </c>
      <c r="D404" s="280">
        <v>250</v>
      </c>
      <c r="E404" s="281">
        <v>41647.913194444445</v>
      </c>
      <c r="F404" s="281">
        <v>41648.208333333336</v>
      </c>
      <c r="G404" s="282">
        <f t="shared" si="110"/>
        <v>7.0833333333721384</v>
      </c>
      <c r="H404" s="313">
        <f t="shared" si="111"/>
        <v>1.5515873015958017</v>
      </c>
      <c r="I404" s="283">
        <f t="shared" si="112"/>
        <v>754.07142857555959</v>
      </c>
      <c r="J404" s="356">
        <f t="shared" si="113"/>
        <v>9.2374036360018763E-5</v>
      </c>
      <c r="K404" s="356">
        <f t="shared" si="114"/>
        <v>9.5583722593295511E-5</v>
      </c>
      <c r="L404" s="356">
        <f>I404/$U$4</f>
        <v>9.9098405744589449E-5</v>
      </c>
      <c r="M404" s="535">
        <v>410</v>
      </c>
      <c r="N404" s="535">
        <v>525</v>
      </c>
      <c r="O404" s="535">
        <v>486</v>
      </c>
      <c r="P404" s="284" t="s">
        <v>160</v>
      </c>
      <c r="Q404" s="284" t="s">
        <v>454</v>
      </c>
      <c r="R404" s="284"/>
      <c r="S404" s="284"/>
    </row>
    <row r="405" spans="1:29" x14ac:dyDescent="0.2">
      <c r="A405" s="280" t="s">
        <v>110</v>
      </c>
      <c r="B405" s="280" t="s">
        <v>4</v>
      </c>
      <c r="C405" s="280">
        <v>8</v>
      </c>
      <c r="D405" s="280">
        <v>310</v>
      </c>
      <c r="E405" s="281">
        <v>41648.291666666664</v>
      </c>
      <c r="F405" s="281">
        <v>41648.359722222223</v>
      </c>
      <c r="G405" s="282">
        <f t="shared" si="110"/>
        <v>1.6333333334187046</v>
      </c>
      <c r="H405" s="313">
        <f t="shared" si="111"/>
        <v>0.15555555556368614</v>
      </c>
      <c r="I405" s="283">
        <f t="shared" si="112"/>
        <v>75.600000003951465</v>
      </c>
      <c r="J405" s="356">
        <f t="shared" si="113"/>
        <v>9.2610287096730547E-6</v>
      </c>
      <c r="K405" s="356">
        <f t="shared" si="114"/>
        <v>9.5828182246355483E-6</v>
      </c>
      <c r="L405" s="356">
        <f>I405/$U$4</f>
        <v>9.9351854357280527E-6</v>
      </c>
      <c r="M405" s="535">
        <v>475</v>
      </c>
      <c r="N405" s="535">
        <v>525</v>
      </c>
      <c r="O405" s="535">
        <v>486</v>
      </c>
      <c r="P405" s="284" t="s">
        <v>166</v>
      </c>
      <c r="Q405" s="284" t="s">
        <v>532</v>
      </c>
      <c r="R405" s="284"/>
      <c r="S405" s="284"/>
    </row>
    <row r="406" spans="1:29" x14ac:dyDescent="0.2">
      <c r="A406" s="280" t="s">
        <v>110</v>
      </c>
      <c r="B406" s="280" t="s">
        <v>4</v>
      </c>
      <c r="C406" s="280">
        <v>9</v>
      </c>
      <c r="D406" s="280">
        <v>360</v>
      </c>
      <c r="E406" s="281">
        <v>41651.116666666669</v>
      </c>
      <c r="F406" s="281">
        <v>41651.397916666669</v>
      </c>
      <c r="G406" s="282">
        <f t="shared" si="110"/>
        <v>6.75</v>
      </c>
      <c r="H406" s="313">
        <f t="shared" si="111"/>
        <v>1.2214285714285715</v>
      </c>
      <c r="I406" s="283">
        <f t="shared" si="112"/>
        <v>593.61428571428576</v>
      </c>
      <c r="J406" s="356">
        <f t="shared" si="113"/>
        <v>7.2717975425723824E-5</v>
      </c>
      <c r="K406" s="356">
        <f t="shared" si="114"/>
        <v>7.5244679831343184E-5</v>
      </c>
      <c r="L406" s="356">
        <f>I406/$U$4</f>
        <v>7.8011481555032052E-5</v>
      </c>
      <c r="M406" s="535">
        <v>430</v>
      </c>
      <c r="N406" s="535">
        <v>525</v>
      </c>
      <c r="O406" s="535">
        <v>486</v>
      </c>
      <c r="P406" s="284" t="s">
        <v>165</v>
      </c>
      <c r="Q406" s="284" t="s">
        <v>458</v>
      </c>
      <c r="R406" s="284"/>
      <c r="S406" s="284"/>
    </row>
    <row r="407" spans="1:29" x14ac:dyDescent="0.2">
      <c r="A407" s="280" t="s">
        <v>110</v>
      </c>
      <c r="B407" s="452" t="s">
        <v>156</v>
      </c>
      <c r="C407" s="280">
        <v>10</v>
      </c>
      <c r="D407" s="280">
        <v>1160</v>
      </c>
      <c r="E407" s="281">
        <v>41657.875</v>
      </c>
      <c r="F407" s="281">
        <v>41658.320138888892</v>
      </c>
      <c r="G407" s="453">
        <f t="shared" si="110"/>
        <v>10.683333333407063</v>
      </c>
      <c r="M407" s="535">
        <v>0</v>
      </c>
      <c r="N407" s="535">
        <v>525</v>
      </c>
      <c r="O407" s="535">
        <v>486</v>
      </c>
      <c r="P407" s="284" t="s">
        <v>175</v>
      </c>
      <c r="Q407" s="284" t="s">
        <v>560</v>
      </c>
      <c r="R407" s="284"/>
      <c r="S407" s="284"/>
    </row>
    <row r="408" spans="1:29" x14ac:dyDescent="0.2">
      <c r="A408" s="280" t="s">
        <v>110</v>
      </c>
      <c r="B408" s="452" t="s">
        <v>156</v>
      </c>
      <c r="C408" s="280">
        <v>11</v>
      </c>
      <c r="D408" s="280">
        <v>8825</v>
      </c>
      <c r="E408" s="281">
        <v>41661.440972222219</v>
      </c>
      <c r="F408" s="281">
        <v>41661.833333333336</v>
      </c>
      <c r="G408" s="453">
        <f t="shared" si="110"/>
        <v>9.4166666668024845</v>
      </c>
      <c r="M408" s="535">
        <v>0</v>
      </c>
      <c r="N408" s="535">
        <v>525</v>
      </c>
      <c r="O408" s="535">
        <v>486</v>
      </c>
      <c r="P408" s="284" t="s">
        <v>561</v>
      </c>
      <c r="Q408" s="284" t="s">
        <v>562</v>
      </c>
      <c r="R408" s="284"/>
      <c r="S408" s="284"/>
    </row>
    <row r="409" spans="1:29" x14ac:dyDescent="0.2">
      <c r="A409" s="280" t="s">
        <v>110</v>
      </c>
      <c r="B409" s="452" t="s">
        <v>156</v>
      </c>
      <c r="C409" s="280">
        <v>12</v>
      </c>
      <c r="D409" s="280">
        <v>8825</v>
      </c>
      <c r="E409" s="281">
        <v>41662.365972222222</v>
      </c>
      <c r="F409" s="281">
        <v>41662.631944444445</v>
      </c>
      <c r="G409" s="453">
        <f t="shared" si="110"/>
        <v>6.3833333333604969</v>
      </c>
      <c r="M409" s="535">
        <v>0</v>
      </c>
      <c r="N409" s="535">
        <v>525</v>
      </c>
      <c r="O409" s="535">
        <v>486</v>
      </c>
      <c r="P409" s="284" t="s">
        <v>561</v>
      </c>
      <c r="Q409" s="284" t="s">
        <v>562</v>
      </c>
      <c r="R409" s="284"/>
      <c r="S409" s="284"/>
    </row>
    <row r="410" spans="1:29" x14ac:dyDescent="0.2">
      <c r="A410" s="280" t="s">
        <v>110</v>
      </c>
      <c r="B410" s="452" t="s">
        <v>156</v>
      </c>
      <c r="C410" s="280">
        <v>13</v>
      </c>
      <c r="D410" s="280">
        <v>8825</v>
      </c>
      <c r="E410" s="281">
        <v>41663.513888888891</v>
      </c>
      <c r="F410" s="281">
        <v>41663.751388888886</v>
      </c>
      <c r="G410" s="453">
        <f t="shared" si="110"/>
        <v>5.6999999998952262</v>
      </c>
      <c r="M410" s="535">
        <v>0</v>
      </c>
      <c r="N410" s="535">
        <v>525</v>
      </c>
      <c r="O410" s="535">
        <v>486</v>
      </c>
      <c r="P410" s="284" t="s">
        <v>561</v>
      </c>
      <c r="Q410" s="284" t="s">
        <v>577</v>
      </c>
      <c r="R410" s="284"/>
      <c r="S410" s="284"/>
    </row>
    <row r="411" spans="1:29" x14ac:dyDescent="0.2">
      <c r="A411" s="280" t="s">
        <v>110</v>
      </c>
      <c r="B411" s="452" t="s">
        <v>156</v>
      </c>
      <c r="C411" s="280">
        <v>14</v>
      </c>
      <c r="D411" s="280">
        <v>1160</v>
      </c>
      <c r="E411" s="281">
        <v>41665.482638888891</v>
      </c>
      <c r="F411" s="281">
        <v>41666.243055555555</v>
      </c>
      <c r="G411" s="453">
        <f t="shared" si="110"/>
        <v>18.249999999941792</v>
      </c>
      <c r="M411" s="535">
        <v>0</v>
      </c>
      <c r="N411" s="535">
        <v>525</v>
      </c>
      <c r="O411" s="535">
        <v>486</v>
      </c>
      <c r="P411" s="284" t="s">
        <v>175</v>
      </c>
      <c r="Q411" s="284" t="s">
        <v>560</v>
      </c>
      <c r="R411" s="284"/>
      <c r="S411" s="284"/>
    </row>
    <row r="412" spans="1:29" x14ac:dyDescent="0.2">
      <c r="A412" s="454" t="s">
        <v>110</v>
      </c>
      <c r="B412" s="454" t="s">
        <v>4</v>
      </c>
      <c r="C412" s="454">
        <v>15</v>
      </c>
      <c r="D412" s="454">
        <v>310</v>
      </c>
      <c r="E412" s="455">
        <v>41669.104166666664</v>
      </c>
      <c r="F412" s="455">
        <v>41669.288194444445</v>
      </c>
      <c r="G412" s="456">
        <f t="shared" si="110"/>
        <v>4.4166666667442769</v>
      </c>
      <c r="H412" s="457">
        <f t="shared" ref="H412:H417" si="115">G412*(N412-M412)/N412</f>
        <v>0.88333333334885533</v>
      </c>
      <c r="I412" s="458">
        <f t="shared" ref="I412:I417" si="116">H412*O412</f>
        <v>429.3000000075437</v>
      </c>
      <c r="J412" s="245">
        <f t="shared" ref="J412:J417" si="117">I412/$S$4</f>
        <v>5.2589413028104489E-5</v>
      </c>
      <c r="K412" s="245">
        <f t="shared" ref="K412:K417" si="118">I412/$T$4</f>
        <v>5.4416717773720968E-5</v>
      </c>
      <c r="L412" s="245">
        <f>I412/$U$4</f>
        <v>5.6417660150926835E-5</v>
      </c>
      <c r="M412" s="534">
        <v>420</v>
      </c>
      <c r="N412" s="534">
        <v>525</v>
      </c>
      <c r="O412" s="534">
        <v>486</v>
      </c>
      <c r="P412" s="459" t="s">
        <v>166</v>
      </c>
      <c r="Q412" s="460" t="s">
        <v>471</v>
      </c>
      <c r="R412" s="461"/>
      <c r="S412" s="214"/>
      <c r="T412" s="214"/>
      <c r="U412" s="214"/>
      <c r="V412" s="214"/>
      <c r="W412" s="214"/>
      <c r="X412" s="214"/>
      <c r="Y412" s="214"/>
      <c r="Z412" s="214"/>
      <c r="AA412" s="214"/>
      <c r="AB412" s="214"/>
      <c r="AC412" s="214"/>
    </row>
    <row r="413" spans="1:29" ht="13.5" x14ac:dyDescent="0.25">
      <c r="A413" s="280" t="s">
        <v>110</v>
      </c>
      <c r="B413" s="286" t="s">
        <v>147</v>
      </c>
      <c r="C413" s="280">
        <v>16</v>
      </c>
      <c r="D413" s="280">
        <v>310</v>
      </c>
      <c r="E413" s="281">
        <v>41672.958333333336</v>
      </c>
      <c r="F413" s="281">
        <v>41673.163194444445</v>
      </c>
      <c r="G413" s="287">
        <f t="shared" si="110"/>
        <v>4.9166666666278616</v>
      </c>
      <c r="H413" s="338">
        <f t="shared" si="115"/>
        <v>0.98333333332557227</v>
      </c>
      <c r="I413" s="288">
        <f t="shared" si="116"/>
        <v>477.89999999622813</v>
      </c>
      <c r="J413" s="357">
        <f t="shared" si="117"/>
        <v>5.8542931482625539E-5</v>
      </c>
      <c r="K413" s="357">
        <f t="shared" si="118"/>
        <v>6.0577100916373219E-5</v>
      </c>
      <c r="L413" s="357"/>
      <c r="M413" s="495">
        <v>420</v>
      </c>
      <c r="N413" s="495">
        <v>525</v>
      </c>
      <c r="O413" s="495">
        <v>486</v>
      </c>
      <c r="P413" s="284" t="s">
        <v>166</v>
      </c>
      <c r="Q413" s="482" t="s">
        <v>320</v>
      </c>
    </row>
    <row r="414" spans="1:29" ht="13.5" x14ac:dyDescent="0.25">
      <c r="A414" s="280" t="s">
        <v>110</v>
      </c>
      <c r="B414" s="280" t="s">
        <v>4</v>
      </c>
      <c r="C414" s="280">
        <v>17</v>
      </c>
      <c r="D414" s="280">
        <v>360</v>
      </c>
      <c r="E414" s="281">
        <v>41673.163194444445</v>
      </c>
      <c r="F414" s="281">
        <v>41673.255555555559</v>
      </c>
      <c r="G414" s="282">
        <f t="shared" si="110"/>
        <v>2.2166666667326353</v>
      </c>
      <c r="H414" s="313">
        <f t="shared" si="115"/>
        <v>0.82333333335783598</v>
      </c>
      <c r="I414" s="283">
        <f t="shared" si="116"/>
        <v>400.14000001190828</v>
      </c>
      <c r="J414" s="356">
        <f t="shared" si="117"/>
        <v>4.9017301955094827E-5</v>
      </c>
      <c r="K414" s="356">
        <f t="shared" si="118"/>
        <v>5.0720487887822267E-5</v>
      </c>
      <c r="L414" s="356">
        <f>I414/$U$4</f>
        <v>5.25855171979199E-5</v>
      </c>
      <c r="M414" s="495">
        <v>330</v>
      </c>
      <c r="N414" s="495">
        <v>525</v>
      </c>
      <c r="O414" s="495">
        <v>486</v>
      </c>
      <c r="P414" s="284" t="s">
        <v>165</v>
      </c>
      <c r="Q414" s="482" t="s">
        <v>321</v>
      </c>
      <c r="V414" s="384"/>
      <c r="W414" s="384"/>
      <c r="X414" s="384"/>
      <c r="Y414" s="384"/>
      <c r="Z414" s="384"/>
      <c r="AA414" s="384"/>
      <c r="AB414" s="384"/>
      <c r="AC414" s="384"/>
    </row>
    <row r="415" spans="1:29" ht="13.5" x14ac:dyDescent="0.25">
      <c r="A415" s="280" t="s">
        <v>110</v>
      </c>
      <c r="B415" s="280" t="s">
        <v>4</v>
      </c>
      <c r="C415" s="280">
        <v>18</v>
      </c>
      <c r="D415" s="280">
        <v>1710</v>
      </c>
      <c r="E415" s="281">
        <v>41674.604166666664</v>
      </c>
      <c r="F415" s="281">
        <v>41689.25</v>
      </c>
      <c r="G415" s="282">
        <f t="shared" si="110"/>
        <v>351.50000000005821</v>
      </c>
      <c r="H415" s="313">
        <f t="shared" si="115"/>
        <v>4.6866666666674428</v>
      </c>
      <c r="I415" s="283">
        <f t="shared" si="116"/>
        <v>2277.7200000003772</v>
      </c>
      <c r="J415" s="356">
        <f t="shared" si="117"/>
        <v>2.790215649668976E-4</v>
      </c>
      <c r="K415" s="356">
        <f t="shared" si="118"/>
        <v>2.8871662335290532E-4</v>
      </c>
      <c r="L415" s="356">
        <f>I415/$U$4</f>
        <v>2.9933294404083923E-4</v>
      </c>
      <c r="M415" s="495">
        <v>518</v>
      </c>
      <c r="N415" s="495">
        <v>525</v>
      </c>
      <c r="O415" s="495">
        <v>486</v>
      </c>
      <c r="P415" s="284" t="s">
        <v>322</v>
      </c>
      <c r="Q415" s="482" t="s">
        <v>323</v>
      </c>
      <c r="V415" s="214"/>
      <c r="W415" s="214"/>
      <c r="X415" s="214"/>
      <c r="Y415" s="214"/>
      <c r="Z415" s="214"/>
      <c r="AA415" s="214"/>
      <c r="AB415" s="214"/>
      <c r="AC415" s="214"/>
    </row>
    <row r="416" spans="1:29" s="214" customFormat="1" ht="13.5" x14ac:dyDescent="0.25">
      <c r="A416" s="280" t="s">
        <v>110</v>
      </c>
      <c r="B416" s="280" t="s">
        <v>4</v>
      </c>
      <c r="C416" s="280">
        <v>19</v>
      </c>
      <c r="D416" s="280">
        <v>310</v>
      </c>
      <c r="E416" s="281">
        <v>41677.284722222219</v>
      </c>
      <c r="F416" s="281">
        <v>41677.295138888891</v>
      </c>
      <c r="G416" s="282">
        <f t="shared" si="110"/>
        <v>0.25000000011641532</v>
      </c>
      <c r="H416" s="313">
        <f t="shared" si="115"/>
        <v>3.0952380966794278E-2</v>
      </c>
      <c r="I416" s="283">
        <f t="shared" si="116"/>
        <v>15.042857149862019</v>
      </c>
      <c r="J416" s="356">
        <f t="shared" si="117"/>
        <v>1.8427557134008089E-6</v>
      </c>
      <c r="K416" s="356">
        <f t="shared" si="118"/>
        <v>1.9067852597718563E-6</v>
      </c>
      <c r="L416" s="356">
        <f>I416/$U$4</f>
        <v>1.9768991436406759E-6</v>
      </c>
      <c r="M416" s="495">
        <v>460</v>
      </c>
      <c r="N416" s="495">
        <v>525</v>
      </c>
      <c r="O416" s="495">
        <v>486</v>
      </c>
      <c r="P416" s="284" t="s">
        <v>166</v>
      </c>
      <c r="Q416" s="482" t="s">
        <v>324</v>
      </c>
      <c r="R416" s="285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</row>
    <row r="417" spans="1:29" s="214" customFormat="1" ht="13.5" x14ac:dyDescent="0.25">
      <c r="A417" s="280" t="s">
        <v>110</v>
      </c>
      <c r="B417" s="280" t="s">
        <v>4</v>
      </c>
      <c r="C417" s="280">
        <v>20</v>
      </c>
      <c r="D417" s="280">
        <v>250</v>
      </c>
      <c r="E417" s="281">
        <v>41681.381944444445</v>
      </c>
      <c r="F417" s="281">
        <v>41681.388888888891</v>
      </c>
      <c r="G417" s="282">
        <f t="shared" si="110"/>
        <v>0.16666666668606922</v>
      </c>
      <c r="H417" s="313">
        <f t="shared" si="115"/>
        <v>3.0158730162241097E-2</v>
      </c>
      <c r="I417" s="283">
        <f t="shared" si="116"/>
        <v>14.657142858849173</v>
      </c>
      <c r="J417" s="356">
        <f t="shared" si="117"/>
        <v>1.7955055662762791E-6</v>
      </c>
      <c r="K417" s="356">
        <f t="shared" si="118"/>
        <v>1.8578933293852546E-6</v>
      </c>
      <c r="L417" s="356">
        <f>I417/$U$4</f>
        <v>1.926209421336143E-6</v>
      </c>
      <c r="M417" s="495">
        <v>430</v>
      </c>
      <c r="N417" s="495">
        <v>525</v>
      </c>
      <c r="O417" s="495">
        <v>486</v>
      </c>
      <c r="P417" s="284" t="s">
        <v>160</v>
      </c>
      <c r="Q417" s="482" t="s">
        <v>325</v>
      </c>
      <c r="R417" s="285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</row>
    <row r="418" spans="1:29" s="214" customFormat="1" ht="13.5" x14ac:dyDescent="0.25">
      <c r="A418" s="280" t="s">
        <v>110</v>
      </c>
      <c r="B418" s="452" t="s">
        <v>156</v>
      </c>
      <c r="C418" s="280">
        <v>21</v>
      </c>
      <c r="D418" s="280">
        <v>1160</v>
      </c>
      <c r="E418" s="281">
        <v>41682.999305555553</v>
      </c>
      <c r="F418" s="281">
        <v>41683.180555555555</v>
      </c>
      <c r="G418" s="453">
        <f t="shared" si="110"/>
        <v>4.3500000000349246</v>
      </c>
      <c r="H418" s="484"/>
      <c r="I418" s="485"/>
      <c r="J418" s="491"/>
      <c r="K418" s="491"/>
      <c r="L418" s="491"/>
      <c r="M418" s="495">
        <v>0</v>
      </c>
      <c r="N418" s="495">
        <v>525</v>
      </c>
      <c r="O418" s="495">
        <v>486</v>
      </c>
      <c r="P418" s="284" t="s">
        <v>175</v>
      </c>
      <c r="Q418" s="482" t="s">
        <v>193</v>
      </c>
      <c r="R418" s="285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</row>
    <row r="419" spans="1:29" ht="13.5" x14ac:dyDescent="0.25">
      <c r="A419" s="280" t="s">
        <v>110</v>
      </c>
      <c r="B419" s="286" t="s">
        <v>147</v>
      </c>
      <c r="C419" s="280">
        <v>22</v>
      </c>
      <c r="D419" s="280">
        <v>8160</v>
      </c>
      <c r="E419" s="281">
        <v>41687.833333333336</v>
      </c>
      <c r="F419" s="281">
        <v>41688.01666666667</v>
      </c>
      <c r="G419" s="287">
        <f t="shared" si="110"/>
        <v>4.4000000000232831</v>
      </c>
      <c r="H419" s="338">
        <f>G419*(N419-M419)/N419</f>
        <v>1.6342857142943623</v>
      </c>
      <c r="I419" s="288">
        <f>H419*O419</f>
        <v>794.26285714706012</v>
      </c>
      <c r="J419" s="357">
        <f>I419/$S$4</f>
        <v>9.7297501622769893E-5</v>
      </c>
      <c r="K419" s="357">
        <f>I419/$T$4</f>
        <v>1.0067826166960479E-4</v>
      </c>
      <c r="L419" s="357"/>
      <c r="M419" s="495">
        <v>330</v>
      </c>
      <c r="N419" s="495">
        <v>525</v>
      </c>
      <c r="O419" s="495">
        <v>486</v>
      </c>
      <c r="P419" s="284" t="s">
        <v>312</v>
      </c>
      <c r="Q419" s="482" t="s">
        <v>313</v>
      </c>
    </row>
    <row r="420" spans="1:29" ht="13.5" x14ac:dyDescent="0.25">
      <c r="A420" s="280" t="s">
        <v>110</v>
      </c>
      <c r="B420" s="452" t="s">
        <v>156</v>
      </c>
      <c r="C420" s="280">
        <v>23</v>
      </c>
      <c r="D420" s="280">
        <v>4490</v>
      </c>
      <c r="E420" s="281">
        <v>41689.25</v>
      </c>
      <c r="F420" s="281">
        <v>41689.520833333336</v>
      </c>
      <c r="G420" s="453">
        <f t="shared" si="110"/>
        <v>6.5000000000582077</v>
      </c>
      <c r="H420" s="484"/>
      <c r="I420" s="485"/>
      <c r="J420" s="491"/>
      <c r="K420" s="491"/>
      <c r="L420" s="491"/>
      <c r="M420" s="495">
        <v>0</v>
      </c>
      <c r="N420" s="495">
        <v>525</v>
      </c>
      <c r="O420" s="495">
        <v>486</v>
      </c>
      <c r="P420" s="284" t="s">
        <v>326</v>
      </c>
      <c r="Q420" s="482" t="s">
        <v>327</v>
      </c>
    </row>
    <row r="421" spans="1:29" ht="13.5" x14ac:dyDescent="0.25">
      <c r="A421" s="280" t="s">
        <v>110</v>
      </c>
      <c r="B421" s="280" t="s">
        <v>4</v>
      </c>
      <c r="C421" s="280">
        <v>24</v>
      </c>
      <c r="D421" s="280">
        <v>1710</v>
      </c>
      <c r="E421" s="281">
        <v>41689.737500000003</v>
      </c>
      <c r="F421" s="281">
        <v>41691.425694444442</v>
      </c>
      <c r="G421" s="282">
        <f t="shared" si="110"/>
        <v>40.516666666546371</v>
      </c>
      <c r="H421" s="313">
        <f>G421*(N421-M421)/N421</f>
        <v>0.54022222222061833</v>
      </c>
      <c r="I421" s="283">
        <f>H421*O421</f>
        <v>262.54799999922051</v>
      </c>
      <c r="J421" s="356">
        <f>I421/$S$4</f>
        <v>3.216222970281659E-5</v>
      </c>
      <c r="K421" s="356">
        <f>I421/$T$4</f>
        <v>3.3279758718288897E-5</v>
      </c>
      <c r="L421" s="356">
        <f>I421/$U$4</f>
        <v>3.4503479704172555E-5</v>
      </c>
      <c r="M421" s="495">
        <v>518</v>
      </c>
      <c r="N421" s="495">
        <v>525</v>
      </c>
      <c r="O421" s="495">
        <v>486</v>
      </c>
      <c r="P421" s="284" t="s">
        <v>322</v>
      </c>
      <c r="Q421" s="482" t="s">
        <v>328</v>
      </c>
    </row>
    <row r="422" spans="1:29" ht="13.5" x14ac:dyDescent="0.25">
      <c r="A422" s="280" t="s">
        <v>110</v>
      </c>
      <c r="B422" s="452" t="s">
        <v>156</v>
      </c>
      <c r="C422" s="280">
        <v>25</v>
      </c>
      <c r="D422" s="280">
        <v>1160</v>
      </c>
      <c r="E422" s="281">
        <v>41690.958333333336</v>
      </c>
      <c r="F422" s="281">
        <v>41691.166666666664</v>
      </c>
      <c r="G422" s="453">
        <f t="shared" si="110"/>
        <v>4.9999999998835847</v>
      </c>
      <c r="H422" s="484"/>
      <c r="I422" s="485"/>
      <c r="J422" s="491"/>
      <c r="K422" s="491"/>
      <c r="L422" s="491"/>
      <c r="M422" s="495">
        <v>0</v>
      </c>
      <c r="N422" s="495">
        <v>525</v>
      </c>
      <c r="O422" s="495">
        <v>486</v>
      </c>
      <c r="P422" s="284" t="s">
        <v>175</v>
      </c>
      <c r="Q422" s="482" t="s">
        <v>193</v>
      </c>
    </row>
    <row r="423" spans="1:29" ht="13.5" x14ac:dyDescent="0.25">
      <c r="A423" s="280" t="s">
        <v>110</v>
      </c>
      <c r="B423" s="280" t="s">
        <v>4</v>
      </c>
      <c r="C423" s="280">
        <v>26</v>
      </c>
      <c r="D423" s="280">
        <v>1710</v>
      </c>
      <c r="E423" s="281">
        <v>41691.425694444442</v>
      </c>
      <c r="F423" s="505">
        <v>41699</v>
      </c>
      <c r="G423" s="282">
        <f t="shared" si="110"/>
        <v>181.78333333338378</v>
      </c>
      <c r="H423" s="313">
        <f>G423*(N423-M423)/N423</f>
        <v>1.038761904762193</v>
      </c>
      <c r="I423" s="283">
        <f>H423*O423</f>
        <v>504.83828571442581</v>
      </c>
      <c r="J423" s="356">
        <f>I423/$S$4</f>
        <v>6.1842881712950476E-5</v>
      </c>
      <c r="K423" s="356">
        <f>I423/$T$4</f>
        <v>6.3991713288162792E-5</v>
      </c>
      <c r="L423" s="356">
        <f>I423/$U$4</f>
        <v>6.6344735229705311E-5</v>
      </c>
      <c r="M423" s="495">
        <v>522</v>
      </c>
      <c r="N423" s="495">
        <v>525</v>
      </c>
      <c r="O423" s="495">
        <v>486</v>
      </c>
      <c r="P423" s="284" t="s">
        <v>322</v>
      </c>
      <c r="Q423" s="482" t="s">
        <v>328</v>
      </c>
    </row>
    <row r="424" spans="1:29" ht="13.5" x14ac:dyDescent="0.25">
      <c r="A424" s="280" t="s">
        <v>110</v>
      </c>
      <c r="B424" s="280" t="s">
        <v>4</v>
      </c>
      <c r="C424" s="280">
        <v>27</v>
      </c>
      <c r="D424" s="280">
        <v>4460</v>
      </c>
      <c r="E424" s="281">
        <v>41693.166666666664</v>
      </c>
      <c r="F424" s="281">
        <v>41693.189583333333</v>
      </c>
      <c r="G424" s="282">
        <f t="shared" si="110"/>
        <v>0.55000000004656613</v>
      </c>
      <c r="H424" s="313">
        <f>G424*(N424-M424)/N424</f>
        <v>0.31952380955086224</v>
      </c>
      <c r="I424" s="283">
        <f>H424*O424</f>
        <v>155.28857144171906</v>
      </c>
      <c r="J424" s="356">
        <f>I424/$S$4</f>
        <v>1.90229089726284E-5</v>
      </c>
      <c r="K424" s="356">
        <f>I424/$T$4</f>
        <v>1.9683890904914611E-5</v>
      </c>
      <c r="L424" s="356">
        <f>I424/$U$4</f>
        <v>2.0407681921192358E-5</v>
      </c>
      <c r="M424" s="495">
        <v>220</v>
      </c>
      <c r="N424" s="495">
        <v>525</v>
      </c>
      <c r="O424" s="495">
        <v>486</v>
      </c>
      <c r="P424" s="284" t="s">
        <v>329</v>
      </c>
      <c r="Q424" s="482" t="s">
        <v>330</v>
      </c>
    </row>
    <row r="425" spans="1:29" ht="13.5" x14ac:dyDescent="0.25">
      <c r="A425" s="280" t="s">
        <v>110</v>
      </c>
      <c r="B425" s="280" t="s">
        <v>4</v>
      </c>
      <c r="C425" s="280">
        <v>28</v>
      </c>
      <c r="D425" s="280">
        <v>1520</v>
      </c>
      <c r="E425" s="281">
        <v>41695.344444444447</v>
      </c>
      <c r="F425" s="281">
        <v>41695.375</v>
      </c>
      <c r="G425" s="282">
        <f t="shared" si="110"/>
        <v>0.73333333327900618</v>
      </c>
      <c r="H425" s="313">
        <f>G425*(N425-M425)/N425</f>
        <v>6.9841269836095829E-2</v>
      </c>
      <c r="I425" s="283">
        <f>H425*O425</f>
        <v>33.942857140342575</v>
      </c>
      <c r="J425" s="356">
        <f>I425/$S$4</f>
        <v>4.1580128895319226E-6</v>
      </c>
      <c r="K425" s="356">
        <f>I425/$T$4</f>
        <v>4.3024898145988697E-6</v>
      </c>
      <c r="L425" s="356">
        <f>I425/$U$4</f>
        <v>4.4606955011918411E-6</v>
      </c>
      <c r="M425" s="495">
        <v>475</v>
      </c>
      <c r="N425" s="495">
        <v>525</v>
      </c>
      <c r="O425" s="495">
        <v>486</v>
      </c>
      <c r="P425" s="284" t="s">
        <v>331</v>
      </c>
      <c r="Q425" s="482" t="s">
        <v>332</v>
      </c>
    </row>
    <row r="426" spans="1:29" s="321" customFormat="1" x14ac:dyDescent="0.2">
      <c r="A426" s="314"/>
      <c r="B426" s="314"/>
      <c r="C426" s="314"/>
      <c r="D426" s="314"/>
      <c r="E426" s="315"/>
      <c r="F426" s="315"/>
      <c r="G426" s="316"/>
      <c r="H426" s="317"/>
      <c r="I426" s="318"/>
      <c r="J426" s="358"/>
      <c r="K426" s="358"/>
      <c r="L426" s="358"/>
      <c r="M426" s="496"/>
      <c r="N426" s="496"/>
      <c r="O426" s="496"/>
      <c r="P426" s="319"/>
      <c r="Q426" s="367"/>
      <c r="R426" s="320"/>
    </row>
    <row r="427" spans="1:29" s="329" customFormat="1" x14ac:dyDescent="0.2">
      <c r="A427" s="322" t="s">
        <v>110</v>
      </c>
      <c r="B427" s="322"/>
      <c r="C427" s="322"/>
      <c r="D427" s="322"/>
      <c r="E427" s="323"/>
      <c r="F427" s="323"/>
      <c r="G427" s="324">
        <f t="shared" ref="G427:L427" si="119">SUM(G397:G426)</f>
        <v>684.20000000065193</v>
      </c>
      <c r="H427" s="325">
        <f t="shared" si="119"/>
        <v>16.477238095395073</v>
      </c>
      <c r="I427" s="326">
        <f t="shared" si="119"/>
        <v>8007.9377143620031</v>
      </c>
      <c r="J427" s="360">
        <f t="shared" si="119"/>
        <v>9.8097541103311947E-4</v>
      </c>
      <c r="K427" s="360">
        <f t="shared" si="119"/>
        <v>1.0150609982397299E-3</v>
      </c>
      <c r="L427" s="360">
        <f t="shared" si="119"/>
        <v>8.723761916535496E-4</v>
      </c>
      <c r="M427" s="497"/>
      <c r="N427" s="497"/>
      <c r="O427" s="497"/>
      <c r="P427" s="327"/>
      <c r="Q427" s="368"/>
      <c r="R427" s="328"/>
    </row>
    <row r="428" spans="1:29" s="329" customFormat="1" x14ac:dyDescent="0.2">
      <c r="A428" s="322"/>
      <c r="B428" s="286" t="s">
        <v>147</v>
      </c>
      <c r="C428" s="322"/>
      <c r="D428" s="322"/>
      <c r="E428" s="323"/>
      <c r="F428" s="323"/>
      <c r="G428" s="287"/>
      <c r="H428" s="338"/>
      <c r="I428" s="288"/>
      <c r="J428" s="357"/>
      <c r="K428" s="357"/>
      <c r="L428" s="357"/>
      <c r="M428" s="497"/>
      <c r="N428" s="497"/>
      <c r="O428" s="497"/>
      <c r="P428" s="327"/>
      <c r="Q428" s="368"/>
      <c r="R428" s="328"/>
    </row>
    <row r="430" spans="1:29" x14ac:dyDescent="0.2">
      <c r="A430" s="307"/>
      <c r="B430" s="307"/>
      <c r="C430" s="307"/>
      <c r="D430" s="307"/>
      <c r="E430" s="308"/>
      <c r="F430" s="308"/>
      <c r="G430" s="309"/>
      <c r="H430" s="310"/>
      <c r="I430" s="311"/>
      <c r="J430" s="355"/>
      <c r="K430" s="355"/>
      <c r="L430" s="355"/>
      <c r="M430" s="494"/>
      <c r="N430" s="494"/>
      <c r="O430" s="494"/>
      <c r="P430" s="312"/>
      <c r="Q430" s="365"/>
    </row>
    <row r="431" spans="1:29" x14ac:dyDescent="0.2">
      <c r="A431" s="280" t="s">
        <v>108</v>
      </c>
      <c r="B431" s="452" t="s">
        <v>156</v>
      </c>
      <c r="C431" s="280">
        <v>1</v>
      </c>
      <c r="D431" s="280">
        <v>1489</v>
      </c>
      <c r="E431" s="281">
        <v>41641.375</v>
      </c>
      <c r="F431" s="281">
        <v>41641.625</v>
      </c>
      <c r="G431" s="453">
        <f t="shared" ref="G431:G461" si="120">(F431-E431)*24</f>
        <v>6</v>
      </c>
      <c r="M431" s="537">
        <v>0</v>
      </c>
      <c r="N431" s="537">
        <v>410</v>
      </c>
      <c r="O431" s="537">
        <v>383</v>
      </c>
      <c r="P431" s="284" t="s">
        <v>568</v>
      </c>
      <c r="Q431" s="284" t="s">
        <v>574</v>
      </c>
      <c r="R431" s="284"/>
      <c r="S431" s="284"/>
    </row>
    <row r="432" spans="1:29" x14ac:dyDescent="0.2">
      <c r="A432" s="280" t="s">
        <v>108</v>
      </c>
      <c r="B432" s="452" t="s">
        <v>156</v>
      </c>
      <c r="C432" s="280">
        <v>2</v>
      </c>
      <c r="D432" s="280">
        <v>1489</v>
      </c>
      <c r="E432" s="281">
        <v>41642.208333333336</v>
      </c>
      <c r="F432" s="281">
        <v>41642.402777777781</v>
      </c>
      <c r="G432" s="453">
        <f t="shared" si="120"/>
        <v>4.6666666666860692</v>
      </c>
      <c r="M432" s="537">
        <v>0</v>
      </c>
      <c r="N432" s="537">
        <v>410</v>
      </c>
      <c r="O432" s="537">
        <v>383</v>
      </c>
      <c r="P432" s="284" t="s">
        <v>568</v>
      </c>
      <c r="Q432" s="284" t="s">
        <v>580</v>
      </c>
      <c r="R432" s="284"/>
      <c r="S432" s="284"/>
    </row>
    <row r="433" spans="1:29" x14ac:dyDescent="0.2">
      <c r="A433" s="280" t="s">
        <v>108</v>
      </c>
      <c r="B433" s="280" t="s">
        <v>4</v>
      </c>
      <c r="C433" s="280">
        <v>3</v>
      </c>
      <c r="D433" s="280">
        <v>280</v>
      </c>
      <c r="E433" s="281">
        <v>41642.402777777781</v>
      </c>
      <c r="F433" s="281">
        <v>41642.479861111111</v>
      </c>
      <c r="G433" s="282">
        <f t="shared" si="120"/>
        <v>1.8499999999185093</v>
      </c>
      <c r="H433" s="313">
        <f>G433*(N433-M433)/N433</f>
        <v>0.1398780487743263</v>
      </c>
      <c r="I433" s="283">
        <f>H433*O433</f>
        <v>53.573292680566972</v>
      </c>
      <c r="J433" s="356">
        <f>I433/$S$4</f>
        <v>6.5627486978904178E-6</v>
      </c>
      <c r="K433" s="356">
        <f>I433/$T$4</f>
        <v>6.7907820823576439E-6</v>
      </c>
      <c r="L433" s="356">
        <f>I433/$U$4</f>
        <v>7.0404840893669982E-6</v>
      </c>
      <c r="M433" s="537">
        <v>379</v>
      </c>
      <c r="N433" s="537">
        <v>410</v>
      </c>
      <c r="O433" s="537">
        <v>383</v>
      </c>
      <c r="P433" s="284" t="s">
        <v>161</v>
      </c>
      <c r="Q433" s="284" t="s">
        <v>542</v>
      </c>
      <c r="R433" s="284"/>
      <c r="S433" s="284"/>
    </row>
    <row r="434" spans="1:29" x14ac:dyDescent="0.2">
      <c r="A434" s="280" t="s">
        <v>108</v>
      </c>
      <c r="B434" s="280" t="s">
        <v>4</v>
      </c>
      <c r="C434" s="280">
        <v>4</v>
      </c>
      <c r="D434" s="280">
        <v>280</v>
      </c>
      <c r="E434" s="281">
        <v>41643.115972222222</v>
      </c>
      <c r="F434" s="281">
        <v>41643.163888888892</v>
      </c>
      <c r="G434" s="282">
        <f t="shared" si="120"/>
        <v>1.1500000000814907</v>
      </c>
      <c r="H434" s="313">
        <f>G434*(N434-M434)/N434</f>
        <v>9.8170731714273596E-2</v>
      </c>
      <c r="I434" s="283">
        <f>H434*O434</f>
        <v>37.599390246566784</v>
      </c>
      <c r="J434" s="356">
        <f>I434/$S$4</f>
        <v>4.6059395836171401E-6</v>
      </c>
      <c r="K434" s="356">
        <f>I434/$T$4</f>
        <v>4.7659804506766097E-6</v>
      </c>
      <c r="L434" s="356">
        <f>I434/$U$4</f>
        <v>4.9412290257992145E-6</v>
      </c>
      <c r="M434" s="537">
        <v>375</v>
      </c>
      <c r="N434" s="537">
        <v>410</v>
      </c>
      <c r="O434" s="537">
        <v>383</v>
      </c>
      <c r="P434" s="284" t="s">
        <v>161</v>
      </c>
      <c r="Q434" s="284" t="s">
        <v>546</v>
      </c>
      <c r="R434" s="284"/>
      <c r="S434" s="284"/>
    </row>
    <row r="435" spans="1:29" x14ac:dyDescent="0.2">
      <c r="A435" s="280" t="s">
        <v>108</v>
      </c>
      <c r="B435" s="280" t="s">
        <v>4</v>
      </c>
      <c r="C435" s="280">
        <v>5</v>
      </c>
      <c r="D435" s="280">
        <v>280</v>
      </c>
      <c r="E435" s="281">
        <v>41643.214583333334</v>
      </c>
      <c r="F435" s="281">
        <v>41643.345833333333</v>
      </c>
      <c r="G435" s="282">
        <f t="shared" si="120"/>
        <v>3.1499999999650754</v>
      </c>
      <c r="H435" s="313">
        <f>G435*(N435-M435)/N435</f>
        <v>0.33036585365487375</v>
      </c>
      <c r="I435" s="283">
        <f>H435*O435</f>
        <v>126.53012194981665</v>
      </c>
      <c r="J435" s="356">
        <f>I435/$S$4</f>
        <v>1.5499987988815304E-5</v>
      </c>
      <c r="K435" s="356">
        <f>I435/$T$4</f>
        <v>1.6038560297919123E-5</v>
      </c>
      <c r="L435" s="356">
        <f>I435/$U$4</f>
        <v>1.662830985067469E-5</v>
      </c>
      <c r="M435" s="537">
        <v>367</v>
      </c>
      <c r="N435" s="537">
        <v>410</v>
      </c>
      <c r="O435" s="537">
        <v>383</v>
      </c>
      <c r="P435" s="284" t="s">
        <v>161</v>
      </c>
      <c r="Q435" s="284" t="s">
        <v>516</v>
      </c>
      <c r="R435" s="284"/>
      <c r="S435" s="284"/>
    </row>
    <row r="436" spans="1:29" x14ac:dyDescent="0.2">
      <c r="A436" s="280" t="s">
        <v>108</v>
      </c>
      <c r="B436" s="280" t="s">
        <v>4</v>
      </c>
      <c r="C436" s="280">
        <v>6</v>
      </c>
      <c r="D436" s="280">
        <v>280</v>
      </c>
      <c r="E436" s="281">
        <v>41646.725694444445</v>
      </c>
      <c r="F436" s="281">
        <v>41646.880555555559</v>
      </c>
      <c r="G436" s="282">
        <f t="shared" si="120"/>
        <v>3.7166666667326353</v>
      </c>
      <c r="H436" s="313">
        <f>G436*(N436-M436)/N436</f>
        <v>0.38073170732383094</v>
      </c>
      <c r="I436" s="283">
        <f>H436*O436</f>
        <v>145.82024390502724</v>
      </c>
      <c r="J436" s="356">
        <f>I436/$S$4</f>
        <v>1.7863035253775124E-5</v>
      </c>
      <c r="K436" s="356">
        <f>I436/$T$4</f>
        <v>1.8483715485990186E-5</v>
      </c>
      <c r="L436" s="356">
        <f>I436/$U$4</f>
        <v>1.9163375177299149E-5</v>
      </c>
      <c r="M436" s="537">
        <v>368</v>
      </c>
      <c r="N436" s="537">
        <v>410</v>
      </c>
      <c r="O436" s="537">
        <v>383</v>
      </c>
      <c r="P436" s="284" t="s">
        <v>161</v>
      </c>
      <c r="Q436" s="284" t="s">
        <v>512</v>
      </c>
      <c r="R436" s="284"/>
      <c r="S436" s="284"/>
    </row>
    <row r="437" spans="1:29" x14ac:dyDescent="0.2">
      <c r="A437" s="280" t="s">
        <v>108</v>
      </c>
      <c r="B437" s="280" t="s">
        <v>4</v>
      </c>
      <c r="C437" s="280">
        <v>7</v>
      </c>
      <c r="D437" s="280">
        <v>590</v>
      </c>
      <c r="E437" s="281">
        <v>41647.5</v>
      </c>
      <c r="F437" s="281">
        <v>41647.726388888892</v>
      </c>
      <c r="G437" s="282">
        <f t="shared" si="120"/>
        <v>5.433333333407063</v>
      </c>
      <c r="H437" s="313">
        <f>G437*(N437-M437)/N437</f>
        <v>0.46382113821767612</v>
      </c>
      <c r="I437" s="283">
        <f>H437*O437</f>
        <v>177.64349593736995</v>
      </c>
      <c r="J437" s="356">
        <f>I437/$S$4</f>
        <v>2.1761395712654529E-5</v>
      </c>
      <c r="K437" s="356">
        <f>I437/$T$4</f>
        <v>2.25175308236458E-5</v>
      </c>
      <c r="L437" s="356">
        <f>I437/$U$4</f>
        <v>2.3345516845192124E-5</v>
      </c>
      <c r="M437" s="537">
        <v>375</v>
      </c>
      <c r="N437" s="537">
        <v>410</v>
      </c>
      <c r="O437" s="537">
        <v>383</v>
      </c>
      <c r="P437" s="284" t="s">
        <v>502</v>
      </c>
      <c r="Q437" s="284" t="s">
        <v>503</v>
      </c>
      <c r="R437" s="284"/>
      <c r="S437" s="284"/>
    </row>
    <row r="438" spans="1:29" s="214" customFormat="1" x14ac:dyDescent="0.2">
      <c r="A438" s="280" t="s">
        <v>108</v>
      </c>
      <c r="B438" s="452" t="s">
        <v>156</v>
      </c>
      <c r="C438" s="280">
        <v>8</v>
      </c>
      <c r="D438" s="280">
        <v>1489</v>
      </c>
      <c r="E438" s="281">
        <v>41648.291666666664</v>
      </c>
      <c r="F438" s="281">
        <v>41648.541666666664</v>
      </c>
      <c r="G438" s="453">
        <f t="shared" si="120"/>
        <v>6</v>
      </c>
      <c r="H438" s="313"/>
      <c r="I438" s="283"/>
      <c r="J438" s="356"/>
      <c r="K438" s="356"/>
      <c r="L438" s="356"/>
      <c r="M438" s="537">
        <v>0</v>
      </c>
      <c r="N438" s="537">
        <v>410</v>
      </c>
      <c r="O438" s="537">
        <v>383</v>
      </c>
      <c r="P438" s="284" t="s">
        <v>568</v>
      </c>
      <c r="Q438" s="284" t="s">
        <v>569</v>
      </c>
      <c r="R438" s="284"/>
      <c r="S438" s="284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</row>
    <row r="439" spans="1:29" x14ac:dyDescent="0.2">
      <c r="A439" s="280" t="s">
        <v>108</v>
      </c>
      <c r="B439" s="452" t="s">
        <v>156</v>
      </c>
      <c r="C439" s="280">
        <v>9</v>
      </c>
      <c r="D439" s="280">
        <v>1489</v>
      </c>
      <c r="E439" s="281">
        <v>41649.270833333336</v>
      </c>
      <c r="F439" s="281">
        <v>41649.625</v>
      </c>
      <c r="G439" s="453">
        <f t="shared" si="120"/>
        <v>8.4999999999417923</v>
      </c>
      <c r="M439" s="537">
        <v>0</v>
      </c>
      <c r="N439" s="537">
        <v>410</v>
      </c>
      <c r="O439" s="537">
        <v>383</v>
      </c>
      <c r="P439" s="284" t="s">
        <v>568</v>
      </c>
      <c r="Q439" s="284" t="s">
        <v>569</v>
      </c>
      <c r="R439" s="284"/>
      <c r="S439" s="284"/>
    </row>
    <row r="440" spans="1:29" x14ac:dyDescent="0.2">
      <c r="A440" s="280" t="s">
        <v>108</v>
      </c>
      <c r="B440" s="280" t="s">
        <v>4</v>
      </c>
      <c r="C440" s="280">
        <v>10</v>
      </c>
      <c r="D440" s="280">
        <v>8000</v>
      </c>
      <c r="E440" s="281">
        <v>41650.224305555559</v>
      </c>
      <c r="F440" s="281">
        <v>41650.79791666667</v>
      </c>
      <c r="G440" s="282">
        <f t="shared" si="120"/>
        <v>13.766666666662786</v>
      </c>
      <c r="H440" s="313">
        <f t="shared" ref="H440:H449" si="121">G440*(N440-M440)/N440</f>
        <v>2.4175609756090748</v>
      </c>
      <c r="I440" s="283">
        <f t="shared" ref="I440:I449" si="122">H440*O440</f>
        <v>925.92585365827563</v>
      </c>
      <c r="J440" s="356">
        <f t="shared" ref="J440:J449" si="123">I440/$S$4</f>
        <v>1.1342626869457171E-4</v>
      </c>
      <c r="K440" s="356">
        <f t="shared" ref="K440:K449" si="124">I440/$T$4</f>
        <v>1.1736744900309495E-4</v>
      </c>
      <c r="L440" s="356">
        <f t="shared" ref="L440:L449" si="125">I440/$U$4</f>
        <v>1.2168313565276373E-4</v>
      </c>
      <c r="M440" s="537">
        <v>338</v>
      </c>
      <c r="N440" s="537">
        <v>410</v>
      </c>
      <c r="O440" s="537">
        <v>383</v>
      </c>
      <c r="P440" s="284" t="s">
        <v>438</v>
      </c>
      <c r="Q440" s="284" t="s">
        <v>439</v>
      </c>
      <c r="R440" s="284"/>
      <c r="S440" s="284"/>
    </row>
    <row r="441" spans="1:29" x14ac:dyDescent="0.2">
      <c r="A441" s="280" t="s">
        <v>108</v>
      </c>
      <c r="B441" s="280" t="s">
        <v>4</v>
      </c>
      <c r="C441" s="280">
        <v>11</v>
      </c>
      <c r="D441" s="280">
        <v>8000</v>
      </c>
      <c r="E441" s="281">
        <v>41650.79791666667</v>
      </c>
      <c r="F441" s="281">
        <v>41650.877083333333</v>
      </c>
      <c r="G441" s="282">
        <f t="shared" si="120"/>
        <v>1.8999999999068677</v>
      </c>
      <c r="H441" s="313">
        <f t="shared" si="121"/>
        <v>0.9453658536121976</v>
      </c>
      <c r="I441" s="283">
        <f t="shared" si="122"/>
        <v>362.07512193347168</v>
      </c>
      <c r="J441" s="356">
        <f t="shared" si="123"/>
        <v>4.4354339935304077E-5</v>
      </c>
      <c r="K441" s="356">
        <f t="shared" si="124"/>
        <v>4.5895503663622439E-5</v>
      </c>
      <c r="L441" s="356">
        <f t="shared" si="125"/>
        <v>4.7583114786836823E-5</v>
      </c>
      <c r="M441" s="537">
        <v>206</v>
      </c>
      <c r="N441" s="537">
        <v>410</v>
      </c>
      <c r="O441" s="537">
        <v>383</v>
      </c>
      <c r="P441" s="284" t="s">
        <v>438</v>
      </c>
      <c r="Q441" s="284" t="s">
        <v>477</v>
      </c>
      <c r="R441" s="284"/>
      <c r="S441" s="284"/>
    </row>
    <row r="442" spans="1:29" x14ac:dyDescent="0.2">
      <c r="A442" s="390" t="s">
        <v>108</v>
      </c>
      <c r="B442" s="390" t="s">
        <v>154</v>
      </c>
      <c r="C442" s="278">
        <v>12</v>
      </c>
      <c r="D442" s="278">
        <v>9900</v>
      </c>
      <c r="E442" s="279">
        <v>41650.877083333333</v>
      </c>
      <c r="F442" s="279">
        <v>41651.331250000003</v>
      </c>
      <c r="G442" s="391">
        <f t="shared" si="120"/>
        <v>10.900000000081491</v>
      </c>
      <c r="H442" s="392">
        <f t="shared" si="121"/>
        <v>10.900000000081491</v>
      </c>
      <c r="I442" s="393">
        <f t="shared" si="122"/>
        <v>4174.7000000312109</v>
      </c>
      <c r="J442" s="394">
        <f t="shared" si="123"/>
        <v>5.1140233535106288E-4</v>
      </c>
      <c r="K442" s="394">
        <f t="shared" si="124"/>
        <v>5.2917184180680042E-4</v>
      </c>
      <c r="L442" s="394">
        <f t="shared" si="125"/>
        <v>5.4862987614650921E-4</v>
      </c>
      <c r="M442" s="533">
        <v>0</v>
      </c>
      <c r="N442" s="533">
        <v>410</v>
      </c>
      <c r="O442" s="533">
        <v>383</v>
      </c>
      <c r="P442" s="382" t="s">
        <v>428</v>
      </c>
      <c r="Q442" s="382" t="s">
        <v>429</v>
      </c>
      <c r="R442" s="382"/>
      <c r="S442" s="382"/>
      <c r="T442" s="384"/>
      <c r="U442" s="384"/>
      <c r="V442" s="384"/>
      <c r="W442" s="384"/>
      <c r="X442" s="384"/>
      <c r="Y442" s="384"/>
      <c r="Z442" s="384"/>
      <c r="AA442" s="384"/>
      <c r="AB442" s="384"/>
      <c r="AC442" s="384"/>
    </row>
    <row r="443" spans="1:29" x14ac:dyDescent="0.2">
      <c r="A443" s="280" t="s">
        <v>108</v>
      </c>
      <c r="B443" s="280" t="s">
        <v>4</v>
      </c>
      <c r="C443" s="280">
        <v>13</v>
      </c>
      <c r="D443" s="280">
        <v>280</v>
      </c>
      <c r="E443" s="281">
        <v>41652.277083333334</v>
      </c>
      <c r="F443" s="281">
        <v>41652.439583333333</v>
      </c>
      <c r="G443" s="282">
        <f t="shared" si="120"/>
        <v>3.8999999999650754</v>
      </c>
      <c r="H443" s="313">
        <f t="shared" si="121"/>
        <v>0.33292682926531131</v>
      </c>
      <c r="I443" s="283">
        <f t="shared" si="122"/>
        <v>127.51097560861423</v>
      </c>
      <c r="J443" s="356">
        <f t="shared" si="123"/>
        <v>1.562014293449834E-5</v>
      </c>
      <c r="K443" s="356">
        <f t="shared" si="124"/>
        <v>1.6162890222743654E-5</v>
      </c>
      <c r="L443" s="356">
        <f t="shared" si="125"/>
        <v>1.6757211477459834E-5</v>
      </c>
      <c r="M443" s="537">
        <v>375</v>
      </c>
      <c r="N443" s="537">
        <v>410</v>
      </c>
      <c r="O443" s="537">
        <v>383</v>
      </c>
      <c r="P443" s="284" t="s">
        <v>161</v>
      </c>
      <c r="Q443" s="284" t="s">
        <v>515</v>
      </c>
      <c r="R443" s="284"/>
      <c r="S443" s="284"/>
    </row>
    <row r="444" spans="1:29" x14ac:dyDescent="0.2">
      <c r="A444" s="280" t="s">
        <v>108</v>
      </c>
      <c r="B444" s="280" t="s">
        <v>4</v>
      </c>
      <c r="C444" s="280">
        <v>14</v>
      </c>
      <c r="D444" s="280">
        <v>280</v>
      </c>
      <c r="E444" s="281">
        <v>41653.35833333333</v>
      </c>
      <c r="F444" s="281">
        <v>41653.443749999999</v>
      </c>
      <c r="G444" s="282">
        <f t="shared" si="120"/>
        <v>2.0500000000465661</v>
      </c>
      <c r="H444" s="313">
        <f t="shared" si="121"/>
        <v>0.17500000000397517</v>
      </c>
      <c r="I444" s="283">
        <f t="shared" si="122"/>
        <v>67.025000001522486</v>
      </c>
      <c r="J444" s="356">
        <f t="shared" si="123"/>
        <v>8.2105879530091594E-6</v>
      </c>
      <c r="K444" s="356">
        <f t="shared" si="124"/>
        <v>8.4958781942753456E-6</v>
      </c>
      <c r="L444" s="356">
        <f t="shared" si="125"/>
        <v>8.8082778281745147E-6</v>
      </c>
      <c r="M444" s="537">
        <v>375</v>
      </c>
      <c r="N444" s="537">
        <v>410</v>
      </c>
      <c r="O444" s="537">
        <v>383</v>
      </c>
      <c r="P444" s="284" t="s">
        <v>161</v>
      </c>
      <c r="Q444" s="284" t="s">
        <v>536</v>
      </c>
      <c r="R444" s="284"/>
      <c r="S444" s="284"/>
    </row>
    <row r="445" spans="1:29" x14ac:dyDescent="0.2">
      <c r="A445" s="390" t="s">
        <v>108</v>
      </c>
      <c r="B445" s="390" t="s">
        <v>154</v>
      </c>
      <c r="C445" s="278">
        <v>15</v>
      </c>
      <c r="D445" s="278">
        <v>3344</v>
      </c>
      <c r="E445" s="279">
        <v>41653.443749999999</v>
      </c>
      <c r="F445" s="279">
        <v>41655.927777777775</v>
      </c>
      <c r="G445" s="391">
        <f t="shared" si="120"/>
        <v>59.616666666639503</v>
      </c>
      <c r="H445" s="392">
        <f t="shared" si="121"/>
        <v>59.616666666639503</v>
      </c>
      <c r="I445" s="393">
        <f t="shared" si="122"/>
        <v>22833.18333332293</v>
      </c>
      <c r="J445" s="394">
        <f t="shared" si="123"/>
        <v>2.7970736292603094E-3</v>
      </c>
      <c r="K445" s="394">
        <f t="shared" si="124"/>
        <v>2.8942625047827389E-3</v>
      </c>
      <c r="L445" s="394">
        <f t="shared" si="125"/>
        <v>3.0006866467285898E-3</v>
      </c>
      <c r="M445" s="533">
        <v>0</v>
      </c>
      <c r="N445" s="533">
        <v>410</v>
      </c>
      <c r="O445" s="533">
        <v>383</v>
      </c>
      <c r="P445" s="382" t="s">
        <v>412</v>
      </c>
      <c r="Q445" s="382" t="s">
        <v>413</v>
      </c>
      <c r="R445" s="382"/>
      <c r="S445" s="382"/>
      <c r="T445" s="384"/>
      <c r="U445" s="384"/>
      <c r="V445" s="384"/>
      <c r="W445" s="384"/>
      <c r="X445" s="384"/>
      <c r="Y445" s="384"/>
      <c r="Z445" s="384"/>
      <c r="AA445" s="384"/>
      <c r="AB445" s="384"/>
      <c r="AC445" s="384"/>
    </row>
    <row r="446" spans="1:29" x14ac:dyDescent="0.2">
      <c r="A446" s="280" t="s">
        <v>108</v>
      </c>
      <c r="B446" s="280" t="s">
        <v>4</v>
      </c>
      <c r="C446" s="280">
        <v>16</v>
      </c>
      <c r="D446" s="280">
        <v>280</v>
      </c>
      <c r="E446" s="281">
        <v>41656.638888888891</v>
      </c>
      <c r="F446" s="281">
        <v>41656.666666666664</v>
      </c>
      <c r="G446" s="282">
        <f t="shared" si="120"/>
        <v>0.6666666665696539</v>
      </c>
      <c r="H446" s="313">
        <f t="shared" si="121"/>
        <v>4.3902439018001602E-2</v>
      </c>
      <c r="I446" s="283">
        <f t="shared" si="122"/>
        <v>16.814634143894615</v>
      </c>
      <c r="J446" s="356">
        <f t="shared" si="123"/>
        <v>2.059799068004201E-6</v>
      </c>
      <c r="K446" s="356">
        <f t="shared" si="124"/>
        <v>2.1313701389718313E-6</v>
      </c>
      <c r="L446" s="356">
        <f t="shared" si="125"/>
        <v>2.2097421725500753E-6</v>
      </c>
      <c r="M446" s="537">
        <v>383</v>
      </c>
      <c r="N446" s="537">
        <v>410</v>
      </c>
      <c r="O446" s="537">
        <v>383</v>
      </c>
      <c r="P446" s="284" t="s">
        <v>161</v>
      </c>
      <c r="Q446" s="284" t="s">
        <v>555</v>
      </c>
      <c r="R446" s="284"/>
      <c r="S446" s="284"/>
    </row>
    <row r="447" spans="1:29" x14ac:dyDescent="0.2">
      <c r="A447" s="280" t="s">
        <v>108</v>
      </c>
      <c r="B447" s="280" t="s">
        <v>4</v>
      </c>
      <c r="C447" s="280">
        <v>17</v>
      </c>
      <c r="D447" s="280">
        <v>280</v>
      </c>
      <c r="E447" s="281">
        <v>41656.666666666664</v>
      </c>
      <c r="F447" s="281">
        <v>41656.697916666664</v>
      </c>
      <c r="G447" s="282">
        <f t="shared" si="120"/>
        <v>0.75</v>
      </c>
      <c r="H447" s="313">
        <f t="shared" si="121"/>
        <v>0.22865853658536586</v>
      </c>
      <c r="I447" s="283">
        <f t="shared" si="122"/>
        <v>87.576219512195124</v>
      </c>
      <c r="J447" s="356">
        <f t="shared" si="123"/>
        <v>1.072812014741636E-5</v>
      </c>
      <c r="K447" s="356">
        <f t="shared" si="124"/>
        <v>1.1100886142093677E-5</v>
      </c>
      <c r="L447" s="356">
        <f t="shared" si="125"/>
        <v>1.1509073817039765E-5</v>
      </c>
      <c r="M447" s="537">
        <v>285</v>
      </c>
      <c r="N447" s="537">
        <v>410</v>
      </c>
      <c r="O447" s="537">
        <v>383</v>
      </c>
      <c r="P447" s="284" t="s">
        <v>161</v>
      </c>
      <c r="Q447" s="284" t="s">
        <v>527</v>
      </c>
      <c r="R447" s="284"/>
      <c r="S447" s="284"/>
    </row>
    <row r="448" spans="1:29" x14ac:dyDescent="0.2">
      <c r="A448" s="280" t="s">
        <v>108</v>
      </c>
      <c r="B448" s="280" t="s">
        <v>4</v>
      </c>
      <c r="C448" s="280">
        <v>18</v>
      </c>
      <c r="D448" s="280">
        <v>280</v>
      </c>
      <c r="E448" s="281">
        <v>41656.697916666664</v>
      </c>
      <c r="F448" s="281">
        <v>41656.819444444445</v>
      </c>
      <c r="G448" s="282">
        <f t="shared" si="120"/>
        <v>2.9166666667442769</v>
      </c>
      <c r="H448" s="313">
        <f t="shared" si="121"/>
        <v>1.57926829272495</v>
      </c>
      <c r="I448" s="283">
        <f t="shared" si="122"/>
        <v>604.85975611365586</v>
      </c>
      <c r="J448" s="356">
        <f t="shared" si="123"/>
        <v>7.4095549820127281E-5</v>
      </c>
      <c r="K448" s="356">
        <f t="shared" si="124"/>
        <v>7.6670120290100468E-5</v>
      </c>
      <c r="L448" s="356">
        <f t="shared" si="125"/>
        <v>7.9489336498469792E-5</v>
      </c>
      <c r="M448" s="537">
        <v>188</v>
      </c>
      <c r="N448" s="537">
        <v>410</v>
      </c>
      <c r="O448" s="537">
        <v>383</v>
      </c>
      <c r="P448" s="284" t="s">
        <v>161</v>
      </c>
      <c r="Q448" s="284" t="s">
        <v>456</v>
      </c>
      <c r="R448" s="284"/>
      <c r="S448" s="284"/>
    </row>
    <row r="449" spans="1:29" x14ac:dyDescent="0.2">
      <c r="A449" s="280" t="s">
        <v>108</v>
      </c>
      <c r="B449" s="280" t="s">
        <v>4</v>
      </c>
      <c r="C449" s="280">
        <v>19</v>
      </c>
      <c r="D449" s="280">
        <v>280</v>
      </c>
      <c r="E449" s="281">
        <v>41656.819444444445</v>
      </c>
      <c r="F449" s="281">
        <v>41656.838888888888</v>
      </c>
      <c r="G449" s="282">
        <f t="shared" si="120"/>
        <v>0.46666666661622003</v>
      </c>
      <c r="H449" s="313">
        <f t="shared" si="121"/>
        <v>5.6910569099539031E-2</v>
      </c>
      <c r="I449" s="283">
        <f t="shared" si="122"/>
        <v>21.796747965123448</v>
      </c>
      <c r="J449" s="356">
        <f t="shared" si="123"/>
        <v>2.6701099030683218E-6</v>
      </c>
      <c r="K449" s="356">
        <f t="shared" si="124"/>
        <v>2.7628872172890919E-6</v>
      </c>
      <c r="L449" s="356">
        <f t="shared" si="125"/>
        <v>2.8644805941535802E-6</v>
      </c>
      <c r="M449" s="537">
        <v>360</v>
      </c>
      <c r="N449" s="537">
        <v>410</v>
      </c>
      <c r="O449" s="537">
        <v>383</v>
      </c>
      <c r="P449" s="284" t="s">
        <v>161</v>
      </c>
      <c r="Q449" s="284" t="s">
        <v>553</v>
      </c>
      <c r="R449" s="284"/>
      <c r="S449" s="284"/>
    </row>
    <row r="450" spans="1:29" s="384" customFormat="1" x14ac:dyDescent="0.2">
      <c r="A450" s="280" t="s">
        <v>108</v>
      </c>
      <c r="B450" s="452" t="s">
        <v>156</v>
      </c>
      <c r="C450" s="280">
        <v>20</v>
      </c>
      <c r="D450" s="280">
        <v>4267</v>
      </c>
      <c r="E450" s="281">
        <v>41658.041666666664</v>
      </c>
      <c r="F450" s="281">
        <v>41658.0625</v>
      </c>
      <c r="G450" s="453">
        <f t="shared" si="120"/>
        <v>0.50000000005820766</v>
      </c>
      <c r="H450" s="313"/>
      <c r="I450" s="283"/>
      <c r="J450" s="356"/>
      <c r="K450" s="356"/>
      <c r="L450" s="356"/>
      <c r="M450" s="537">
        <v>0</v>
      </c>
      <c r="N450" s="537">
        <v>410</v>
      </c>
      <c r="O450" s="537">
        <v>383</v>
      </c>
      <c r="P450" s="284" t="s">
        <v>586</v>
      </c>
      <c r="Q450" s="284" t="s">
        <v>587</v>
      </c>
      <c r="R450" s="284"/>
      <c r="S450" s="284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</row>
    <row r="451" spans="1:29" x14ac:dyDescent="0.2">
      <c r="A451" s="454" t="s">
        <v>108</v>
      </c>
      <c r="B451" s="462" t="s">
        <v>156</v>
      </c>
      <c r="C451" s="454">
        <v>21</v>
      </c>
      <c r="D451" s="454">
        <v>1489</v>
      </c>
      <c r="E451" s="455">
        <v>41660.75</v>
      </c>
      <c r="F451" s="455">
        <v>41660.999305555553</v>
      </c>
      <c r="G451" s="463">
        <f t="shared" si="120"/>
        <v>5.9833333332790062</v>
      </c>
      <c r="H451" s="457"/>
      <c r="I451" s="458"/>
      <c r="J451" s="245"/>
      <c r="K451" s="245"/>
      <c r="L451" s="245"/>
      <c r="M451" s="544">
        <v>0</v>
      </c>
      <c r="N451" s="544">
        <v>410</v>
      </c>
      <c r="O451" s="544">
        <v>383</v>
      </c>
      <c r="P451" s="459" t="s">
        <v>568</v>
      </c>
      <c r="Q451" s="460" t="s">
        <v>576</v>
      </c>
      <c r="R451" s="461"/>
      <c r="S451" s="214"/>
      <c r="T451" s="214"/>
      <c r="U451" s="214"/>
      <c r="V451" s="214"/>
      <c r="W451" s="214"/>
      <c r="X451" s="214"/>
      <c r="Y451" s="214"/>
      <c r="Z451" s="214"/>
      <c r="AA451" s="214"/>
      <c r="AB451" s="214"/>
      <c r="AC451" s="214"/>
    </row>
    <row r="452" spans="1:29" x14ac:dyDescent="0.2">
      <c r="A452" s="454" t="s">
        <v>108</v>
      </c>
      <c r="B452" s="462" t="s">
        <v>156</v>
      </c>
      <c r="C452" s="454">
        <v>22</v>
      </c>
      <c r="D452" s="454">
        <v>1489</v>
      </c>
      <c r="E452" s="455">
        <v>41668.25</v>
      </c>
      <c r="F452" s="455">
        <v>41668.333333333336</v>
      </c>
      <c r="G452" s="463">
        <f t="shared" si="120"/>
        <v>2.0000000000582077</v>
      </c>
      <c r="H452" s="457"/>
      <c r="I452" s="458"/>
      <c r="J452" s="245"/>
      <c r="K452" s="245"/>
      <c r="L452" s="245"/>
      <c r="M452" s="544">
        <v>0</v>
      </c>
      <c r="N452" s="544">
        <v>410</v>
      </c>
      <c r="O452" s="544">
        <v>383</v>
      </c>
      <c r="P452" s="459" t="s">
        <v>568</v>
      </c>
      <c r="Q452" s="460" t="s">
        <v>581</v>
      </c>
      <c r="R452" s="461"/>
      <c r="S452" s="214"/>
      <c r="T452" s="214"/>
      <c r="U452" s="214"/>
      <c r="V452" s="214"/>
      <c r="W452" s="214"/>
      <c r="X452" s="214"/>
      <c r="Y452" s="214"/>
      <c r="Z452" s="214"/>
      <c r="AA452" s="214"/>
      <c r="AB452" s="214"/>
      <c r="AC452" s="214"/>
    </row>
    <row r="453" spans="1:29" s="384" customFormat="1" x14ac:dyDescent="0.2">
      <c r="A453" s="454" t="s">
        <v>108</v>
      </c>
      <c r="B453" s="462" t="s">
        <v>156</v>
      </c>
      <c r="C453" s="454">
        <v>23</v>
      </c>
      <c r="D453" s="454">
        <v>9999</v>
      </c>
      <c r="E453" s="455">
        <v>41668.333333333336</v>
      </c>
      <c r="F453" s="455">
        <v>41668.416666666664</v>
      </c>
      <c r="G453" s="463">
        <f t="shared" si="120"/>
        <v>1.9999999998835847</v>
      </c>
      <c r="H453" s="457"/>
      <c r="I453" s="458"/>
      <c r="J453" s="245"/>
      <c r="K453" s="245"/>
      <c r="L453" s="245"/>
      <c r="M453" s="544">
        <v>0</v>
      </c>
      <c r="N453" s="544">
        <v>410</v>
      </c>
      <c r="O453" s="544">
        <v>383</v>
      </c>
      <c r="P453" s="459" t="s">
        <v>190</v>
      </c>
      <c r="Q453" s="460" t="s">
        <v>585</v>
      </c>
      <c r="R453" s="461"/>
      <c r="S453" s="214"/>
      <c r="T453" s="214"/>
      <c r="U453" s="214"/>
      <c r="V453" s="214"/>
      <c r="W453" s="214"/>
      <c r="X453" s="214"/>
      <c r="Y453" s="214"/>
      <c r="Z453" s="214"/>
      <c r="AA453" s="214"/>
      <c r="AB453" s="214"/>
      <c r="AC453" s="214"/>
    </row>
    <row r="454" spans="1:29" x14ac:dyDescent="0.2">
      <c r="A454" s="454" t="s">
        <v>108</v>
      </c>
      <c r="B454" s="462" t="s">
        <v>156</v>
      </c>
      <c r="C454" s="454">
        <v>24</v>
      </c>
      <c r="D454" s="454">
        <v>1489</v>
      </c>
      <c r="E454" s="455">
        <v>41668.416666666664</v>
      </c>
      <c r="F454" s="455">
        <v>41668.609027777777</v>
      </c>
      <c r="G454" s="463">
        <f t="shared" si="120"/>
        <v>4.6166666666977108</v>
      </c>
      <c r="H454" s="457"/>
      <c r="I454" s="458"/>
      <c r="J454" s="245"/>
      <c r="K454" s="245"/>
      <c r="L454" s="245"/>
      <c r="M454" s="544">
        <v>0</v>
      </c>
      <c r="N454" s="544">
        <v>410</v>
      </c>
      <c r="O454" s="544">
        <v>383</v>
      </c>
      <c r="P454" s="459" t="s">
        <v>568</v>
      </c>
      <c r="Q454" s="460" t="s">
        <v>581</v>
      </c>
      <c r="R454" s="461"/>
      <c r="S454" s="214"/>
      <c r="T454" s="214"/>
      <c r="U454" s="214"/>
      <c r="V454" s="214"/>
      <c r="W454" s="214"/>
      <c r="X454" s="214"/>
      <c r="Y454" s="214"/>
      <c r="Z454" s="214"/>
      <c r="AA454" s="214"/>
      <c r="AB454" s="214"/>
      <c r="AC454" s="214"/>
    </row>
    <row r="455" spans="1:29" x14ac:dyDescent="0.2">
      <c r="A455" s="454" t="s">
        <v>108</v>
      </c>
      <c r="B455" s="462" t="s">
        <v>156</v>
      </c>
      <c r="C455" s="454">
        <v>25</v>
      </c>
      <c r="D455" s="454">
        <v>1489</v>
      </c>
      <c r="E455" s="455">
        <v>41670.541666666664</v>
      </c>
      <c r="F455" s="455">
        <v>41670.833333333336</v>
      </c>
      <c r="G455" s="463">
        <f t="shared" si="120"/>
        <v>7.0000000001164153</v>
      </c>
      <c r="H455" s="457"/>
      <c r="I455" s="458"/>
      <c r="J455" s="245"/>
      <c r="K455" s="245"/>
      <c r="L455" s="245"/>
      <c r="M455" s="544">
        <v>0</v>
      </c>
      <c r="N455" s="544">
        <v>410</v>
      </c>
      <c r="O455" s="544">
        <v>383</v>
      </c>
      <c r="P455" s="459" t="s">
        <v>568</v>
      </c>
      <c r="Q455" s="460" t="s">
        <v>570</v>
      </c>
      <c r="R455" s="461"/>
      <c r="S455" s="214"/>
      <c r="T455" s="214"/>
      <c r="U455" s="214"/>
      <c r="V455" s="214"/>
      <c r="W455" s="214"/>
      <c r="X455" s="214"/>
      <c r="Y455" s="214"/>
      <c r="Z455" s="214"/>
      <c r="AA455" s="214"/>
      <c r="AB455" s="214"/>
      <c r="AC455" s="214"/>
    </row>
    <row r="456" spans="1:29" x14ac:dyDescent="0.2">
      <c r="A456" s="454" t="s">
        <v>108</v>
      </c>
      <c r="B456" s="462" t="s">
        <v>156</v>
      </c>
      <c r="C456" s="454">
        <v>147</v>
      </c>
      <c r="D456" s="454">
        <v>1489</v>
      </c>
      <c r="E456" s="455">
        <v>41670.541666666664</v>
      </c>
      <c r="F456" s="455">
        <v>41670.833333333336</v>
      </c>
      <c r="G456" s="463">
        <f t="shared" si="120"/>
        <v>7.0000000001164153</v>
      </c>
      <c r="H456" s="457"/>
      <c r="I456" s="458"/>
      <c r="J456" s="245"/>
      <c r="K456" s="245"/>
      <c r="L456" s="245"/>
      <c r="M456" s="544">
        <v>0</v>
      </c>
      <c r="N456" s="544">
        <v>410</v>
      </c>
      <c r="O456" s="544">
        <v>383</v>
      </c>
      <c r="P456" s="459" t="s">
        <v>568</v>
      </c>
      <c r="Q456" s="460" t="s">
        <v>571</v>
      </c>
      <c r="R456" s="461"/>
      <c r="S456" s="214"/>
      <c r="T456" s="214"/>
      <c r="U456" s="214"/>
      <c r="V456" s="214"/>
      <c r="W456" s="214"/>
      <c r="X456" s="214"/>
      <c r="Y456" s="214"/>
      <c r="Z456" s="214"/>
      <c r="AA456" s="214"/>
      <c r="AB456" s="214"/>
      <c r="AC456" s="214"/>
    </row>
    <row r="457" spans="1:29" ht="13.5" x14ac:dyDescent="0.25">
      <c r="A457" s="280" t="s">
        <v>108</v>
      </c>
      <c r="B457" s="452" t="s">
        <v>156</v>
      </c>
      <c r="C457" s="280">
        <v>26</v>
      </c>
      <c r="D457" s="280">
        <v>9999</v>
      </c>
      <c r="E457" s="281">
        <v>41675.447916666664</v>
      </c>
      <c r="F457" s="281">
        <v>41675.68472222222</v>
      </c>
      <c r="G457" s="453">
        <f t="shared" si="120"/>
        <v>5.6833333333488554</v>
      </c>
      <c r="H457" s="484"/>
      <c r="I457" s="485"/>
      <c r="J457" s="491"/>
      <c r="K457" s="491"/>
      <c r="L457" s="491"/>
      <c r="M457" s="501">
        <f>0*75%</f>
        <v>0</v>
      </c>
      <c r="N457" s="501">
        <v>410</v>
      </c>
      <c r="O457" s="501">
        <v>383</v>
      </c>
      <c r="P457" s="284" t="s">
        <v>190</v>
      </c>
      <c r="Q457" s="482" t="s">
        <v>333</v>
      </c>
    </row>
    <row r="458" spans="1:29" ht="13.5" x14ac:dyDescent="0.25">
      <c r="A458" s="280" t="s">
        <v>108</v>
      </c>
      <c r="B458" s="280" t="s">
        <v>4</v>
      </c>
      <c r="C458" s="280">
        <v>27</v>
      </c>
      <c r="D458" s="280">
        <v>310</v>
      </c>
      <c r="E458" s="281">
        <v>41680.306944444441</v>
      </c>
      <c r="F458" s="281">
        <v>41680.322916666664</v>
      </c>
      <c r="G458" s="282">
        <f t="shared" si="120"/>
        <v>0.38333333336049691</v>
      </c>
      <c r="H458" s="313">
        <f>G458*(N458-M458)/N458</f>
        <v>3.2723577238091196E-2</v>
      </c>
      <c r="I458" s="283">
        <f>H458*O458</f>
        <v>12.533130082188928</v>
      </c>
      <c r="J458" s="356">
        <f>I458/$S$4</f>
        <v>1.5353131945390466E-6</v>
      </c>
      <c r="K458" s="356">
        <f>I458/$T$4</f>
        <v>1.5886601502255365E-6</v>
      </c>
      <c r="L458" s="356">
        <f>I458/$U$4</f>
        <v>1.6470763419330715E-6</v>
      </c>
      <c r="M458" s="501">
        <f>500*75%</f>
        <v>375</v>
      </c>
      <c r="N458" s="501">
        <v>410</v>
      </c>
      <c r="O458" s="501">
        <v>383</v>
      </c>
      <c r="P458" s="284" t="s">
        <v>166</v>
      </c>
      <c r="Q458" s="482" t="s">
        <v>334</v>
      </c>
    </row>
    <row r="459" spans="1:29" s="214" customFormat="1" ht="13.5" x14ac:dyDescent="0.25">
      <c r="A459" s="280" t="s">
        <v>108</v>
      </c>
      <c r="B459" s="280" t="s">
        <v>4</v>
      </c>
      <c r="C459" s="280">
        <v>28</v>
      </c>
      <c r="D459" s="280">
        <v>310</v>
      </c>
      <c r="E459" s="281">
        <v>41680.416666666664</v>
      </c>
      <c r="F459" s="281">
        <v>41680.581944444442</v>
      </c>
      <c r="G459" s="282">
        <f t="shared" si="120"/>
        <v>3.9666666666744277</v>
      </c>
      <c r="H459" s="313">
        <f>G459*(N459-M459)/N459</f>
        <v>0.33861788617952432</v>
      </c>
      <c r="I459" s="283">
        <f>H459*O459</f>
        <v>129.69065040675781</v>
      </c>
      <c r="J459" s="356">
        <f>I459/$S$4</f>
        <v>1.5887153925005001E-5</v>
      </c>
      <c r="K459" s="356">
        <f>I459/$T$4</f>
        <v>1.6439178944679336E-5</v>
      </c>
      <c r="L459" s="356">
        <f>I459/$U$4</f>
        <v>1.7043659537089567E-5</v>
      </c>
      <c r="M459" s="501">
        <f>500*75%</f>
        <v>375</v>
      </c>
      <c r="N459" s="501">
        <v>410</v>
      </c>
      <c r="O459" s="501">
        <v>383</v>
      </c>
      <c r="P459" s="284" t="s">
        <v>166</v>
      </c>
      <c r="Q459" s="482" t="s">
        <v>335</v>
      </c>
      <c r="R459" s="285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</row>
    <row r="460" spans="1:29" s="214" customFormat="1" ht="13.5" x14ac:dyDescent="0.25">
      <c r="A460" s="280" t="s">
        <v>108</v>
      </c>
      <c r="B460" s="280" t="s">
        <v>4</v>
      </c>
      <c r="C460" s="280">
        <v>29</v>
      </c>
      <c r="D460" s="280">
        <v>310</v>
      </c>
      <c r="E460" s="281">
        <v>41681.928472222222</v>
      </c>
      <c r="F460" s="281">
        <v>41681.979166666664</v>
      </c>
      <c r="G460" s="282">
        <f t="shared" si="120"/>
        <v>1.21666666661622</v>
      </c>
      <c r="H460" s="313">
        <f>G460*(N460-M460)/N460</f>
        <v>0.10386178861357975</v>
      </c>
      <c r="I460" s="283">
        <f>H460*O460</f>
        <v>39.779065039001047</v>
      </c>
      <c r="J460" s="356">
        <f>I460/$S$4</f>
        <v>4.8729505734244058E-6</v>
      </c>
      <c r="K460" s="356">
        <f>I460/$T$4</f>
        <v>5.0422691718885935E-6</v>
      </c>
      <c r="L460" s="356">
        <f>I460/$U$4</f>
        <v>5.2276770846786397E-6</v>
      </c>
      <c r="M460" s="501">
        <f>500*75%</f>
        <v>375</v>
      </c>
      <c r="N460" s="501">
        <v>410</v>
      </c>
      <c r="O460" s="501">
        <v>383</v>
      </c>
      <c r="P460" s="284" t="s">
        <v>166</v>
      </c>
      <c r="Q460" s="482" t="s">
        <v>336</v>
      </c>
      <c r="R460" s="285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</row>
    <row r="461" spans="1:29" s="214" customFormat="1" ht="13.5" x14ac:dyDescent="0.25">
      <c r="A461" s="280" t="s">
        <v>108</v>
      </c>
      <c r="B461" s="452" t="s">
        <v>156</v>
      </c>
      <c r="C461" s="280">
        <v>30</v>
      </c>
      <c r="D461" s="280">
        <v>9999</v>
      </c>
      <c r="E461" s="281">
        <v>41689.333333333336</v>
      </c>
      <c r="F461" s="281">
        <v>41689.583333333336</v>
      </c>
      <c r="G461" s="453">
        <f t="shared" si="120"/>
        <v>6</v>
      </c>
      <c r="H461" s="484"/>
      <c r="I461" s="485"/>
      <c r="J461" s="491"/>
      <c r="K461" s="491"/>
      <c r="L461" s="491"/>
      <c r="M461" s="501">
        <f>0*75%</f>
        <v>0</v>
      </c>
      <c r="N461" s="501">
        <v>410</v>
      </c>
      <c r="O461" s="501">
        <v>383</v>
      </c>
      <c r="P461" s="284" t="s">
        <v>190</v>
      </c>
      <c r="Q461" s="482" t="s">
        <v>337</v>
      </c>
      <c r="R461" s="285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</row>
    <row r="462" spans="1:29" s="321" customFormat="1" x14ac:dyDescent="0.2">
      <c r="A462" s="314"/>
      <c r="B462" s="314"/>
      <c r="C462" s="314"/>
      <c r="D462" s="314"/>
      <c r="E462" s="315"/>
      <c r="F462" s="315"/>
      <c r="G462" s="316"/>
      <c r="H462" s="317"/>
      <c r="I462" s="318"/>
      <c r="J462" s="358"/>
      <c r="K462" s="358"/>
      <c r="L462" s="358"/>
      <c r="M462" s="496"/>
      <c r="N462" s="496"/>
      <c r="O462" s="496"/>
      <c r="P462" s="319"/>
      <c r="Q462" s="367"/>
      <c r="R462" s="320"/>
    </row>
    <row r="463" spans="1:29" s="329" customFormat="1" x14ac:dyDescent="0.2">
      <c r="A463" s="322" t="s">
        <v>108</v>
      </c>
      <c r="B463" s="322"/>
      <c r="C463" s="322"/>
      <c r="D463" s="322"/>
      <c r="E463" s="323"/>
      <c r="F463" s="323"/>
      <c r="G463" s="324">
        <f t="shared" ref="G463:L463" si="126">SUM(G430:G462)</f>
        <v>183.75000000017462</v>
      </c>
      <c r="H463" s="325">
        <f t="shared" si="126"/>
        <v>78.184430894355586</v>
      </c>
      <c r="I463" s="326">
        <f t="shared" si="126"/>
        <v>29944.63703253819</v>
      </c>
      <c r="J463" s="360">
        <f t="shared" si="126"/>
        <v>3.6682294079970926E-3</v>
      </c>
      <c r="K463" s="360">
        <f t="shared" si="126"/>
        <v>3.7956880088691135E-3</v>
      </c>
      <c r="L463" s="360">
        <f t="shared" si="126"/>
        <v>3.9352582236545806E-3</v>
      </c>
      <c r="M463" s="497"/>
      <c r="N463" s="497"/>
      <c r="O463" s="497"/>
      <c r="P463" s="327"/>
      <c r="Q463" s="368"/>
      <c r="R463" s="328"/>
    </row>
    <row r="464" spans="1:29" s="329" customFormat="1" x14ac:dyDescent="0.2">
      <c r="A464" s="322"/>
      <c r="B464" s="286" t="s">
        <v>147</v>
      </c>
      <c r="C464" s="322"/>
      <c r="D464" s="322"/>
      <c r="E464" s="323"/>
      <c r="F464" s="323"/>
      <c r="G464" s="287"/>
      <c r="H464" s="338"/>
      <c r="I464" s="288"/>
      <c r="J464" s="357"/>
      <c r="K464" s="357"/>
      <c r="L464" s="357"/>
      <c r="M464" s="497"/>
      <c r="N464" s="497"/>
      <c r="O464" s="497"/>
      <c r="P464" s="327"/>
      <c r="Q464" s="368"/>
      <c r="R464" s="328"/>
    </row>
    <row r="466" spans="1:29" x14ac:dyDescent="0.2">
      <c r="A466" s="307"/>
      <c r="B466" s="307"/>
      <c r="C466" s="307"/>
      <c r="D466" s="307"/>
      <c r="E466" s="308"/>
      <c r="F466" s="308"/>
      <c r="G466" s="309"/>
      <c r="H466" s="310"/>
      <c r="I466" s="311"/>
      <c r="J466" s="355"/>
      <c r="K466" s="355"/>
      <c r="L466" s="355"/>
      <c r="M466" s="494"/>
      <c r="N466" s="494"/>
      <c r="O466" s="494"/>
      <c r="P466" s="312"/>
      <c r="Q466" s="365"/>
    </row>
    <row r="467" spans="1:29" x14ac:dyDescent="0.2">
      <c r="A467" s="280" t="s">
        <v>433</v>
      </c>
      <c r="B467" s="280" t="s">
        <v>434</v>
      </c>
      <c r="C467" s="280">
        <v>1</v>
      </c>
      <c r="D467" s="280">
        <v>3439</v>
      </c>
      <c r="E467" s="281">
        <v>41640</v>
      </c>
      <c r="F467" s="281">
        <v>41643.083333333336</v>
      </c>
      <c r="G467" s="282">
        <f t="shared" ref="G467:G485" si="127">(F467-E467)*24</f>
        <v>74.000000000058208</v>
      </c>
      <c r="H467" s="313">
        <f>G467*(N467-M467)/N467</f>
        <v>5.2421746293286704</v>
      </c>
      <c r="I467" s="283">
        <f>H467*O467</f>
        <v>2988.0395387173421</v>
      </c>
      <c r="J467" s="356">
        <f>I467/$S$4</f>
        <v>3.6603597820440687E-4</v>
      </c>
      <c r="K467" s="356">
        <f>I467/$T$4</f>
        <v>3.7875449399544326E-4</v>
      </c>
      <c r="L467" s="356">
        <f>I467/$U$4</f>
        <v>3.9268157281603758E-4</v>
      </c>
      <c r="M467" s="537">
        <v>564</v>
      </c>
      <c r="N467" s="537">
        <v>607</v>
      </c>
      <c r="O467" s="537">
        <v>570</v>
      </c>
      <c r="P467" s="284" t="s">
        <v>435</v>
      </c>
      <c r="Q467" s="284" t="s">
        <v>436</v>
      </c>
      <c r="R467" s="284"/>
      <c r="S467" s="284"/>
    </row>
    <row r="468" spans="1:29" s="214" customFormat="1" x14ac:dyDescent="0.2">
      <c r="A468" s="280" t="s">
        <v>109</v>
      </c>
      <c r="B468" s="452" t="s">
        <v>156</v>
      </c>
      <c r="C468" s="280">
        <v>2</v>
      </c>
      <c r="D468" s="280">
        <v>1190</v>
      </c>
      <c r="E468" s="281">
        <v>41643.5</v>
      </c>
      <c r="F468" s="281">
        <v>41643.708333333336</v>
      </c>
      <c r="G468" s="453">
        <f t="shared" si="127"/>
        <v>5.0000000000582077</v>
      </c>
      <c r="H468" s="313"/>
      <c r="I468" s="283"/>
      <c r="J468" s="356"/>
      <c r="K468" s="356"/>
      <c r="L468" s="356"/>
      <c r="M468" s="537">
        <v>0</v>
      </c>
      <c r="N468" s="537">
        <v>607</v>
      </c>
      <c r="O468" s="537">
        <v>570</v>
      </c>
      <c r="P468" s="284" t="s">
        <v>157</v>
      </c>
      <c r="Q468" s="284" t="s">
        <v>579</v>
      </c>
      <c r="R468" s="284"/>
      <c r="S468" s="284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</row>
    <row r="469" spans="1:29" s="214" customFormat="1" x14ac:dyDescent="0.2">
      <c r="A469" s="280" t="s">
        <v>109</v>
      </c>
      <c r="B469" s="452" t="s">
        <v>156</v>
      </c>
      <c r="C469" s="280">
        <v>3</v>
      </c>
      <c r="D469" s="280">
        <v>1190</v>
      </c>
      <c r="E469" s="281">
        <v>41650</v>
      </c>
      <c r="F469" s="281">
        <v>41650.224305555559</v>
      </c>
      <c r="G469" s="453">
        <f t="shared" si="127"/>
        <v>5.3833333334187046</v>
      </c>
      <c r="H469" s="313"/>
      <c r="I469" s="283"/>
      <c r="J469" s="356"/>
      <c r="K469" s="356"/>
      <c r="L469" s="356"/>
      <c r="M469" s="537">
        <v>0</v>
      </c>
      <c r="N469" s="537">
        <v>607</v>
      </c>
      <c r="O469" s="537">
        <v>570</v>
      </c>
      <c r="P469" s="284" t="s">
        <v>157</v>
      </c>
      <c r="Q469" s="284" t="s">
        <v>578</v>
      </c>
      <c r="R469" s="284"/>
      <c r="S469" s="284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</row>
    <row r="470" spans="1:29" s="214" customFormat="1" x14ac:dyDescent="0.2">
      <c r="A470" s="280" t="s">
        <v>109</v>
      </c>
      <c r="B470" s="280" t="s">
        <v>4</v>
      </c>
      <c r="C470" s="280">
        <v>4</v>
      </c>
      <c r="D470" s="280">
        <v>8000</v>
      </c>
      <c r="E470" s="281">
        <v>41650.224305555559</v>
      </c>
      <c r="F470" s="281">
        <v>41650.79791666667</v>
      </c>
      <c r="G470" s="282">
        <f t="shared" si="127"/>
        <v>13.766666666662786</v>
      </c>
      <c r="H470" s="313">
        <f t="shared" ref="H470:H476" si="128">G470*(N470-M470)/N470</f>
        <v>3.3792970895103052</v>
      </c>
      <c r="I470" s="283">
        <f t="shared" ref="I470:I476" si="129">H470*O470</f>
        <v>1926.199341020874</v>
      </c>
      <c r="J470" s="356">
        <f t="shared" ref="J470:J476" si="130">I470/$S$4</f>
        <v>2.3596015075152439E-4</v>
      </c>
      <c r="K470" s="356">
        <f t="shared" ref="K470:K476" si="131">I470/$T$4</f>
        <v>2.441589702176062E-4</v>
      </c>
      <c r="L470" s="356">
        <f t="shared" ref="L470:L476" si="132">I470/$U$4</f>
        <v>2.5313687352141931E-4</v>
      </c>
      <c r="M470" s="537">
        <v>458</v>
      </c>
      <c r="N470" s="537">
        <v>607</v>
      </c>
      <c r="O470" s="537">
        <v>570</v>
      </c>
      <c r="P470" s="284" t="s">
        <v>438</v>
      </c>
      <c r="Q470" s="284" t="s">
        <v>439</v>
      </c>
      <c r="R470" s="284"/>
      <c r="S470" s="284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</row>
    <row r="471" spans="1:29" x14ac:dyDescent="0.2">
      <c r="A471" s="280" t="s">
        <v>109</v>
      </c>
      <c r="B471" s="280" t="s">
        <v>4</v>
      </c>
      <c r="C471" s="280">
        <v>5</v>
      </c>
      <c r="D471" s="280">
        <v>8000</v>
      </c>
      <c r="E471" s="281">
        <v>41650.79791666667</v>
      </c>
      <c r="F471" s="281">
        <v>41651.114583333336</v>
      </c>
      <c r="G471" s="282">
        <f t="shared" si="127"/>
        <v>7.5999999999767169</v>
      </c>
      <c r="H471" s="313">
        <f t="shared" si="128"/>
        <v>3.0925864909295702</v>
      </c>
      <c r="I471" s="283">
        <f t="shared" si="129"/>
        <v>1762.774299829855</v>
      </c>
      <c r="J471" s="356">
        <f t="shared" si="130"/>
        <v>2.1594052114477279E-4</v>
      </c>
      <c r="K471" s="356">
        <f t="shared" si="131"/>
        <v>2.2344372599795997E-4</v>
      </c>
      <c r="L471" s="356">
        <f t="shared" si="132"/>
        <v>2.316599146723531E-4</v>
      </c>
      <c r="M471" s="537">
        <v>360</v>
      </c>
      <c r="N471" s="537">
        <v>607</v>
      </c>
      <c r="O471" s="537">
        <v>570</v>
      </c>
      <c r="P471" s="284" t="s">
        <v>438</v>
      </c>
      <c r="Q471" s="284" t="s">
        <v>439</v>
      </c>
      <c r="R471" s="284"/>
      <c r="S471" s="284"/>
    </row>
    <row r="472" spans="1:29" x14ac:dyDescent="0.2">
      <c r="A472" s="280" t="s">
        <v>109</v>
      </c>
      <c r="B472" s="280" t="s">
        <v>4</v>
      </c>
      <c r="C472" s="280">
        <v>6</v>
      </c>
      <c r="D472" s="280">
        <v>8650</v>
      </c>
      <c r="E472" s="281">
        <v>41656.8125</v>
      </c>
      <c r="F472" s="281">
        <v>41656.927083333336</v>
      </c>
      <c r="G472" s="282">
        <f t="shared" si="127"/>
        <v>2.7500000000582077</v>
      </c>
      <c r="H472" s="313">
        <f t="shared" si="128"/>
        <v>0.54365733114824533</v>
      </c>
      <c r="I472" s="283">
        <f t="shared" si="129"/>
        <v>309.88467875449982</v>
      </c>
      <c r="J472" s="356">
        <f t="shared" si="130"/>
        <v>3.7960990826497789E-5</v>
      </c>
      <c r="K472" s="356">
        <f t="shared" si="131"/>
        <v>3.9280007234771691E-5</v>
      </c>
      <c r="L472" s="356">
        <f t="shared" si="132"/>
        <v>4.0724361732222909E-5</v>
      </c>
      <c r="M472" s="537">
        <v>487</v>
      </c>
      <c r="N472" s="537">
        <v>607</v>
      </c>
      <c r="O472" s="537">
        <v>570</v>
      </c>
      <c r="P472" s="284" t="s">
        <v>485</v>
      </c>
      <c r="Q472" s="284" t="s">
        <v>486</v>
      </c>
      <c r="R472" s="284"/>
      <c r="S472" s="284"/>
    </row>
    <row r="473" spans="1:29" x14ac:dyDescent="0.2">
      <c r="A473" s="280" t="s">
        <v>109</v>
      </c>
      <c r="B473" s="280" t="s">
        <v>4</v>
      </c>
      <c r="C473" s="280">
        <v>7</v>
      </c>
      <c r="D473" s="280">
        <v>8650</v>
      </c>
      <c r="E473" s="281">
        <v>41657.177083333336</v>
      </c>
      <c r="F473" s="281">
        <v>41657.239583333336</v>
      </c>
      <c r="G473" s="282">
        <f t="shared" si="127"/>
        <v>1.5</v>
      </c>
      <c r="H473" s="313">
        <f t="shared" si="128"/>
        <v>0.29654036243822074</v>
      </c>
      <c r="I473" s="283">
        <f t="shared" si="129"/>
        <v>169.02800658978583</v>
      </c>
      <c r="J473" s="356">
        <f t="shared" si="130"/>
        <v>2.0705994995833253E-5</v>
      </c>
      <c r="K473" s="356">
        <f t="shared" si="131"/>
        <v>2.1425458491240151E-5</v>
      </c>
      <c r="L473" s="356">
        <f t="shared" si="132"/>
        <v>2.2213288217105959E-5</v>
      </c>
      <c r="M473" s="537">
        <v>487</v>
      </c>
      <c r="N473" s="537">
        <v>607</v>
      </c>
      <c r="O473" s="537">
        <v>570</v>
      </c>
      <c r="P473" s="284" t="s">
        <v>485</v>
      </c>
      <c r="Q473" s="284" t="s">
        <v>486</v>
      </c>
      <c r="R473" s="284"/>
      <c r="S473" s="284"/>
    </row>
    <row r="474" spans="1:29" x14ac:dyDescent="0.2">
      <c r="A474" s="280" t="s">
        <v>109</v>
      </c>
      <c r="B474" s="280" t="s">
        <v>4</v>
      </c>
      <c r="C474" s="280">
        <v>8</v>
      </c>
      <c r="D474" s="280">
        <v>9620</v>
      </c>
      <c r="E474" s="281">
        <v>41657.475694444445</v>
      </c>
      <c r="F474" s="281">
        <v>41657.583333333336</v>
      </c>
      <c r="G474" s="282">
        <f t="shared" si="127"/>
        <v>2.5833333333721384</v>
      </c>
      <c r="H474" s="313">
        <f t="shared" si="128"/>
        <v>0.31919275124037955</v>
      </c>
      <c r="I474" s="283">
        <f t="shared" si="129"/>
        <v>181.93986820701633</v>
      </c>
      <c r="J474" s="356">
        <f t="shared" si="130"/>
        <v>2.2287702947238638E-5</v>
      </c>
      <c r="K474" s="356">
        <f t="shared" si="131"/>
        <v>2.3062125459667419E-5</v>
      </c>
      <c r="L474" s="356">
        <f t="shared" si="132"/>
        <v>2.3910136622938491E-5</v>
      </c>
      <c r="M474" s="537">
        <v>532</v>
      </c>
      <c r="N474" s="537">
        <v>607</v>
      </c>
      <c r="O474" s="537">
        <v>570</v>
      </c>
      <c r="P474" s="284" t="s">
        <v>500</v>
      </c>
      <c r="Q474" s="284" t="s">
        <v>501</v>
      </c>
      <c r="R474" s="284"/>
      <c r="S474" s="284"/>
    </row>
    <row r="475" spans="1:29" x14ac:dyDescent="0.2">
      <c r="A475" s="280" t="s">
        <v>109</v>
      </c>
      <c r="B475" s="280" t="s">
        <v>4</v>
      </c>
      <c r="C475" s="280">
        <v>9</v>
      </c>
      <c r="D475" s="280">
        <v>9620</v>
      </c>
      <c r="E475" s="281">
        <v>41657.746527777781</v>
      </c>
      <c r="F475" s="281">
        <v>41657.756944444445</v>
      </c>
      <c r="G475" s="282">
        <f t="shared" si="127"/>
        <v>0.24999999994179234</v>
      </c>
      <c r="H475" s="313">
        <f t="shared" si="128"/>
        <v>4.942339372819618E-2</v>
      </c>
      <c r="I475" s="283">
        <f t="shared" si="129"/>
        <v>28.171334425071823</v>
      </c>
      <c r="J475" s="356">
        <f t="shared" si="130"/>
        <v>3.4509991651687102E-6</v>
      </c>
      <c r="K475" s="356">
        <f t="shared" si="131"/>
        <v>3.5709097477086077E-6</v>
      </c>
      <c r="L475" s="356">
        <f t="shared" si="132"/>
        <v>3.7022147019890043E-6</v>
      </c>
      <c r="M475" s="537">
        <v>487</v>
      </c>
      <c r="N475" s="537">
        <v>607</v>
      </c>
      <c r="O475" s="537">
        <v>570</v>
      </c>
      <c r="P475" s="284" t="s">
        <v>500</v>
      </c>
      <c r="Q475" s="284" t="s">
        <v>539</v>
      </c>
      <c r="R475" s="284"/>
      <c r="S475" s="284"/>
    </row>
    <row r="476" spans="1:29" x14ac:dyDescent="0.2">
      <c r="A476" s="280" t="s">
        <v>109</v>
      </c>
      <c r="B476" s="280" t="s">
        <v>4</v>
      </c>
      <c r="C476" s="280">
        <v>10</v>
      </c>
      <c r="D476" s="280">
        <v>9620</v>
      </c>
      <c r="E476" s="281">
        <v>41657.756944444445</v>
      </c>
      <c r="F476" s="281">
        <v>41657.802083333336</v>
      </c>
      <c r="G476" s="282">
        <f t="shared" si="127"/>
        <v>1.0833333333721384</v>
      </c>
      <c r="H476" s="313">
        <f t="shared" si="128"/>
        <v>0.10708401977319326</v>
      </c>
      <c r="I476" s="283">
        <f t="shared" si="129"/>
        <v>61.037891270720159</v>
      </c>
      <c r="J476" s="356">
        <f t="shared" si="130"/>
        <v>7.4771648598742852E-6</v>
      </c>
      <c r="K476" s="356">
        <f t="shared" si="131"/>
        <v>7.7369711221138597E-6</v>
      </c>
      <c r="L476" s="356">
        <f t="shared" si="132"/>
        <v>8.0214651897978153E-6</v>
      </c>
      <c r="M476" s="537">
        <v>547</v>
      </c>
      <c r="N476" s="537">
        <v>607</v>
      </c>
      <c r="O476" s="537">
        <v>570</v>
      </c>
      <c r="P476" s="284" t="s">
        <v>500</v>
      </c>
      <c r="Q476" s="284" t="s">
        <v>539</v>
      </c>
      <c r="R476" s="284"/>
      <c r="S476" s="284"/>
    </row>
    <row r="477" spans="1:29" x14ac:dyDescent="0.2">
      <c r="A477" s="280" t="s">
        <v>109</v>
      </c>
      <c r="B477" s="452" t="s">
        <v>156</v>
      </c>
      <c r="C477" s="280">
        <v>11</v>
      </c>
      <c r="D477" s="280">
        <v>1190</v>
      </c>
      <c r="E477" s="281">
        <v>41658</v>
      </c>
      <c r="F477" s="281">
        <v>41658.260416666664</v>
      </c>
      <c r="G477" s="453">
        <f t="shared" si="127"/>
        <v>6.2499999999417923</v>
      </c>
      <c r="M477" s="537">
        <v>0</v>
      </c>
      <c r="N477" s="537">
        <v>607</v>
      </c>
      <c r="O477" s="537">
        <v>570</v>
      </c>
      <c r="P477" s="284" t="s">
        <v>157</v>
      </c>
      <c r="Q477" s="284" t="s">
        <v>573</v>
      </c>
      <c r="R477" s="284"/>
      <c r="S477" s="284"/>
    </row>
    <row r="478" spans="1:29" x14ac:dyDescent="0.2">
      <c r="A478" s="280" t="s">
        <v>109</v>
      </c>
      <c r="B478" s="280" t="s">
        <v>4</v>
      </c>
      <c r="C478" s="280">
        <v>12</v>
      </c>
      <c r="D478" s="280">
        <v>9620</v>
      </c>
      <c r="E478" s="281">
        <v>41658.436805555553</v>
      </c>
      <c r="F478" s="281">
        <v>41658.541666666664</v>
      </c>
      <c r="G478" s="282">
        <f t="shared" si="127"/>
        <v>2.5166666666627862</v>
      </c>
      <c r="H478" s="313">
        <f>G478*(N478-M478)/N478</f>
        <v>0.31095551894515477</v>
      </c>
      <c r="I478" s="283">
        <f>H478*O478</f>
        <v>177.24464579873822</v>
      </c>
      <c r="J478" s="356">
        <f>I478/$S$4</f>
        <v>2.1712536419208333E-5</v>
      </c>
      <c r="K478" s="356">
        <f>I478/$T$4</f>
        <v>2.246697383452968E-5</v>
      </c>
      <c r="L478" s="356">
        <f>I478/$U$4</f>
        <v>2.3293100838734913E-5</v>
      </c>
      <c r="M478" s="537">
        <v>532</v>
      </c>
      <c r="N478" s="537">
        <v>607</v>
      </c>
      <c r="O478" s="537">
        <v>570</v>
      </c>
      <c r="P478" s="284" t="s">
        <v>500</v>
      </c>
      <c r="Q478" s="284" t="s">
        <v>504</v>
      </c>
      <c r="R478" s="284"/>
      <c r="S478" s="284"/>
    </row>
    <row r="479" spans="1:29" x14ac:dyDescent="0.2">
      <c r="A479" s="280" t="s">
        <v>109</v>
      </c>
      <c r="B479" s="280" t="s">
        <v>4</v>
      </c>
      <c r="C479" s="280">
        <v>13</v>
      </c>
      <c r="D479" s="280">
        <v>9620</v>
      </c>
      <c r="E479" s="281">
        <v>41658.743055555555</v>
      </c>
      <c r="F479" s="281">
        <v>41658.84375</v>
      </c>
      <c r="G479" s="282">
        <f t="shared" si="127"/>
        <v>2.4166666666860692</v>
      </c>
      <c r="H479" s="313">
        <f>G479*(N479-M479)/N479</f>
        <v>0.29859967051310576</v>
      </c>
      <c r="I479" s="283">
        <f>H479*O479</f>
        <v>170.2018121924703</v>
      </c>
      <c r="J479" s="356">
        <f>I479/$S$4</f>
        <v>2.0849786627916159E-5</v>
      </c>
      <c r="K479" s="356">
        <f>I479/$T$4</f>
        <v>2.1574246397602531E-5</v>
      </c>
      <c r="L479" s="356">
        <f>I479/$U$4</f>
        <v>2.2367547163237666E-5</v>
      </c>
      <c r="M479" s="537">
        <v>532</v>
      </c>
      <c r="N479" s="537">
        <v>607</v>
      </c>
      <c r="O479" s="537">
        <v>570</v>
      </c>
      <c r="P479" s="284" t="s">
        <v>500</v>
      </c>
      <c r="Q479" s="284" t="s">
        <v>504</v>
      </c>
      <c r="R479" s="284"/>
      <c r="S479" s="284"/>
    </row>
    <row r="480" spans="1:29" x14ac:dyDescent="0.2">
      <c r="A480" s="454" t="s">
        <v>109</v>
      </c>
      <c r="B480" s="454" t="s">
        <v>4</v>
      </c>
      <c r="C480" s="454">
        <v>14</v>
      </c>
      <c r="D480" s="454">
        <v>9610</v>
      </c>
      <c r="E480" s="455">
        <v>41659.072916666664</v>
      </c>
      <c r="F480" s="455">
        <v>41659.6875</v>
      </c>
      <c r="G480" s="456">
        <f t="shared" si="127"/>
        <v>14.750000000058208</v>
      </c>
      <c r="H480" s="457">
        <f>G480*(N480-M480)/N480</f>
        <v>1.8285626029726196</v>
      </c>
      <c r="I480" s="458">
        <f>H480*O480</f>
        <v>1042.2806836943932</v>
      </c>
      <c r="J480" s="245">
        <f>I480/$S$4</f>
        <v>1.2767977955987982E-4</v>
      </c>
      <c r="K480" s="245">
        <f>I480/$T$4</f>
        <v>1.3211622130119283E-4</v>
      </c>
      <c r="L480" s="245">
        <f>I480/$U$4</f>
        <v>1.3697423105872968E-4</v>
      </c>
      <c r="M480" s="543">
        <f>0.75*709</f>
        <v>531.75</v>
      </c>
      <c r="N480" s="544">
        <v>607</v>
      </c>
      <c r="O480" s="544">
        <v>570</v>
      </c>
      <c r="P480" s="459" t="s">
        <v>445</v>
      </c>
      <c r="Q480" s="460" t="s">
        <v>446</v>
      </c>
      <c r="R480" s="461"/>
      <c r="S480" s="214"/>
      <c r="T480" s="214"/>
      <c r="U480" s="214"/>
      <c r="V480" s="214"/>
      <c r="W480" s="214"/>
      <c r="X480" s="214"/>
      <c r="Y480" s="214"/>
      <c r="Z480" s="214"/>
      <c r="AA480" s="214"/>
      <c r="AB480" s="214"/>
      <c r="AC480" s="214"/>
    </row>
    <row r="481" spans="1:29" x14ac:dyDescent="0.2">
      <c r="A481" s="454" t="s">
        <v>109</v>
      </c>
      <c r="B481" s="462" t="s">
        <v>156</v>
      </c>
      <c r="C481" s="454">
        <v>15</v>
      </c>
      <c r="D481" s="454">
        <v>1190</v>
      </c>
      <c r="E481" s="455">
        <v>41665.5</v>
      </c>
      <c r="F481" s="455">
        <v>41665.75</v>
      </c>
      <c r="G481" s="463">
        <f t="shared" si="127"/>
        <v>6</v>
      </c>
      <c r="H481" s="457"/>
      <c r="I481" s="458"/>
      <c r="J481" s="245"/>
      <c r="K481" s="245"/>
      <c r="L481" s="245"/>
      <c r="M481" s="543">
        <v>0</v>
      </c>
      <c r="N481" s="544">
        <v>607</v>
      </c>
      <c r="O481" s="544">
        <v>570</v>
      </c>
      <c r="P481" s="459" t="s">
        <v>157</v>
      </c>
      <c r="Q481" s="460" t="s">
        <v>575</v>
      </c>
      <c r="R481" s="461"/>
      <c r="S481" s="214"/>
      <c r="T481" s="214"/>
      <c r="U481" s="214"/>
      <c r="V481" s="214"/>
      <c r="W481" s="214"/>
      <c r="X481" s="214"/>
      <c r="Y481" s="214"/>
      <c r="Z481" s="214"/>
      <c r="AA481" s="214"/>
      <c r="AB481" s="214"/>
      <c r="AC481" s="214"/>
    </row>
    <row r="482" spans="1:29" ht="13.5" x14ac:dyDescent="0.25">
      <c r="A482" s="280" t="s">
        <v>109</v>
      </c>
      <c r="B482" s="452" t="s">
        <v>156</v>
      </c>
      <c r="C482" s="280">
        <v>16</v>
      </c>
      <c r="D482" s="280">
        <v>1190</v>
      </c>
      <c r="E482" s="281">
        <v>41671.000694444447</v>
      </c>
      <c r="F482" s="281">
        <v>41671.260416666664</v>
      </c>
      <c r="G482" s="453">
        <f t="shared" si="127"/>
        <v>6.2333333332207985</v>
      </c>
      <c r="H482" s="484">
        <f>G482*(N482-M482)/N482</f>
        <v>6.2333333332207985</v>
      </c>
      <c r="I482" s="485">
        <f>H482*O482</f>
        <v>3552.9999999358552</v>
      </c>
      <c r="J482" s="491"/>
      <c r="K482" s="491"/>
      <c r="L482" s="491"/>
      <c r="M482" s="501">
        <f>0*75%</f>
        <v>0</v>
      </c>
      <c r="N482" s="501">
        <v>607</v>
      </c>
      <c r="O482" s="501">
        <v>570</v>
      </c>
      <c r="P482" s="284" t="s">
        <v>157</v>
      </c>
      <c r="Q482" s="482" t="s">
        <v>338</v>
      </c>
      <c r="V482" s="384"/>
      <c r="W482" s="384"/>
      <c r="X482" s="384"/>
      <c r="Y482" s="384"/>
      <c r="Z482" s="384"/>
      <c r="AA482" s="384"/>
      <c r="AB482" s="384"/>
      <c r="AC482" s="384"/>
    </row>
    <row r="483" spans="1:29" ht="13.5" x14ac:dyDescent="0.25">
      <c r="A483" s="280" t="s">
        <v>109</v>
      </c>
      <c r="B483" s="280" t="s">
        <v>4</v>
      </c>
      <c r="C483" s="280">
        <v>17</v>
      </c>
      <c r="D483" s="280">
        <v>310</v>
      </c>
      <c r="E483" s="281">
        <v>41672.6875</v>
      </c>
      <c r="F483" s="281">
        <v>41672.791666666664</v>
      </c>
      <c r="G483" s="282">
        <f t="shared" si="127"/>
        <v>2.4999999999417923</v>
      </c>
      <c r="H483" s="313">
        <f>G483*(N483-M483)/N483</f>
        <v>0.40259472816196079</v>
      </c>
      <c r="I483" s="283">
        <f>H483*O483</f>
        <v>229.47899505231766</v>
      </c>
      <c r="J483" s="356">
        <f>I483/$S$4</f>
        <v>2.8111264038827432E-5</v>
      </c>
      <c r="K483" s="356">
        <f>I483/$T$4</f>
        <v>2.9088035659305027E-5</v>
      </c>
      <c r="L483" s="356">
        <f>I483/$U$4</f>
        <v>3.0157623932938219E-5</v>
      </c>
      <c r="M483" s="501">
        <f>679*75%</f>
        <v>509.25</v>
      </c>
      <c r="N483" s="501">
        <v>607</v>
      </c>
      <c r="O483" s="501">
        <v>570</v>
      </c>
      <c r="P483" s="284" t="s">
        <v>166</v>
      </c>
      <c r="Q483" s="482" t="s">
        <v>339</v>
      </c>
    </row>
    <row r="484" spans="1:29" s="214" customFormat="1" ht="13.5" x14ac:dyDescent="0.25">
      <c r="A484" s="280" t="s">
        <v>109</v>
      </c>
      <c r="B484" s="280" t="s">
        <v>4</v>
      </c>
      <c r="C484" s="280">
        <v>18</v>
      </c>
      <c r="D484" s="280">
        <v>1455</v>
      </c>
      <c r="E484" s="281">
        <v>41674.65625</v>
      </c>
      <c r="F484" s="281">
        <v>41674.677083333336</v>
      </c>
      <c r="G484" s="282">
        <f t="shared" si="127"/>
        <v>0.50000000005820766</v>
      </c>
      <c r="H484" s="313">
        <f>G484*(N484-M484)/N484</f>
        <v>1.5650741352728082E-2</v>
      </c>
      <c r="I484" s="283">
        <f>H484*O484</f>
        <v>8.9209225710550069</v>
      </c>
      <c r="J484" s="356">
        <f>I484/$S$4</f>
        <v>1.0928164026850867E-6</v>
      </c>
      <c r="K484" s="356">
        <f>I484/$T$4</f>
        <v>1.1307880871693157E-6</v>
      </c>
      <c r="L484" s="356">
        <f>I484/$U$4</f>
        <v>1.1723679893726295E-6</v>
      </c>
      <c r="M484" s="501">
        <f>784*75%</f>
        <v>588</v>
      </c>
      <c r="N484" s="501">
        <v>607</v>
      </c>
      <c r="O484" s="501">
        <v>570</v>
      </c>
      <c r="P484" s="284" t="s">
        <v>177</v>
      </c>
      <c r="Q484" s="482" t="s">
        <v>340</v>
      </c>
      <c r="R484" s="285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</row>
    <row r="485" spans="1:29" s="214" customFormat="1" ht="13.5" x14ac:dyDescent="0.25">
      <c r="A485" s="278" t="s">
        <v>109</v>
      </c>
      <c r="B485" s="486" t="s">
        <v>341</v>
      </c>
      <c r="C485" s="278">
        <v>20</v>
      </c>
      <c r="D485" s="278">
        <v>360</v>
      </c>
      <c r="E485" s="279">
        <v>41678.13958333333</v>
      </c>
      <c r="F485" s="505">
        <v>41699</v>
      </c>
      <c r="G485" s="487">
        <f t="shared" si="127"/>
        <v>500.65000000008149</v>
      </c>
      <c r="H485" s="488">
        <f>G485*(N485-M485)/N485</f>
        <v>500.65000000008149</v>
      </c>
      <c r="I485" s="489">
        <f>H485*O485</f>
        <v>285370.50000004645</v>
      </c>
      <c r="J485" s="492">
        <f>I485/$S$4</f>
        <v>3.4957994619789011E-2</v>
      </c>
      <c r="K485" s="492"/>
      <c r="L485" s="492"/>
      <c r="M485" s="502">
        <f>0*75%</f>
        <v>0</v>
      </c>
      <c r="N485" s="502">
        <v>607</v>
      </c>
      <c r="O485" s="502">
        <v>570</v>
      </c>
      <c r="P485" s="382" t="s">
        <v>165</v>
      </c>
      <c r="Q485" s="483" t="s">
        <v>342</v>
      </c>
      <c r="R485" s="383"/>
      <c r="S485" s="384"/>
      <c r="T485" s="384"/>
      <c r="U485" s="384"/>
      <c r="V485" s="63"/>
      <c r="W485" s="63"/>
      <c r="X485" s="63"/>
      <c r="Y485" s="63"/>
      <c r="Z485" s="63"/>
      <c r="AA485" s="63"/>
      <c r="AB485" s="63"/>
      <c r="AC485" s="63"/>
    </row>
    <row r="486" spans="1:29" s="321" customFormat="1" x14ac:dyDescent="0.2">
      <c r="A486" s="314"/>
      <c r="B486" s="314"/>
      <c r="C486" s="314"/>
      <c r="D486" s="314"/>
      <c r="E486" s="315"/>
      <c r="F486" s="315"/>
      <c r="G486" s="316"/>
      <c r="H486" s="317"/>
      <c r="I486" s="318"/>
      <c r="J486" s="358"/>
      <c r="K486" s="358"/>
      <c r="L486" s="358"/>
      <c r="M486" s="496"/>
      <c r="N486" s="496"/>
      <c r="O486" s="496"/>
      <c r="P486" s="319"/>
      <c r="Q486" s="367"/>
      <c r="R486" s="320"/>
    </row>
    <row r="487" spans="1:29" s="329" customFormat="1" x14ac:dyDescent="0.2">
      <c r="A487" s="322" t="s">
        <v>109</v>
      </c>
      <c r="B487" s="322"/>
      <c r="C487" s="322"/>
      <c r="D487" s="322"/>
      <c r="E487" s="323"/>
      <c r="F487" s="323"/>
      <c r="G487" s="324">
        <f t="shared" ref="G487:L487" si="133">SUM(G466:G486)</f>
        <v>655.73333333357004</v>
      </c>
      <c r="H487" s="325">
        <f t="shared" si="133"/>
        <v>522.76965266334469</v>
      </c>
      <c r="I487" s="326">
        <f t="shared" si="133"/>
        <v>297978.70201810647</v>
      </c>
      <c r="J487" s="360">
        <f t="shared" si="133"/>
        <v>3.6067260305732846E-2</v>
      </c>
      <c r="K487" s="360">
        <f t="shared" si="133"/>
        <v>1.1478089275463105E-3</v>
      </c>
      <c r="L487" s="360">
        <f t="shared" si="133"/>
        <v>1.1900146984568771E-3</v>
      </c>
      <c r="M487" s="497"/>
      <c r="N487" s="497"/>
      <c r="O487" s="497"/>
      <c r="P487" s="327"/>
      <c r="Q487" s="368"/>
      <c r="R487" s="328"/>
    </row>
    <row r="488" spans="1:29" s="329" customFormat="1" x14ac:dyDescent="0.2">
      <c r="A488" s="322"/>
      <c r="B488" s="286" t="s">
        <v>147</v>
      </c>
      <c r="C488" s="322"/>
      <c r="D488" s="322"/>
      <c r="E488" s="323"/>
      <c r="F488" s="323"/>
      <c r="G488" s="287"/>
      <c r="H488" s="338"/>
      <c r="I488" s="288"/>
      <c r="J488" s="357"/>
      <c r="K488" s="357"/>
      <c r="L488" s="357"/>
      <c r="M488" s="497"/>
      <c r="N488" s="497"/>
      <c r="O488" s="497"/>
      <c r="P488" s="327"/>
      <c r="Q488" s="368"/>
      <c r="R488" s="328"/>
    </row>
    <row r="490" spans="1:29" ht="14.25" x14ac:dyDescent="0.2">
      <c r="J490" s="410">
        <f>SUM(J5:J487)/2</f>
        <v>9.8560883260373128E-2</v>
      </c>
      <c r="K490" s="410">
        <f>SUM(K5:K487)/2</f>
        <v>6.4349009381497138E-2</v>
      </c>
      <c r="L490" s="410">
        <f>SUM(L5:L487)/2</f>
        <v>2.9332962461475712E-2</v>
      </c>
    </row>
    <row r="491" spans="1:29" ht="13.5" thickBot="1" x14ac:dyDescent="0.25">
      <c r="A491" s="347"/>
      <c r="B491" s="347"/>
      <c r="C491" s="347"/>
      <c r="D491" s="347"/>
      <c r="E491" s="348"/>
      <c r="F491" s="348"/>
      <c r="G491" s="349"/>
      <c r="H491" s="350"/>
      <c r="I491" s="351"/>
      <c r="J491" s="359"/>
      <c r="K491" s="359"/>
      <c r="L491" s="359"/>
      <c r="M491" s="503"/>
      <c r="N491" s="503"/>
      <c r="O491" s="503"/>
      <c r="P491" s="352"/>
      <c r="Q491" s="371"/>
    </row>
    <row r="492" spans="1:29" ht="13.5" thickTop="1" x14ac:dyDescent="0.2"/>
    <row r="494" spans="1:29" x14ac:dyDescent="0.2">
      <c r="A494" s="307"/>
      <c r="B494" s="307"/>
      <c r="C494" s="307"/>
      <c r="D494" s="307"/>
      <c r="E494" s="308"/>
      <c r="F494" s="308"/>
      <c r="G494" s="309"/>
      <c r="H494" s="310"/>
      <c r="I494" s="311"/>
      <c r="J494" s="355"/>
      <c r="K494" s="355"/>
      <c r="L494" s="355"/>
      <c r="M494" s="494"/>
      <c r="N494" s="494"/>
      <c r="O494" s="494"/>
      <c r="P494" s="312"/>
      <c r="Q494" s="365"/>
    </row>
    <row r="495" spans="1:29" x14ac:dyDescent="0.2">
      <c r="A495" s="280" t="s">
        <v>129</v>
      </c>
      <c r="B495" s="385" t="s">
        <v>154</v>
      </c>
      <c r="C495" s="280">
        <v>2</v>
      </c>
      <c r="D495" s="280">
        <v>5054</v>
      </c>
      <c r="E495" s="281">
        <v>41645.349305555559</v>
      </c>
      <c r="F495" s="281">
        <v>41645.490972222222</v>
      </c>
      <c r="G495" s="386">
        <f>(F495-E495)*24</f>
        <v>3.3999999999068677</v>
      </c>
      <c r="H495" s="387">
        <f>G495*(N495-M495)/N495</f>
        <v>3.3999999999068677</v>
      </c>
      <c r="I495" s="388">
        <f>H495*O495</f>
        <v>441.99999998789281</v>
      </c>
      <c r="J495" s="389"/>
      <c r="K495" s="389"/>
      <c r="L495" s="389"/>
      <c r="M495" s="535">
        <v>0</v>
      </c>
      <c r="N495" s="535">
        <v>131</v>
      </c>
      <c r="O495" s="535">
        <v>130</v>
      </c>
      <c r="P495" s="284" t="s">
        <v>614</v>
      </c>
      <c r="Q495" s="284" t="s">
        <v>615</v>
      </c>
      <c r="R495" s="284"/>
      <c r="S495" s="284"/>
    </row>
    <row r="496" spans="1:29" s="384" customFormat="1" ht="13.5" x14ac:dyDescent="0.25">
      <c r="A496" s="280" t="s">
        <v>129</v>
      </c>
      <c r="B496" s="372" t="s">
        <v>5</v>
      </c>
      <c r="C496" s="280">
        <v>10</v>
      </c>
      <c r="D496" s="280">
        <v>5048</v>
      </c>
      <c r="E496" s="281">
        <v>41688.333333333336</v>
      </c>
      <c r="F496" s="281">
        <v>41688.531944444447</v>
      </c>
      <c r="G496" s="373">
        <f>(F496-E496)*24</f>
        <v>4.7666666666627862</v>
      </c>
      <c r="H496" s="374">
        <f>G496*(N496-M496)/N496</f>
        <v>4.7666666666627862</v>
      </c>
      <c r="I496" s="375">
        <f>H496*O496</f>
        <v>533.86666666623205</v>
      </c>
      <c r="J496" s="376"/>
      <c r="K496" s="376"/>
      <c r="L496" s="376"/>
      <c r="M496" s="495">
        <v>0</v>
      </c>
      <c r="N496" s="495">
        <v>113</v>
      </c>
      <c r="O496" s="495">
        <v>112</v>
      </c>
      <c r="P496" s="284" t="s">
        <v>187</v>
      </c>
      <c r="Q496" s="482" t="s">
        <v>343</v>
      </c>
      <c r="R496" s="285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</row>
    <row r="497" spans="1:29" x14ac:dyDescent="0.2">
      <c r="A497" s="280" t="s">
        <v>129</v>
      </c>
      <c r="B497" s="372" t="s">
        <v>5</v>
      </c>
      <c r="C497" s="280">
        <v>12</v>
      </c>
      <c r="D497" s="280">
        <v>5272</v>
      </c>
      <c r="E497" s="281">
        <v>41697.288194444445</v>
      </c>
      <c r="F497" s="281">
        <v>41697.620138888888</v>
      </c>
      <c r="G497" s="373">
        <f>(F497-E497)*24</f>
        <v>7.96666666661622</v>
      </c>
      <c r="H497" s="374">
        <f>G497*(N497-M497)/N497</f>
        <v>7.96666666661622</v>
      </c>
      <c r="I497" s="375">
        <f>H497*O497</f>
        <v>892.26666666101664</v>
      </c>
      <c r="J497" s="376"/>
      <c r="K497" s="376"/>
      <c r="L497" s="376"/>
      <c r="M497" s="500">
        <v>0</v>
      </c>
      <c r="N497" s="500">
        <v>113</v>
      </c>
      <c r="O497" s="500">
        <v>112</v>
      </c>
      <c r="P497" s="284" t="s">
        <v>389</v>
      </c>
      <c r="Q497" s="366" t="s">
        <v>397</v>
      </c>
    </row>
    <row r="498" spans="1:29" x14ac:dyDescent="0.2">
      <c r="A498" s="307"/>
      <c r="B498" s="307"/>
      <c r="C498" s="307"/>
      <c r="D498" s="307"/>
      <c r="E498" s="308"/>
      <c r="F498" s="308"/>
      <c r="G498" s="309"/>
      <c r="H498" s="310"/>
      <c r="I498" s="311"/>
      <c r="J498" s="355"/>
      <c r="K498" s="355"/>
      <c r="L498" s="355"/>
      <c r="M498" s="494"/>
      <c r="N498" s="494"/>
      <c r="O498" s="494"/>
      <c r="P498" s="312"/>
      <c r="Q498" s="365"/>
    </row>
    <row r="499" spans="1:29" s="329" customFormat="1" x14ac:dyDescent="0.2">
      <c r="A499" s="322" t="s">
        <v>129</v>
      </c>
      <c r="B499" s="322"/>
      <c r="C499" s="322"/>
      <c r="D499" s="322"/>
      <c r="E499" s="323"/>
      <c r="F499" s="323"/>
      <c r="G499" s="324">
        <f>SUM(G494:G494)</f>
        <v>0</v>
      </c>
      <c r="H499" s="325">
        <f>SUM(H494:H494)</f>
        <v>0</v>
      </c>
      <c r="I499" s="326">
        <f>SUM(I494:I494)</f>
        <v>0</v>
      </c>
      <c r="J499" s="360"/>
      <c r="K499" s="360"/>
      <c r="L499" s="360"/>
      <c r="M499" s="497"/>
      <c r="N499" s="497"/>
      <c r="O499" s="497"/>
      <c r="P499" s="327"/>
      <c r="Q499" s="368"/>
      <c r="R499" s="328"/>
    </row>
    <row r="501" spans="1:29" x14ac:dyDescent="0.2">
      <c r="A501" s="307"/>
      <c r="B501" s="307"/>
      <c r="C501" s="307"/>
      <c r="D501" s="307"/>
      <c r="E501" s="308"/>
      <c r="F501" s="308"/>
      <c r="G501" s="309"/>
      <c r="H501" s="310"/>
      <c r="I501" s="311"/>
      <c r="J501" s="355"/>
      <c r="K501" s="355"/>
      <c r="L501" s="355"/>
      <c r="M501" s="494"/>
      <c r="N501" s="494"/>
      <c r="O501" s="494"/>
      <c r="P501" s="312"/>
      <c r="Q501" s="365"/>
    </row>
    <row r="502" spans="1:29" s="384" customFormat="1" x14ac:dyDescent="0.2">
      <c r="A502" s="280" t="s">
        <v>118</v>
      </c>
      <c r="B502" s="385" t="s">
        <v>158</v>
      </c>
      <c r="C502" s="280">
        <v>2</v>
      </c>
      <c r="D502" s="280">
        <v>4810</v>
      </c>
      <c r="E502" s="281">
        <v>41641.675694444442</v>
      </c>
      <c r="F502" s="281">
        <v>41641.710416666669</v>
      </c>
      <c r="G502" s="386">
        <f>(F502-E502)*24</f>
        <v>0.8333333334303461</v>
      </c>
      <c r="H502" s="387">
        <f>G502*(N502-M502)/N502</f>
        <v>0.8333333334303461</v>
      </c>
      <c r="I502" s="388">
        <f>H502*O502</f>
        <v>142.50000001658918</v>
      </c>
      <c r="J502" s="389"/>
      <c r="K502" s="389"/>
      <c r="L502" s="389"/>
      <c r="M502" s="535">
        <v>0</v>
      </c>
      <c r="N502" s="535">
        <v>172</v>
      </c>
      <c r="O502" s="535">
        <v>171</v>
      </c>
      <c r="P502" s="284" t="s">
        <v>639</v>
      </c>
      <c r="Q502" s="284" t="s">
        <v>640</v>
      </c>
      <c r="R502" s="284"/>
      <c r="S502" s="284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</row>
    <row r="503" spans="1:29" s="384" customFormat="1" x14ac:dyDescent="0.2">
      <c r="A503" s="280" t="s">
        <v>118</v>
      </c>
      <c r="B503" s="385" t="s">
        <v>154</v>
      </c>
      <c r="C503" s="280">
        <v>7</v>
      </c>
      <c r="D503" s="280">
        <v>5109</v>
      </c>
      <c r="E503" s="281">
        <v>41662.563194444447</v>
      </c>
      <c r="F503" s="281">
        <v>41662.617361111108</v>
      </c>
      <c r="G503" s="386">
        <f>(F503-E503)*24</f>
        <v>1.2999999998719431</v>
      </c>
      <c r="H503" s="387">
        <f>G503*(N503-M503)/N503</f>
        <v>1.2999999998719431</v>
      </c>
      <c r="I503" s="388">
        <f>H503*O503</f>
        <v>222.29999997810228</v>
      </c>
      <c r="J503" s="389"/>
      <c r="K503" s="389"/>
      <c r="L503" s="389"/>
      <c r="M503" s="535">
        <v>0</v>
      </c>
      <c r="N503" s="535">
        <v>172</v>
      </c>
      <c r="O503" s="535">
        <v>171</v>
      </c>
      <c r="P503" s="284" t="s">
        <v>629</v>
      </c>
      <c r="Q503" s="284" t="s">
        <v>630</v>
      </c>
      <c r="R503" s="284"/>
      <c r="S503" s="284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</row>
    <row r="504" spans="1:29" s="384" customFormat="1" ht="13.5" x14ac:dyDescent="0.25">
      <c r="A504" s="280" t="s">
        <v>118</v>
      </c>
      <c r="B504" s="372" t="s">
        <v>5</v>
      </c>
      <c r="C504" s="280">
        <v>10</v>
      </c>
      <c r="D504" s="280">
        <v>5048</v>
      </c>
      <c r="E504" s="281">
        <v>41674.270833333336</v>
      </c>
      <c r="F504" s="281">
        <v>41674.333333333336</v>
      </c>
      <c r="G504" s="373">
        <f>(F504-E504)*24</f>
        <v>1.5</v>
      </c>
      <c r="H504" s="374">
        <f>G504*(N504-M504)/N504</f>
        <v>1.5</v>
      </c>
      <c r="I504" s="375">
        <f>H504*O504</f>
        <v>256.5</v>
      </c>
      <c r="J504" s="376"/>
      <c r="K504" s="376"/>
      <c r="L504" s="376"/>
      <c r="M504" s="495">
        <v>0</v>
      </c>
      <c r="N504" s="495">
        <v>172</v>
      </c>
      <c r="O504" s="495">
        <v>171</v>
      </c>
      <c r="P504" s="284" t="s">
        <v>187</v>
      </c>
      <c r="Q504" s="482" t="s">
        <v>344</v>
      </c>
      <c r="R504" s="285"/>
      <c r="S504" s="63"/>
      <c r="T504" s="63"/>
      <c r="U504" s="63"/>
    </row>
    <row r="505" spans="1:29" s="321" customFormat="1" x14ac:dyDescent="0.2">
      <c r="A505" s="314"/>
      <c r="B505" s="314"/>
      <c r="C505" s="314"/>
      <c r="D505" s="314"/>
      <c r="E505" s="315"/>
      <c r="F505" s="315"/>
      <c r="G505" s="316"/>
      <c r="H505" s="317"/>
      <c r="I505" s="318"/>
      <c r="J505" s="358"/>
      <c r="K505" s="358"/>
      <c r="L505" s="358"/>
      <c r="M505" s="496"/>
      <c r="N505" s="496"/>
      <c r="O505" s="496"/>
      <c r="P505" s="319"/>
      <c r="Q505" s="367"/>
      <c r="R505" s="320"/>
    </row>
    <row r="506" spans="1:29" s="329" customFormat="1" x14ac:dyDescent="0.2">
      <c r="A506" s="322" t="s">
        <v>118</v>
      </c>
      <c r="B506" s="322"/>
      <c r="C506" s="322"/>
      <c r="D506" s="322"/>
      <c r="E506" s="323"/>
      <c r="F506" s="323"/>
      <c r="G506" s="324">
        <f>SUM(G501:G505)</f>
        <v>3.6333333333022892</v>
      </c>
      <c r="H506" s="325">
        <f>SUM(H501:H505)</f>
        <v>3.6333333333022892</v>
      </c>
      <c r="I506" s="326">
        <f>SUM(I501:I505)</f>
        <v>621.29999999469146</v>
      </c>
      <c r="J506" s="360"/>
      <c r="K506" s="360"/>
      <c r="L506" s="360"/>
      <c r="M506" s="497"/>
      <c r="N506" s="497"/>
      <c r="O506" s="497"/>
      <c r="P506" s="327"/>
      <c r="Q506" s="368"/>
      <c r="R506" s="328"/>
    </row>
    <row r="508" spans="1:29" x14ac:dyDescent="0.2">
      <c r="A508" s="307"/>
      <c r="B508" s="307"/>
      <c r="C508" s="307"/>
      <c r="D508" s="307"/>
      <c r="E508" s="308"/>
      <c r="F508" s="308"/>
      <c r="G508" s="309"/>
      <c r="H508" s="310"/>
      <c r="I508" s="311"/>
      <c r="J508" s="355"/>
      <c r="K508" s="355"/>
      <c r="L508" s="355"/>
      <c r="M508" s="494"/>
      <c r="N508" s="494"/>
      <c r="O508" s="494"/>
      <c r="P508" s="312"/>
      <c r="Q508" s="365"/>
    </row>
    <row r="509" spans="1:29" s="384" customFormat="1" x14ac:dyDescent="0.2">
      <c r="A509" s="280" t="s">
        <v>137</v>
      </c>
      <c r="B509" s="385" t="s">
        <v>154</v>
      </c>
      <c r="C509" s="280">
        <v>4</v>
      </c>
      <c r="D509" s="280">
        <v>4700</v>
      </c>
      <c r="E509" s="281">
        <v>41643.257638888892</v>
      </c>
      <c r="F509" s="281">
        <v>41643.469444444447</v>
      </c>
      <c r="G509" s="386">
        <f>(F509-E509)*24</f>
        <v>5.0833333333139308</v>
      </c>
      <c r="H509" s="387">
        <f>G509*(N509-M509)/N509</f>
        <v>5.0833333333139308</v>
      </c>
      <c r="I509" s="388">
        <f>H509*O509</f>
        <v>869.24999999668216</v>
      </c>
      <c r="J509" s="389"/>
      <c r="K509" s="389"/>
      <c r="L509" s="389"/>
      <c r="M509" s="535">
        <v>0</v>
      </c>
      <c r="N509" s="535">
        <v>172</v>
      </c>
      <c r="O509" s="535">
        <v>171</v>
      </c>
      <c r="P509" s="284" t="s">
        <v>601</v>
      </c>
      <c r="Q509" s="284" t="s">
        <v>602</v>
      </c>
      <c r="R509" s="284"/>
      <c r="S509" s="284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</row>
    <row r="510" spans="1:29" x14ac:dyDescent="0.2">
      <c r="A510" s="278" t="s">
        <v>137</v>
      </c>
      <c r="B510" s="390" t="s">
        <v>154</v>
      </c>
      <c r="C510" s="278">
        <v>7</v>
      </c>
      <c r="D510" s="278">
        <v>5150</v>
      </c>
      <c r="E510" s="279">
        <v>41652.336805555555</v>
      </c>
      <c r="F510" s="279">
        <v>41653.5625</v>
      </c>
      <c r="G510" s="391">
        <f>(F510-E510)*24</f>
        <v>29.416666666686069</v>
      </c>
      <c r="H510" s="392">
        <f>G510*(N510-M510)/N510</f>
        <v>29.416666666686069</v>
      </c>
      <c r="I510" s="393">
        <f>H510*O510</f>
        <v>5030.2500000033178</v>
      </c>
      <c r="J510" s="394"/>
      <c r="K510" s="394"/>
      <c r="L510" s="394"/>
      <c r="M510" s="532">
        <v>0</v>
      </c>
      <c r="N510" s="532">
        <v>172</v>
      </c>
      <c r="O510" s="532">
        <v>171</v>
      </c>
      <c r="P510" s="382" t="s">
        <v>590</v>
      </c>
      <c r="Q510" s="382" t="s">
        <v>591</v>
      </c>
      <c r="R510" s="382"/>
      <c r="S510" s="382"/>
      <c r="T510" s="384"/>
      <c r="U510" s="384"/>
      <c r="V510" s="384"/>
      <c r="W510" s="384"/>
      <c r="X510" s="384"/>
      <c r="Y510" s="384"/>
      <c r="Z510" s="384"/>
      <c r="AA510" s="384"/>
      <c r="AB510" s="384"/>
      <c r="AC510" s="384"/>
    </row>
    <row r="511" spans="1:29" s="384" customFormat="1" ht="13.5" x14ac:dyDescent="0.25">
      <c r="A511" s="280" t="s">
        <v>137</v>
      </c>
      <c r="B511" s="385" t="s">
        <v>154</v>
      </c>
      <c r="C511" s="280">
        <v>12</v>
      </c>
      <c r="D511" s="280">
        <v>5049</v>
      </c>
      <c r="E511" s="281">
        <v>41680.718055555553</v>
      </c>
      <c r="F511" s="281">
        <v>41680.81527777778</v>
      </c>
      <c r="G511" s="386">
        <f>(F511-E511)*24</f>
        <v>2.3333333334303461</v>
      </c>
      <c r="H511" s="387">
        <f>G511*(N511-M511)/N511</f>
        <v>2.3333333334303461</v>
      </c>
      <c r="I511" s="388">
        <f>H511*O511</f>
        <v>399.00000001658918</v>
      </c>
      <c r="J511" s="389"/>
      <c r="K511" s="389"/>
      <c r="L511" s="389"/>
      <c r="M511" s="495">
        <v>0</v>
      </c>
      <c r="N511" s="495">
        <v>172</v>
      </c>
      <c r="O511" s="495">
        <v>171</v>
      </c>
      <c r="P511" s="284" t="s">
        <v>345</v>
      </c>
      <c r="Q511" s="482" t="s">
        <v>346</v>
      </c>
      <c r="R511" s="285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</row>
    <row r="512" spans="1:29" s="321" customFormat="1" x14ac:dyDescent="0.2">
      <c r="A512" s="314"/>
      <c r="B512" s="314"/>
      <c r="C512" s="314"/>
      <c r="D512" s="314"/>
      <c r="E512" s="315"/>
      <c r="F512" s="315"/>
      <c r="G512" s="316"/>
      <c r="H512" s="317"/>
      <c r="I512" s="318"/>
      <c r="J512" s="358"/>
      <c r="K512" s="358"/>
      <c r="L512" s="358"/>
      <c r="M512" s="496"/>
      <c r="N512" s="496"/>
      <c r="O512" s="496"/>
      <c r="P512" s="319"/>
      <c r="Q512" s="367"/>
      <c r="R512" s="320"/>
    </row>
    <row r="513" spans="1:29" s="329" customFormat="1" x14ac:dyDescent="0.2">
      <c r="A513" s="322" t="s">
        <v>137</v>
      </c>
      <c r="B513" s="322"/>
      <c r="C513" s="322"/>
      <c r="D513" s="322"/>
      <c r="E513" s="323"/>
      <c r="F513" s="323"/>
      <c r="G513" s="324">
        <f>SUM(G508:G512)</f>
        <v>36.833333333430346</v>
      </c>
      <c r="H513" s="325">
        <f>SUM(H508:H512)</f>
        <v>36.833333333430346</v>
      </c>
      <c r="I513" s="326">
        <f>SUM(I508:I512)</f>
        <v>6298.5000000165892</v>
      </c>
      <c r="J513" s="360"/>
      <c r="K513" s="360"/>
      <c r="L513" s="360"/>
      <c r="M513" s="497"/>
      <c r="N513" s="497"/>
      <c r="O513" s="497"/>
      <c r="P513" s="327"/>
      <c r="Q513" s="368"/>
      <c r="R513" s="328"/>
    </row>
    <row r="515" spans="1:29" x14ac:dyDescent="0.2">
      <c r="A515" s="307"/>
      <c r="B515" s="307"/>
      <c r="C515" s="307"/>
      <c r="D515" s="307"/>
      <c r="E515" s="308"/>
      <c r="F515" s="308"/>
      <c r="G515" s="309"/>
      <c r="H515" s="310"/>
      <c r="I515" s="311"/>
      <c r="J515" s="355"/>
      <c r="K515" s="355"/>
      <c r="L515" s="355"/>
      <c r="M515" s="494"/>
      <c r="N515" s="494"/>
      <c r="O515" s="494"/>
      <c r="P515" s="312"/>
      <c r="Q515" s="365"/>
    </row>
    <row r="516" spans="1:29" s="384" customFormat="1" x14ac:dyDescent="0.2">
      <c r="A516" s="280" t="s">
        <v>136</v>
      </c>
      <c r="B516" s="372" t="s">
        <v>5</v>
      </c>
      <c r="C516" s="280">
        <v>4</v>
      </c>
      <c r="D516" s="280">
        <v>5111</v>
      </c>
      <c r="E516" s="281">
        <v>41652.323611111111</v>
      </c>
      <c r="F516" s="281">
        <v>41652.392361111109</v>
      </c>
      <c r="G516" s="373">
        <f>(F516-E516)*24</f>
        <v>1.6499999999650754</v>
      </c>
      <c r="H516" s="374">
        <f>G516*(N516-M516)/N516</f>
        <v>1.6499999999650754</v>
      </c>
      <c r="I516" s="375">
        <f>H516*O516</f>
        <v>211.19999999552965</v>
      </c>
      <c r="J516" s="376"/>
      <c r="K516" s="376"/>
      <c r="L516" s="356"/>
      <c r="M516" s="535">
        <v>0</v>
      </c>
      <c r="N516" s="535">
        <v>129</v>
      </c>
      <c r="O516" s="535">
        <v>128</v>
      </c>
      <c r="P516" s="284" t="s">
        <v>168</v>
      </c>
      <c r="Q516" s="284" t="s">
        <v>631</v>
      </c>
      <c r="R516" s="284"/>
      <c r="S516" s="284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</row>
    <row r="517" spans="1:29" ht="13.5" x14ac:dyDescent="0.25">
      <c r="A517" s="280" t="s">
        <v>136</v>
      </c>
      <c r="B517" s="372" t="s">
        <v>5</v>
      </c>
      <c r="C517" s="280">
        <v>13</v>
      </c>
      <c r="D517" s="280">
        <v>5111</v>
      </c>
      <c r="E517" s="281">
        <v>41689.506944444445</v>
      </c>
      <c r="F517" s="281">
        <v>41689.524305555555</v>
      </c>
      <c r="G517" s="373">
        <f>(F517-E517)*24</f>
        <v>0.41666666662786156</v>
      </c>
      <c r="H517" s="374">
        <f>G517*(N517-M517)/N517</f>
        <v>0.41666666662786156</v>
      </c>
      <c r="I517" s="375">
        <f>H517*O517</f>
        <v>53.33333332836628</v>
      </c>
      <c r="J517" s="376"/>
      <c r="K517" s="376"/>
      <c r="L517" s="376"/>
      <c r="M517" s="495">
        <v>0</v>
      </c>
      <c r="N517" s="495">
        <v>129</v>
      </c>
      <c r="O517" s="495">
        <v>128</v>
      </c>
      <c r="P517" s="284" t="s">
        <v>168</v>
      </c>
      <c r="Q517" s="482" t="s">
        <v>347</v>
      </c>
    </row>
    <row r="518" spans="1:29" ht="13.5" x14ac:dyDescent="0.25">
      <c r="A518" s="280" t="s">
        <v>136</v>
      </c>
      <c r="B518" s="372" t="s">
        <v>5</v>
      </c>
      <c r="C518" s="280">
        <v>15</v>
      </c>
      <c r="D518" s="280">
        <v>5160</v>
      </c>
      <c r="E518" s="281">
        <v>41690.524305555555</v>
      </c>
      <c r="F518" s="281">
        <v>41690.541666666664</v>
      </c>
      <c r="G518" s="373">
        <f>(F518-E518)*24</f>
        <v>0.41666666662786156</v>
      </c>
      <c r="H518" s="374">
        <f>G518*(N518-M518)/N518</f>
        <v>0.41666666662786156</v>
      </c>
      <c r="I518" s="375">
        <f>H518*O518</f>
        <v>53.33333332836628</v>
      </c>
      <c r="J518" s="376"/>
      <c r="K518" s="376"/>
      <c r="L518" s="376"/>
      <c r="M518" s="495">
        <v>0</v>
      </c>
      <c r="N518" s="495">
        <v>129</v>
      </c>
      <c r="O518" s="495">
        <v>128</v>
      </c>
      <c r="P518" s="284" t="s">
        <v>185</v>
      </c>
      <c r="Q518" s="482" t="s">
        <v>348</v>
      </c>
    </row>
    <row r="519" spans="1:29" x14ac:dyDescent="0.2">
      <c r="A519" s="280" t="s">
        <v>136</v>
      </c>
      <c r="B519" s="372" t="s">
        <v>5</v>
      </c>
      <c r="C519" s="280">
        <v>17</v>
      </c>
      <c r="D519" s="280">
        <v>5272</v>
      </c>
      <c r="E519" s="281">
        <v>41698.35</v>
      </c>
      <c r="F519" s="281">
        <v>41698.645833333336</v>
      </c>
      <c r="G519" s="373">
        <f>(F519-E519)*24</f>
        <v>7.1000000000931323</v>
      </c>
      <c r="H519" s="374">
        <f>G519*(N519-M519)/N519</f>
        <v>7.1000000000931323</v>
      </c>
      <c r="I519" s="375">
        <f>H519*O519</f>
        <v>908.80000001192093</v>
      </c>
      <c r="J519" s="376"/>
      <c r="K519" s="376"/>
      <c r="L519" s="376"/>
      <c r="M519" s="500">
        <v>0</v>
      </c>
      <c r="N519" s="495">
        <v>129</v>
      </c>
      <c r="O519" s="495">
        <v>128</v>
      </c>
      <c r="P519" s="284" t="s">
        <v>389</v>
      </c>
      <c r="Q519" s="366" t="s">
        <v>398</v>
      </c>
    </row>
    <row r="520" spans="1:29" s="321" customFormat="1" x14ac:dyDescent="0.2">
      <c r="A520" s="314"/>
      <c r="B520" s="314"/>
      <c r="C520" s="314"/>
      <c r="D520" s="314"/>
      <c r="E520" s="315"/>
      <c r="F520" s="315"/>
      <c r="G520" s="316"/>
      <c r="H520" s="317"/>
      <c r="I520" s="318"/>
      <c r="J520" s="358"/>
      <c r="K520" s="358"/>
      <c r="L520" s="358"/>
      <c r="M520" s="496"/>
      <c r="N520" s="496"/>
      <c r="O520" s="496"/>
      <c r="P520" s="319"/>
      <c r="Q520" s="367"/>
      <c r="R520" s="320"/>
    </row>
    <row r="521" spans="1:29" s="329" customFormat="1" x14ac:dyDescent="0.2">
      <c r="A521" s="322" t="s">
        <v>136</v>
      </c>
      <c r="B521" s="322"/>
      <c r="C521" s="322"/>
      <c r="D521" s="322"/>
      <c r="E521" s="323"/>
      <c r="F521" s="323"/>
      <c r="G521" s="324">
        <f>SUM(G515:G520)</f>
        <v>9.5833333333139308</v>
      </c>
      <c r="H521" s="325">
        <f>SUM(H515:H520)</f>
        <v>9.5833333333139308</v>
      </c>
      <c r="I521" s="326">
        <f>SUM(I515:I520)</f>
        <v>1226.6666666641831</v>
      </c>
      <c r="J521" s="360"/>
      <c r="K521" s="360"/>
      <c r="L521" s="360"/>
      <c r="M521" s="497"/>
      <c r="N521" s="497"/>
      <c r="O521" s="497"/>
      <c r="P521" s="327"/>
      <c r="Q521" s="368"/>
      <c r="R521" s="328"/>
    </row>
    <row r="523" spans="1:29" x14ac:dyDescent="0.2">
      <c r="A523" s="307"/>
      <c r="B523" s="307"/>
      <c r="C523" s="307"/>
      <c r="D523" s="307"/>
      <c r="E523" s="308"/>
      <c r="F523" s="308"/>
      <c r="G523" s="309"/>
      <c r="H523" s="310"/>
      <c r="I523" s="311"/>
      <c r="J523" s="355"/>
      <c r="K523" s="355"/>
      <c r="L523" s="355"/>
      <c r="M523" s="494"/>
      <c r="N523" s="494"/>
      <c r="O523" s="494"/>
      <c r="P523" s="312"/>
      <c r="Q523" s="365"/>
    </row>
    <row r="524" spans="1:29" x14ac:dyDescent="0.2">
      <c r="A524" s="280" t="s">
        <v>134</v>
      </c>
      <c r="B524" s="385" t="s">
        <v>154</v>
      </c>
      <c r="C524" s="280">
        <v>3</v>
      </c>
      <c r="D524" s="280">
        <v>5140</v>
      </c>
      <c r="E524" s="281">
        <v>41646.397916666669</v>
      </c>
      <c r="F524" s="281">
        <v>41646.441666666666</v>
      </c>
      <c r="G524" s="386">
        <f>(F524-E524)*24</f>
        <v>1.0499999999301508</v>
      </c>
      <c r="H524" s="387">
        <f>G524*(N524-M524)/N524</f>
        <v>1.0499999999301508</v>
      </c>
      <c r="I524" s="388">
        <f>H524*O524</f>
        <v>144.89999999036081</v>
      </c>
      <c r="J524" s="389"/>
      <c r="K524" s="389"/>
      <c r="L524" s="389"/>
      <c r="M524" s="535">
        <v>0</v>
      </c>
      <c r="N524" s="535">
        <v>139</v>
      </c>
      <c r="O524" s="535">
        <v>138</v>
      </c>
      <c r="P524" s="284" t="s">
        <v>637</v>
      </c>
      <c r="Q524" s="284" t="s">
        <v>638</v>
      </c>
      <c r="R524" s="284"/>
      <c r="S524" s="284"/>
    </row>
    <row r="525" spans="1:29" x14ac:dyDescent="0.2">
      <c r="A525" s="280" t="s">
        <v>134</v>
      </c>
      <c r="B525" s="372" t="s">
        <v>5</v>
      </c>
      <c r="C525" s="280">
        <v>5</v>
      </c>
      <c r="D525" s="280">
        <v>5111</v>
      </c>
      <c r="E525" s="281">
        <v>41652.392361111109</v>
      </c>
      <c r="F525" s="281">
        <v>41652.431944444441</v>
      </c>
      <c r="G525" s="373">
        <f>(F525-E525)*24</f>
        <v>0.94999999995343387</v>
      </c>
      <c r="H525" s="374">
        <f>G525*(N525-M525)/N525</f>
        <v>0.94999999995343387</v>
      </c>
      <c r="I525" s="375">
        <f>H525*O525</f>
        <v>131.09999999357387</v>
      </c>
      <c r="J525" s="376"/>
      <c r="K525" s="376"/>
      <c r="M525" s="535">
        <v>0</v>
      </c>
      <c r="N525" s="535">
        <v>139</v>
      </c>
      <c r="O525" s="535">
        <v>138</v>
      </c>
      <c r="P525" s="284" t="s">
        <v>168</v>
      </c>
      <c r="Q525" s="284" t="s">
        <v>641</v>
      </c>
      <c r="R525" s="284"/>
      <c r="S525" s="284"/>
    </row>
    <row r="526" spans="1:29" ht="13.5" x14ac:dyDescent="0.25">
      <c r="A526" s="280" t="s">
        <v>134</v>
      </c>
      <c r="B526" s="372" t="s">
        <v>5</v>
      </c>
      <c r="C526" s="280">
        <v>12</v>
      </c>
      <c r="D526" s="280">
        <v>5160</v>
      </c>
      <c r="E526" s="281">
        <v>41690.541666666664</v>
      </c>
      <c r="F526" s="281">
        <v>41690.711111111108</v>
      </c>
      <c r="G526" s="373">
        <f>(F526-E526)*24</f>
        <v>4.0666666666511446</v>
      </c>
      <c r="H526" s="374">
        <f>G526*(N526-M526)/N526</f>
        <v>4.0666666666511446</v>
      </c>
      <c r="I526" s="375">
        <f>H526*O526</f>
        <v>561.19999999785796</v>
      </c>
      <c r="J526" s="376"/>
      <c r="K526" s="376"/>
      <c r="L526" s="376"/>
      <c r="M526" s="495">
        <v>0</v>
      </c>
      <c r="N526" s="495">
        <v>139</v>
      </c>
      <c r="O526" s="495">
        <v>138</v>
      </c>
      <c r="P526" s="284" t="s">
        <v>185</v>
      </c>
      <c r="Q526" s="482" t="s">
        <v>349</v>
      </c>
    </row>
    <row r="527" spans="1:29" x14ac:dyDescent="0.2">
      <c r="A527" s="280" t="s">
        <v>134</v>
      </c>
      <c r="B527" s="280" t="s">
        <v>5</v>
      </c>
      <c r="C527" s="280">
        <v>12</v>
      </c>
      <c r="D527" s="280">
        <v>5160</v>
      </c>
      <c r="E527" s="281">
        <v>41690.541666666664</v>
      </c>
      <c r="F527" s="281">
        <v>41690.711111111108</v>
      </c>
      <c r="G527" s="282">
        <v>4.07</v>
      </c>
      <c r="M527" s="500">
        <v>0</v>
      </c>
      <c r="N527" s="500">
        <v>139</v>
      </c>
      <c r="O527" s="500">
        <v>138</v>
      </c>
      <c r="P527" s="284" t="s">
        <v>185</v>
      </c>
      <c r="Q527" s="366" t="s">
        <v>379</v>
      </c>
      <c r="V527" s="214"/>
      <c r="W527" s="214"/>
      <c r="X527" s="214"/>
      <c r="Y527" s="214"/>
      <c r="Z527" s="214"/>
      <c r="AA527" s="214"/>
      <c r="AB527" s="214"/>
      <c r="AC527" s="214"/>
    </row>
    <row r="528" spans="1:29" x14ac:dyDescent="0.2">
      <c r="A528" s="280" t="s">
        <v>134</v>
      </c>
      <c r="B528" s="280" t="s">
        <v>5</v>
      </c>
      <c r="C528" s="280">
        <v>14</v>
      </c>
      <c r="D528" s="280">
        <v>5272</v>
      </c>
      <c r="E528" s="281">
        <v>41695.290972222225</v>
      </c>
      <c r="F528" s="281">
        <v>41695.835416666669</v>
      </c>
      <c r="G528" s="282">
        <v>13.07</v>
      </c>
      <c r="M528" s="500">
        <v>0</v>
      </c>
      <c r="N528" s="500">
        <v>139</v>
      </c>
      <c r="O528" s="500">
        <v>138</v>
      </c>
      <c r="P528" s="284" t="s">
        <v>389</v>
      </c>
      <c r="Q528" s="366" t="s">
        <v>390</v>
      </c>
      <c r="V528" s="214"/>
      <c r="W528" s="214"/>
      <c r="X528" s="214"/>
      <c r="Y528" s="214"/>
      <c r="Z528" s="214"/>
      <c r="AA528" s="214"/>
      <c r="AB528" s="214"/>
      <c r="AC528" s="214"/>
    </row>
    <row r="529" spans="1:29" s="321" customFormat="1" x14ac:dyDescent="0.2">
      <c r="A529" s="314"/>
      <c r="B529" s="314"/>
      <c r="C529" s="314"/>
      <c r="D529" s="314"/>
      <c r="E529" s="315"/>
      <c r="F529" s="315"/>
      <c r="G529" s="316"/>
      <c r="H529" s="317"/>
      <c r="I529" s="318"/>
      <c r="J529" s="358"/>
      <c r="K529" s="358"/>
      <c r="L529" s="358"/>
      <c r="M529" s="496"/>
      <c r="N529" s="496"/>
      <c r="O529" s="496"/>
      <c r="P529" s="319"/>
      <c r="Q529" s="367"/>
      <c r="R529" s="320"/>
    </row>
    <row r="530" spans="1:29" s="329" customFormat="1" x14ac:dyDescent="0.2">
      <c r="A530" s="322" t="s">
        <v>134</v>
      </c>
      <c r="B530" s="322"/>
      <c r="C530" s="322"/>
      <c r="D530" s="322"/>
      <c r="E530" s="323"/>
      <c r="F530" s="323"/>
      <c r="G530" s="324">
        <f>SUM(G523:G529)</f>
        <v>23.20666666653473</v>
      </c>
      <c r="H530" s="325">
        <f>SUM(H523:H529)</f>
        <v>6.0666666665347293</v>
      </c>
      <c r="I530" s="326">
        <f>SUM(I523:I529)</f>
        <v>837.19999998179264</v>
      </c>
      <c r="J530" s="360"/>
      <c r="K530" s="360"/>
      <c r="L530" s="360"/>
      <c r="M530" s="497"/>
      <c r="N530" s="497"/>
      <c r="O530" s="497"/>
      <c r="P530" s="327"/>
      <c r="Q530" s="368"/>
      <c r="R530" s="328"/>
    </row>
    <row r="532" spans="1:29" x14ac:dyDescent="0.2">
      <c r="A532" s="307"/>
      <c r="B532" s="307"/>
      <c r="C532" s="307"/>
      <c r="D532" s="307"/>
      <c r="E532" s="308"/>
      <c r="F532" s="308"/>
      <c r="G532" s="309"/>
      <c r="H532" s="310"/>
      <c r="I532" s="311"/>
      <c r="J532" s="355"/>
      <c r="K532" s="355"/>
      <c r="L532" s="355"/>
      <c r="M532" s="494"/>
      <c r="N532" s="494"/>
      <c r="O532" s="494"/>
      <c r="P532" s="312"/>
      <c r="Q532" s="365"/>
    </row>
    <row r="533" spans="1:29" x14ac:dyDescent="0.2">
      <c r="A533" s="280" t="s">
        <v>138</v>
      </c>
      <c r="B533" s="372" t="s">
        <v>5</v>
      </c>
      <c r="C533" s="280">
        <v>4</v>
      </c>
      <c r="D533" s="280">
        <v>5111</v>
      </c>
      <c r="E533" s="281">
        <v>41652.431944444441</v>
      </c>
      <c r="F533" s="281">
        <v>41652.470833333333</v>
      </c>
      <c r="G533" s="373">
        <f>(F533-E533)*24</f>
        <v>0.93333333340706304</v>
      </c>
      <c r="H533" s="374">
        <f>G533*(N533-M533)/N533</f>
        <v>0.93333333340706304</v>
      </c>
      <c r="I533" s="375">
        <f>H533*O533</f>
        <v>128.8000000101747</v>
      </c>
      <c r="J533" s="376"/>
      <c r="K533" s="376"/>
      <c r="M533" s="535">
        <v>0</v>
      </c>
      <c r="N533" s="535">
        <v>139</v>
      </c>
      <c r="O533" s="535">
        <v>138</v>
      </c>
      <c r="P533" s="284" t="s">
        <v>168</v>
      </c>
      <c r="Q533" s="284" t="s">
        <v>642</v>
      </c>
      <c r="R533" s="284"/>
      <c r="S533" s="284"/>
    </row>
    <row r="534" spans="1:29" ht="13.5" x14ac:dyDescent="0.25">
      <c r="A534" s="280" t="s">
        <v>138</v>
      </c>
      <c r="B534" s="372" t="s">
        <v>5</v>
      </c>
      <c r="C534" s="280">
        <v>10</v>
      </c>
      <c r="D534" s="280">
        <v>5160</v>
      </c>
      <c r="E534" s="281">
        <v>41690.711111111108</v>
      </c>
      <c r="F534" s="281">
        <v>41690.811111111114</v>
      </c>
      <c r="G534" s="373">
        <f>(F534-E534)*24</f>
        <v>2.4000000001396984</v>
      </c>
      <c r="H534" s="374">
        <f>G534*(N534-M534)/N534</f>
        <v>2.4000000001396984</v>
      </c>
      <c r="I534" s="375">
        <f>H534*O534</f>
        <v>331.20000001927838</v>
      </c>
      <c r="J534" s="376"/>
      <c r="K534" s="376"/>
      <c r="L534" s="376"/>
      <c r="M534" s="495">
        <v>0</v>
      </c>
      <c r="N534" s="495">
        <v>139</v>
      </c>
      <c r="O534" s="495">
        <v>138</v>
      </c>
      <c r="P534" s="284" t="s">
        <v>185</v>
      </c>
      <c r="Q534" s="482" t="s">
        <v>350</v>
      </c>
      <c r="V534" s="384"/>
      <c r="W534" s="384"/>
      <c r="X534" s="384"/>
      <c r="Y534" s="384"/>
      <c r="Z534" s="384"/>
      <c r="AA534" s="384"/>
      <c r="AB534" s="384"/>
      <c r="AC534" s="384"/>
    </row>
    <row r="535" spans="1:29" x14ac:dyDescent="0.2">
      <c r="A535" s="278" t="s">
        <v>138</v>
      </c>
      <c r="B535" s="377" t="s">
        <v>5</v>
      </c>
      <c r="C535" s="278">
        <v>12</v>
      </c>
      <c r="D535" s="278">
        <v>5272</v>
      </c>
      <c r="E535" s="279">
        <v>41698.449999999997</v>
      </c>
      <c r="F535" s="279">
        <v>41700.576388888891</v>
      </c>
      <c r="G535" s="378">
        <f>(F535-E535)*24</f>
        <v>51.033333333441988</v>
      </c>
      <c r="H535" s="379">
        <f>G535*(N535-M535)/N535</f>
        <v>51.033333333441988</v>
      </c>
      <c r="I535" s="380">
        <f>H535*O535</f>
        <v>7042.6000000149943</v>
      </c>
      <c r="J535" s="381"/>
      <c r="K535" s="381"/>
      <c r="L535" s="381"/>
      <c r="M535" s="450">
        <v>0</v>
      </c>
      <c r="N535" s="450">
        <v>139</v>
      </c>
      <c r="O535" s="450">
        <v>138</v>
      </c>
      <c r="P535" s="382" t="s">
        <v>389</v>
      </c>
      <c r="Q535" s="368" t="s">
        <v>396</v>
      </c>
      <c r="R535" s="383"/>
      <c r="S535" s="384"/>
      <c r="T535" s="384"/>
      <c r="U535" s="384"/>
    </row>
    <row r="536" spans="1:29" s="321" customFormat="1" x14ac:dyDescent="0.2">
      <c r="A536" s="314"/>
      <c r="B536" s="314"/>
      <c r="C536" s="314"/>
      <c r="D536" s="314"/>
      <c r="E536" s="315"/>
      <c r="F536" s="315"/>
      <c r="G536" s="316"/>
      <c r="H536" s="317"/>
      <c r="I536" s="318"/>
      <c r="J536" s="358"/>
      <c r="K536" s="358"/>
      <c r="L536" s="358"/>
      <c r="M536" s="496"/>
      <c r="N536" s="496"/>
      <c r="O536" s="496"/>
      <c r="P536" s="319"/>
      <c r="Q536" s="367"/>
      <c r="R536" s="320"/>
    </row>
    <row r="537" spans="1:29" s="329" customFormat="1" x14ac:dyDescent="0.2">
      <c r="A537" s="322" t="s">
        <v>138</v>
      </c>
      <c r="B537" s="322"/>
      <c r="C537" s="322"/>
      <c r="D537" s="322"/>
      <c r="E537" s="323"/>
      <c r="F537" s="323"/>
      <c r="G537" s="324">
        <f>SUM(G532:G536)</f>
        <v>54.366666666988749</v>
      </c>
      <c r="H537" s="325">
        <f>SUM(H532:H536)</f>
        <v>54.366666666988749</v>
      </c>
      <c r="I537" s="326">
        <f>SUM(I532:I536)</f>
        <v>7502.6000000444474</v>
      </c>
      <c r="J537" s="360"/>
      <c r="K537" s="360"/>
      <c r="L537" s="360"/>
      <c r="M537" s="497"/>
      <c r="N537" s="497"/>
      <c r="O537" s="497"/>
      <c r="P537" s="327"/>
      <c r="Q537" s="368"/>
      <c r="R537" s="328"/>
    </row>
    <row r="539" spans="1:29" x14ac:dyDescent="0.2">
      <c r="A539" s="307"/>
      <c r="B539" s="307"/>
      <c r="C539" s="307"/>
      <c r="D539" s="307"/>
      <c r="E539" s="308"/>
      <c r="F539" s="308"/>
      <c r="G539" s="309"/>
      <c r="H539" s="310"/>
      <c r="I539" s="311"/>
      <c r="J539" s="355"/>
      <c r="K539" s="355"/>
      <c r="L539" s="355"/>
      <c r="M539" s="494"/>
      <c r="N539" s="494"/>
      <c r="O539" s="494"/>
      <c r="P539" s="312"/>
      <c r="Q539" s="365"/>
    </row>
    <row r="540" spans="1:29" x14ac:dyDescent="0.2">
      <c r="A540" s="280" t="s">
        <v>133</v>
      </c>
      <c r="B540" s="385" t="s">
        <v>154</v>
      </c>
      <c r="C540" s="280">
        <v>3</v>
      </c>
      <c r="D540" s="280">
        <v>5017</v>
      </c>
      <c r="E540" s="281">
        <v>41645.747916666667</v>
      </c>
      <c r="F540" s="281">
        <v>41645.801388888889</v>
      </c>
      <c r="G540" s="386">
        <f t="shared" ref="G540:G546" si="134">(F540-E540)*24</f>
        <v>1.2833333333255723</v>
      </c>
      <c r="H540" s="387">
        <f t="shared" ref="H540:H546" si="135">G540*(N540-M540)/N540</f>
        <v>1.2833333333255723</v>
      </c>
      <c r="I540" s="388">
        <f t="shared" ref="I540:I546" si="136">H540*O540</f>
        <v>164.26666666567326</v>
      </c>
      <c r="J540" s="389"/>
      <c r="K540" s="389"/>
      <c r="L540" s="389"/>
      <c r="M540" s="535">
        <v>0</v>
      </c>
      <c r="N540" s="535">
        <v>129</v>
      </c>
      <c r="O540" s="535">
        <v>128</v>
      </c>
      <c r="P540" s="284" t="s">
        <v>611</v>
      </c>
      <c r="Q540" s="284" t="s">
        <v>634</v>
      </c>
      <c r="R540" s="284"/>
      <c r="S540" s="284"/>
    </row>
    <row r="541" spans="1:29" x14ac:dyDescent="0.2">
      <c r="A541" s="280" t="s">
        <v>133</v>
      </c>
      <c r="B541" s="372" t="s">
        <v>5</v>
      </c>
      <c r="C541" s="280">
        <v>6</v>
      </c>
      <c r="D541" s="280">
        <v>5111</v>
      </c>
      <c r="E541" s="281">
        <v>41652.522222222222</v>
      </c>
      <c r="F541" s="281">
        <v>41652.572916666664</v>
      </c>
      <c r="G541" s="373">
        <f t="shared" si="134"/>
        <v>1.21666666661622</v>
      </c>
      <c r="H541" s="374">
        <f t="shared" si="135"/>
        <v>1.21666666661622</v>
      </c>
      <c r="I541" s="375">
        <f t="shared" si="136"/>
        <v>155.73333332687616</v>
      </c>
      <c r="J541" s="376"/>
      <c r="K541" s="376"/>
      <c r="M541" s="535">
        <v>0</v>
      </c>
      <c r="N541" s="535">
        <v>129</v>
      </c>
      <c r="O541" s="535">
        <v>128</v>
      </c>
      <c r="P541" s="284" t="s">
        <v>168</v>
      </c>
      <c r="Q541" s="284" t="s">
        <v>636</v>
      </c>
      <c r="R541" s="284"/>
      <c r="S541" s="284"/>
    </row>
    <row r="542" spans="1:29" x14ac:dyDescent="0.2">
      <c r="A542" s="280" t="s">
        <v>133</v>
      </c>
      <c r="B542" s="372" t="s">
        <v>5</v>
      </c>
      <c r="C542" s="280">
        <v>8</v>
      </c>
      <c r="D542" s="280">
        <v>5108</v>
      </c>
      <c r="E542" s="281">
        <v>41653.333333333336</v>
      </c>
      <c r="F542" s="281">
        <v>41653.57916666667</v>
      </c>
      <c r="G542" s="373">
        <f t="shared" si="134"/>
        <v>5.9000000000232831</v>
      </c>
      <c r="H542" s="374">
        <f t="shared" si="135"/>
        <v>5.9000000000232831</v>
      </c>
      <c r="I542" s="375">
        <f t="shared" si="136"/>
        <v>755.20000000298023</v>
      </c>
      <c r="J542" s="376"/>
      <c r="K542" s="376"/>
      <c r="M542" s="535">
        <v>0</v>
      </c>
      <c r="N542" s="535">
        <v>129</v>
      </c>
      <c r="O542" s="535">
        <v>128</v>
      </c>
      <c r="P542" s="284" t="s">
        <v>597</v>
      </c>
      <c r="Q542" s="284" t="s">
        <v>607</v>
      </c>
      <c r="R542" s="284"/>
      <c r="S542" s="284"/>
    </row>
    <row r="543" spans="1:29" x14ac:dyDescent="0.2">
      <c r="A543" s="280" t="s">
        <v>133</v>
      </c>
      <c r="B543" s="372" t="s">
        <v>5</v>
      </c>
      <c r="C543" s="280">
        <v>11</v>
      </c>
      <c r="D543" s="280">
        <v>5160</v>
      </c>
      <c r="E543" s="281">
        <v>41655.583333333336</v>
      </c>
      <c r="F543" s="281">
        <v>41655.789583333331</v>
      </c>
      <c r="G543" s="373">
        <f t="shared" si="134"/>
        <v>4.9499999998952262</v>
      </c>
      <c r="H543" s="374">
        <f t="shared" si="135"/>
        <v>4.9499999998952262</v>
      </c>
      <c r="I543" s="375">
        <f t="shared" si="136"/>
        <v>633.59999998658895</v>
      </c>
      <c r="J543" s="376"/>
      <c r="K543" s="376"/>
      <c r="M543" s="535">
        <v>0</v>
      </c>
      <c r="N543" s="535">
        <v>129</v>
      </c>
      <c r="O543" s="535">
        <v>128</v>
      </c>
      <c r="P543" s="284" t="s">
        <v>185</v>
      </c>
      <c r="Q543" s="284" t="s">
        <v>610</v>
      </c>
      <c r="R543" s="284"/>
      <c r="S543" s="284"/>
    </row>
    <row r="544" spans="1:29" x14ac:dyDescent="0.2">
      <c r="A544" s="454" t="s">
        <v>133</v>
      </c>
      <c r="B544" s="464" t="s">
        <v>154</v>
      </c>
      <c r="C544" s="454">
        <v>16</v>
      </c>
      <c r="D544" s="454">
        <v>5017</v>
      </c>
      <c r="E544" s="455">
        <v>41669.15</v>
      </c>
      <c r="F544" s="455">
        <v>41669.319444444445</v>
      </c>
      <c r="G544" s="465">
        <f t="shared" si="134"/>
        <v>4.0666666666511446</v>
      </c>
      <c r="H544" s="466">
        <f t="shared" si="135"/>
        <v>4.0666666666511446</v>
      </c>
      <c r="I544" s="467">
        <f t="shared" si="136"/>
        <v>520.53333333134651</v>
      </c>
      <c r="J544" s="468"/>
      <c r="K544" s="468"/>
      <c r="L544" s="468"/>
      <c r="M544" s="534">
        <v>0</v>
      </c>
      <c r="N544" s="534">
        <v>129</v>
      </c>
      <c r="O544" s="534">
        <v>128</v>
      </c>
      <c r="P544" s="459" t="s">
        <v>611</v>
      </c>
      <c r="Q544" s="460" t="s">
        <v>612</v>
      </c>
      <c r="R544" s="461"/>
      <c r="S544" s="214"/>
      <c r="T544" s="214"/>
      <c r="U544" s="214"/>
      <c r="V544" s="214"/>
      <c r="W544" s="214"/>
      <c r="X544" s="214"/>
      <c r="Y544" s="214"/>
      <c r="Z544" s="214"/>
      <c r="AA544" s="214"/>
      <c r="AB544" s="214"/>
      <c r="AC544" s="214"/>
    </row>
    <row r="545" spans="1:29" ht="13.5" x14ac:dyDescent="0.25">
      <c r="A545" s="280" t="s">
        <v>133</v>
      </c>
      <c r="B545" s="372" t="s">
        <v>5</v>
      </c>
      <c r="C545" s="280">
        <v>19</v>
      </c>
      <c r="D545" s="280">
        <v>5160</v>
      </c>
      <c r="E545" s="281">
        <v>41690.811111111114</v>
      </c>
      <c r="F545" s="281">
        <v>41690.886111111111</v>
      </c>
      <c r="G545" s="373">
        <f t="shared" si="134"/>
        <v>1.7999999999301508</v>
      </c>
      <c r="H545" s="374">
        <f t="shared" si="135"/>
        <v>1.7999999999301508</v>
      </c>
      <c r="I545" s="375">
        <f t="shared" si="136"/>
        <v>230.3999999910593</v>
      </c>
      <c r="J545" s="376"/>
      <c r="K545" s="376"/>
      <c r="L545" s="376"/>
      <c r="M545" s="495">
        <v>0</v>
      </c>
      <c r="N545" s="495">
        <v>129</v>
      </c>
      <c r="O545" s="495">
        <v>128</v>
      </c>
      <c r="P545" s="284" t="s">
        <v>185</v>
      </c>
      <c r="Q545" s="482" t="s">
        <v>351</v>
      </c>
      <c r="V545" s="384"/>
      <c r="W545" s="384"/>
      <c r="X545" s="384"/>
      <c r="Y545" s="384"/>
      <c r="Z545" s="384"/>
      <c r="AA545" s="384"/>
      <c r="AB545" s="384"/>
      <c r="AC545" s="384"/>
    </row>
    <row r="546" spans="1:29" x14ac:dyDescent="0.2">
      <c r="A546" s="278" t="s">
        <v>133</v>
      </c>
      <c r="B546" s="377" t="s">
        <v>5</v>
      </c>
      <c r="C546" s="278">
        <v>21</v>
      </c>
      <c r="D546" s="278">
        <v>5272</v>
      </c>
      <c r="E546" s="279">
        <v>41696.299305555556</v>
      </c>
      <c r="F546" s="279">
        <v>41696.679166666669</v>
      </c>
      <c r="G546" s="378">
        <f t="shared" si="134"/>
        <v>9.1166666666977108</v>
      </c>
      <c r="H546" s="379">
        <f t="shared" si="135"/>
        <v>9.1166666666977108</v>
      </c>
      <c r="I546" s="380">
        <f t="shared" si="136"/>
        <v>1166.933333337307</v>
      </c>
      <c r="J546" s="381"/>
      <c r="K546" s="381"/>
      <c r="L546" s="381"/>
      <c r="M546" s="450">
        <v>0</v>
      </c>
      <c r="N546" s="450">
        <v>129</v>
      </c>
      <c r="O546" s="450">
        <v>128</v>
      </c>
      <c r="P546" s="382" t="s">
        <v>389</v>
      </c>
      <c r="Q546" s="368" t="s">
        <v>395</v>
      </c>
      <c r="R546" s="383"/>
      <c r="S546" s="384"/>
      <c r="T546" s="384"/>
      <c r="U546" s="384"/>
    </row>
    <row r="547" spans="1:29" s="321" customFormat="1" x14ac:dyDescent="0.2">
      <c r="A547" s="314"/>
      <c r="B547" s="314"/>
      <c r="C547" s="314"/>
      <c r="D547" s="314"/>
      <c r="E547" s="315"/>
      <c r="F547" s="315"/>
      <c r="G547" s="316"/>
      <c r="H547" s="317"/>
      <c r="I547" s="318"/>
      <c r="J547" s="358"/>
      <c r="K547" s="358"/>
      <c r="L547" s="358"/>
      <c r="M547" s="496"/>
      <c r="N547" s="496"/>
      <c r="O547" s="496"/>
      <c r="P547" s="319"/>
      <c r="Q547" s="367"/>
      <c r="R547" s="320"/>
    </row>
    <row r="548" spans="1:29" s="329" customFormat="1" x14ac:dyDescent="0.2">
      <c r="A548" s="322" t="s">
        <v>133</v>
      </c>
      <c r="B548" s="322"/>
      <c r="C548" s="322"/>
      <c r="D548" s="322"/>
      <c r="E548" s="323"/>
      <c r="F548" s="323"/>
      <c r="G548" s="324">
        <f>SUM(G539:G547)</f>
        <v>28.333333333139308</v>
      </c>
      <c r="H548" s="325">
        <f>SUM(H539:H547)</f>
        <v>28.333333333139308</v>
      </c>
      <c r="I548" s="326">
        <f>SUM(I539:I547)</f>
        <v>3626.6666666418314</v>
      </c>
      <c r="J548" s="360"/>
      <c r="K548" s="360"/>
      <c r="L548" s="360"/>
      <c r="M548" s="497"/>
      <c r="N548" s="497"/>
      <c r="O548" s="497"/>
      <c r="P548" s="327"/>
      <c r="Q548" s="368"/>
      <c r="R548" s="328"/>
    </row>
    <row r="550" spans="1:29" x14ac:dyDescent="0.2">
      <c r="A550" s="307"/>
      <c r="B550" s="307"/>
      <c r="C550" s="307"/>
      <c r="D550" s="307"/>
      <c r="E550" s="308"/>
      <c r="F550" s="308"/>
      <c r="G550" s="309"/>
      <c r="H550" s="310"/>
      <c r="I550" s="311"/>
      <c r="J550" s="355"/>
      <c r="K550" s="355"/>
      <c r="L550" s="355"/>
      <c r="M550" s="494"/>
      <c r="N550" s="494"/>
      <c r="O550" s="494"/>
      <c r="P550" s="312"/>
      <c r="Q550" s="365"/>
    </row>
    <row r="551" spans="1:29" x14ac:dyDescent="0.2">
      <c r="A551" s="278" t="s">
        <v>128</v>
      </c>
      <c r="B551" s="390" t="s">
        <v>154</v>
      </c>
      <c r="C551" s="278">
        <v>2</v>
      </c>
      <c r="D551" s="278">
        <v>5130</v>
      </c>
      <c r="E551" s="279">
        <v>41645.842361111114</v>
      </c>
      <c r="F551" s="279">
        <v>41646.378472222219</v>
      </c>
      <c r="G551" s="391">
        <f>(F551-E551)*24</f>
        <v>12.866666666523088</v>
      </c>
      <c r="H551" s="392">
        <f>G551*(N551-M551)/N551</f>
        <v>12.866666666523088</v>
      </c>
      <c r="I551" s="393">
        <f>H551*O551</f>
        <v>180.13333333132323</v>
      </c>
      <c r="J551" s="394"/>
      <c r="K551" s="394"/>
      <c r="L551" s="394"/>
      <c r="M551" s="532">
        <v>0</v>
      </c>
      <c r="N551" s="532">
        <v>14</v>
      </c>
      <c r="O551" s="532">
        <v>14</v>
      </c>
      <c r="P551" s="382" t="s">
        <v>169</v>
      </c>
      <c r="Q551" s="382" t="s">
        <v>633</v>
      </c>
      <c r="R551" s="382"/>
      <c r="S551" s="382"/>
      <c r="T551" s="384"/>
      <c r="U551" s="384"/>
      <c r="V551" s="384"/>
      <c r="W551" s="384"/>
      <c r="X551" s="384"/>
      <c r="Y551" s="384"/>
      <c r="Z551" s="384"/>
      <c r="AA551" s="384"/>
      <c r="AB551" s="384"/>
      <c r="AC551" s="384"/>
    </row>
    <row r="552" spans="1:29" x14ac:dyDescent="0.2">
      <c r="A552" s="280" t="s">
        <v>128</v>
      </c>
      <c r="B552" s="385" t="s">
        <v>154</v>
      </c>
      <c r="C552" s="280">
        <v>5</v>
      </c>
      <c r="D552" s="280">
        <v>5110</v>
      </c>
      <c r="E552" s="281">
        <v>41660.45208333333</v>
      </c>
      <c r="F552" s="281">
        <v>41660.51666666667</v>
      </c>
      <c r="G552" s="386">
        <f>(F552-E552)*24</f>
        <v>1.5500000001629815</v>
      </c>
      <c r="H552" s="387">
        <f>G552*(N552-M552)/N552</f>
        <v>1.5500000001629815</v>
      </c>
      <c r="I552" s="388">
        <f>H552*O552</f>
        <v>21.70000000228174</v>
      </c>
      <c r="J552" s="389"/>
      <c r="K552" s="389"/>
      <c r="L552" s="389"/>
      <c r="M552" s="535">
        <v>0</v>
      </c>
      <c r="N552" s="535">
        <v>14</v>
      </c>
      <c r="O552" s="535">
        <v>14</v>
      </c>
      <c r="P552" s="284" t="s">
        <v>645</v>
      </c>
      <c r="Q552" s="284" t="s">
        <v>646</v>
      </c>
      <c r="R552" s="284"/>
      <c r="S552" s="284"/>
    </row>
    <row r="553" spans="1:29" ht="13.5" x14ac:dyDescent="0.25">
      <c r="A553" s="278" t="s">
        <v>128</v>
      </c>
      <c r="B553" s="390" t="s">
        <v>154</v>
      </c>
      <c r="C553" s="278">
        <v>9</v>
      </c>
      <c r="D553" s="278">
        <v>3840</v>
      </c>
      <c r="E553" s="279">
        <v>41673.029166666667</v>
      </c>
      <c r="F553" s="279">
        <v>41673.400694444441</v>
      </c>
      <c r="G553" s="391">
        <f>(F553-E553)*24</f>
        <v>8.9166666665696539</v>
      </c>
      <c r="H553" s="392">
        <f>G553*(N553-M553)/N553</f>
        <v>8.9166666665696539</v>
      </c>
      <c r="I553" s="393">
        <f>H553*O553</f>
        <v>124.83333333197515</v>
      </c>
      <c r="J553" s="394"/>
      <c r="K553" s="394"/>
      <c r="L553" s="394"/>
      <c r="M553" s="294">
        <v>0</v>
      </c>
      <c r="N553" s="294">
        <v>14</v>
      </c>
      <c r="O553" s="294">
        <v>14</v>
      </c>
      <c r="P553" s="382" t="s">
        <v>352</v>
      </c>
      <c r="Q553" s="483" t="s">
        <v>353</v>
      </c>
      <c r="R553" s="383"/>
      <c r="S553" s="384"/>
      <c r="T553" s="384"/>
      <c r="U553" s="384"/>
    </row>
    <row r="554" spans="1:29" s="321" customFormat="1" x14ac:dyDescent="0.2">
      <c r="A554" s="314"/>
      <c r="B554" s="314"/>
      <c r="C554" s="314"/>
      <c r="D554" s="314"/>
      <c r="E554" s="315"/>
      <c r="F554" s="315"/>
      <c r="G554" s="316"/>
      <c r="H554" s="317"/>
      <c r="I554" s="318"/>
      <c r="J554" s="358"/>
      <c r="K554" s="358"/>
      <c r="L554" s="358"/>
      <c r="M554" s="496"/>
      <c r="N554" s="496"/>
      <c r="O554" s="496"/>
      <c r="P554" s="319"/>
      <c r="Q554" s="367"/>
      <c r="R554" s="320"/>
    </row>
    <row r="555" spans="1:29" s="329" customFormat="1" x14ac:dyDescent="0.2">
      <c r="A555" s="322" t="s">
        <v>128</v>
      </c>
      <c r="B555" s="322"/>
      <c r="C555" s="322"/>
      <c r="D555" s="322"/>
      <c r="E555" s="323"/>
      <c r="F555" s="323"/>
      <c r="G555" s="324">
        <f>SUM(G550:G554)</f>
        <v>23.333333333255723</v>
      </c>
      <c r="H555" s="325">
        <f>SUM(H550:H554)</f>
        <v>23.333333333255723</v>
      </c>
      <c r="I555" s="326">
        <f>SUM(I550:I554)</f>
        <v>326.66666666558012</v>
      </c>
      <c r="J555" s="360"/>
      <c r="K555" s="360"/>
      <c r="L555" s="360"/>
      <c r="M555" s="497"/>
      <c r="N555" s="497"/>
      <c r="O555" s="497"/>
      <c r="P555" s="327"/>
      <c r="Q555" s="368"/>
      <c r="R555" s="328"/>
    </row>
    <row r="557" spans="1:29" x14ac:dyDescent="0.2">
      <c r="A557" s="307"/>
      <c r="B557" s="307"/>
      <c r="C557" s="307"/>
      <c r="D557" s="307"/>
      <c r="E557" s="308"/>
      <c r="F557" s="308"/>
      <c r="G557" s="309"/>
      <c r="H557" s="310"/>
      <c r="I557" s="311"/>
      <c r="J557" s="355"/>
      <c r="K557" s="355"/>
      <c r="L557" s="355"/>
      <c r="M557" s="494"/>
      <c r="N557" s="494"/>
      <c r="O557" s="494"/>
      <c r="P557" s="312"/>
      <c r="Q557" s="365"/>
    </row>
    <row r="558" spans="1:29" s="214" customFormat="1" x14ac:dyDescent="0.2">
      <c r="A558" s="278" t="s">
        <v>173</v>
      </c>
      <c r="B558" s="390" t="s">
        <v>158</v>
      </c>
      <c r="C558" s="278">
        <v>2</v>
      </c>
      <c r="D558" s="278">
        <v>5160</v>
      </c>
      <c r="E558" s="279">
        <v>41645.890277777777</v>
      </c>
      <c r="F558" s="279">
        <v>41653.551388888889</v>
      </c>
      <c r="G558" s="391">
        <f>(F558-E558)*24</f>
        <v>183.86666666669771</v>
      </c>
      <c r="H558" s="392">
        <f>G558*(N558-M558)/N558</f>
        <v>183.86666666669771</v>
      </c>
      <c r="I558" s="393">
        <f>H558*O558</f>
        <v>2574.133333333768</v>
      </c>
      <c r="J558" s="394"/>
      <c r="K558" s="394"/>
      <c r="L558" s="394"/>
      <c r="M558" s="532">
        <v>0</v>
      </c>
      <c r="N558" s="532">
        <v>14</v>
      </c>
      <c r="O558" s="532">
        <v>14</v>
      </c>
      <c r="P558" s="382" t="s">
        <v>185</v>
      </c>
      <c r="Q558" s="382" t="s">
        <v>596</v>
      </c>
      <c r="R558" s="382"/>
      <c r="S558" s="382"/>
      <c r="T558" s="384"/>
      <c r="U558" s="384"/>
      <c r="V558" s="384"/>
      <c r="W558" s="384"/>
      <c r="X558" s="384"/>
      <c r="Y558" s="384"/>
      <c r="Z558" s="384"/>
      <c r="AA558" s="384"/>
      <c r="AB558" s="384"/>
      <c r="AC558" s="384"/>
    </row>
    <row r="559" spans="1:29" s="214" customFormat="1" x14ac:dyDescent="0.2">
      <c r="A559" s="278" t="s">
        <v>173</v>
      </c>
      <c r="B559" s="390" t="s">
        <v>154</v>
      </c>
      <c r="C559" s="278">
        <v>4</v>
      </c>
      <c r="D559" s="278">
        <v>5120</v>
      </c>
      <c r="E559" s="279">
        <v>41655.521527777775</v>
      </c>
      <c r="F559" s="279">
        <v>41656.589583333334</v>
      </c>
      <c r="G559" s="391">
        <f>(F559-E559)*24</f>
        <v>25.633333333418705</v>
      </c>
      <c r="H559" s="392">
        <f>G559*(N559-M559)/N559</f>
        <v>25.633333333418705</v>
      </c>
      <c r="I559" s="393">
        <f>H559*O559</f>
        <v>358.86666666786186</v>
      </c>
      <c r="J559" s="394"/>
      <c r="K559" s="394"/>
      <c r="L559" s="394"/>
      <c r="M559" s="532">
        <v>0</v>
      </c>
      <c r="N559" s="532">
        <v>14</v>
      </c>
      <c r="O559" s="532">
        <v>14</v>
      </c>
      <c r="P559" s="382" t="s">
        <v>621</v>
      </c>
      <c r="Q559" s="382" t="s">
        <v>622</v>
      </c>
      <c r="R559" s="382"/>
      <c r="S559" s="382"/>
      <c r="T559" s="384"/>
      <c r="U559" s="384"/>
      <c r="V559" s="384"/>
      <c r="W559" s="384"/>
      <c r="X559" s="384"/>
      <c r="Y559" s="384"/>
      <c r="Z559" s="384"/>
      <c r="AA559" s="384"/>
      <c r="AB559" s="384"/>
      <c r="AC559" s="384"/>
    </row>
    <row r="560" spans="1:29" s="214" customFormat="1" x14ac:dyDescent="0.2">
      <c r="A560" s="278" t="s">
        <v>173</v>
      </c>
      <c r="B560" s="390" t="s">
        <v>154</v>
      </c>
      <c r="C560" s="278">
        <v>5</v>
      </c>
      <c r="D560" s="278">
        <v>5108</v>
      </c>
      <c r="E560" s="279">
        <v>41656.599305555559</v>
      </c>
      <c r="F560" s="279">
        <v>41659.606249999997</v>
      </c>
      <c r="G560" s="391">
        <f>(F560-E560)*24</f>
        <v>72.166666666511446</v>
      </c>
      <c r="H560" s="392">
        <f>G560*(N560-M560)/N560</f>
        <v>72.166666666511446</v>
      </c>
      <c r="I560" s="393">
        <f>H560*O560</f>
        <v>1010.3333333311602</v>
      </c>
      <c r="J560" s="394"/>
      <c r="K560" s="394"/>
      <c r="L560" s="394"/>
      <c r="M560" s="532">
        <v>0</v>
      </c>
      <c r="N560" s="532">
        <v>14</v>
      </c>
      <c r="O560" s="532">
        <v>14</v>
      </c>
      <c r="P560" s="382" t="s">
        <v>597</v>
      </c>
      <c r="Q560" s="382" t="s">
        <v>598</v>
      </c>
      <c r="R560" s="382"/>
      <c r="S560" s="382"/>
      <c r="T560" s="384"/>
      <c r="U560" s="384"/>
      <c r="V560" s="384"/>
      <c r="W560" s="384"/>
      <c r="X560" s="384"/>
      <c r="Y560" s="384"/>
      <c r="Z560" s="384"/>
      <c r="AA560" s="384"/>
      <c r="AB560" s="384"/>
      <c r="AC560" s="384"/>
    </row>
    <row r="561" spans="1:29" x14ac:dyDescent="0.2">
      <c r="A561" s="280" t="s">
        <v>173</v>
      </c>
      <c r="B561" s="385" t="s">
        <v>154</v>
      </c>
      <c r="C561" s="280">
        <v>7</v>
      </c>
      <c r="D561" s="280">
        <v>5050</v>
      </c>
      <c r="E561" s="281">
        <v>41669.270833333336</v>
      </c>
      <c r="F561" s="281">
        <v>41669.292361111111</v>
      </c>
      <c r="G561" s="386">
        <f>(F561-E561)*24</f>
        <v>0.5166666666045785</v>
      </c>
      <c r="H561" s="387">
        <f>G561*(N561-M561)/N561</f>
        <v>0.5166666666045785</v>
      </c>
      <c r="I561" s="388">
        <f>H561*O561</f>
        <v>7.2333333324640989</v>
      </c>
      <c r="J561" s="389"/>
      <c r="K561" s="389"/>
      <c r="L561" s="389"/>
      <c r="M561" s="557">
        <v>0</v>
      </c>
      <c r="N561" s="535">
        <v>14</v>
      </c>
      <c r="O561" s="535">
        <v>14</v>
      </c>
      <c r="P561" s="284" t="s">
        <v>647</v>
      </c>
      <c r="Q561" s="366" t="s">
        <v>648</v>
      </c>
    </row>
    <row r="562" spans="1:29" ht="13.5" x14ac:dyDescent="0.25">
      <c r="A562" s="278" t="s">
        <v>173</v>
      </c>
      <c r="B562" s="390" t="s">
        <v>154</v>
      </c>
      <c r="C562" s="278">
        <v>9</v>
      </c>
      <c r="D562" s="278">
        <v>3611</v>
      </c>
      <c r="E562" s="279">
        <v>41678.120138888888</v>
      </c>
      <c r="F562" s="279">
        <v>41678.795138888891</v>
      </c>
      <c r="G562" s="391">
        <f>(F562-E562)*24</f>
        <v>16.200000000069849</v>
      </c>
      <c r="H562" s="392">
        <f>G562*(N562-M562)/N562</f>
        <v>16.200000000069849</v>
      </c>
      <c r="I562" s="393">
        <f>H562*O562</f>
        <v>194.40000000083819</v>
      </c>
      <c r="J562" s="394"/>
      <c r="K562" s="394"/>
      <c r="L562" s="394"/>
      <c r="M562" s="294">
        <v>0</v>
      </c>
      <c r="N562" s="294">
        <v>12</v>
      </c>
      <c r="O562" s="294">
        <v>12</v>
      </c>
      <c r="P562" s="382" t="s">
        <v>354</v>
      </c>
      <c r="Q562" s="483" t="s">
        <v>355</v>
      </c>
      <c r="R562" s="383"/>
      <c r="S562" s="384"/>
      <c r="T562" s="384"/>
      <c r="U562" s="384"/>
    </row>
    <row r="563" spans="1:29" s="321" customFormat="1" x14ac:dyDescent="0.2">
      <c r="A563" s="314"/>
      <c r="B563" s="314"/>
      <c r="C563" s="314"/>
      <c r="D563" s="314"/>
      <c r="E563" s="315"/>
      <c r="F563" s="315"/>
      <c r="G563" s="316"/>
      <c r="H563" s="317"/>
      <c r="I563" s="318"/>
      <c r="J563" s="358"/>
      <c r="K563" s="358"/>
      <c r="L563" s="358"/>
      <c r="M563" s="496"/>
      <c r="N563" s="496"/>
      <c r="O563" s="496"/>
      <c r="P563" s="319"/>
      <c r="Q563" s="367"/>
      <c r="R563" s="320"/>
    </row>
    <row r="564" spans="1:29" s="329" customFormat="1" x14ac:dyDescent="0.2">
      <c r="A564" s="322" t="s">
        <v>151</v>
      </c>
      <c r="B564" s="322"/>
      <c r="C564" s="322"/>
      <c r="D564" s="322"/>
      <c r="E564" s="323"/>
      <c r="F564" s="323"/>
      <c r="G564" s="324">
        <f>SUM(G557:G563)</f>
        <v>298.38333333330229</v>
      </c>
      <c r="H564" s="325">
        <f>SUM(H557:H563)</f>
        <v>298.38333333330229</v>
      </c>
      <c r="I564" s="326">
        <f>SUM(I557:I563)</f>
        <v>4144.9666666660924</v>
      </c>
      <c r="J564" s="360"/>
      <c r="K564" s="360"/>
      <c r="L564" s="360"/>
      <c r="M564" s="497"/>
      <c r="N564" s="497"/>
      <c r="O564" s="497"/>
      <c r="P564" s="327"/>
      <c r="Q564" s="368"/>
      <c r="R564" s="328"/>
    </row>
    <row r="566" spans="1:29" x14ac:dyDescent="0.2">
      <c r="A566" s="307"/>
      <c r="B566" s="307"/>
      <c r="C566" s="307"/>
      <c r="D566" s="307"/>
      <c r="E566" s="308"/>
      <c r="F566" s="308"/>
      <c r="G566" s="309"/>
      <c r="H566" s="310"/>
      <c r="I566" s="311"/>
      <c r="J566" s="355"/>
      <c r="K566" s="355"/>
      <c r="L566" s="355"/>
      <c r="M566" s="494"/>
      <c r="N566" s="494"/>
      <c r="O566" s="494"/>
      <c r="P566" s="312"/>
      <c r="Q566" s="365"/>
    </row>
    <row r="567" spans="1:29" ht="13.5" x14ac:dyDescent="0.25">
      <c r="A567" s="278" t="s">
        <v>356</v>
      </c>
      <c r="B567" s="390" t="s">
        <v>154</v>
      </c>
      <c r="C567" s="278">
        <v>4</v>
      </c>
      <c r="D567" s="278">
        <v>3611</v>
      </c>
      <c r="E567" s="279">
        <v>41678.120138888888</v>
      </c>
      <c r="F567" s="279">
        <v>41678.795138888891</v>
      </c>
      <c r="G567" s="391">
        <f>(F567-E567)*24</f>
        <v>16.200000000069849</v>
      </c>
      <c r="H567" s="392">
        <f>G567*(N567-M567)/N567</f>
        <v>16.200000000069849</v>
      </c>
      <c r="I567" s="393">
        <f>H567*O567</f>
        <v>194.40000000083819</v>
      </c>
      <c r="J567" s="394"/>
      <c r="K567" s="394"/>
      <c r="L567" s="394"/>
      <c r="M567" s="294">
        <v>0</v>
      </c>
      <c r="N567" s="294">
        <v>12</v>
      </c>
      <c r="O567" s="294">
        <v>12</v>
      </c>
      <c r="P567" s="382" t="s">
        <v>354</v>
      </c>
      <c r="Q567" s="483" t="s">
        <v>357</v>
      </c>
      <c r="R567" s="383"/>
      <c r="S567" s="384"/>
      <c r="T567" s="384"/>
      <c r="U567" s="384"/>
    </row>
    <row r="568" spans="1:29" ht="13.5" x14ac:dyDescent="0.25">
      <c r="A568" s="280" t="s">
        <v>356</v>
      </c>
      <c r="B568" s="372" t="s">
        <v>5</v>
      </c>
      <c r="C568" s="280">
        <v>6</v>
      </c>
      <c r="D568" s="280">
        <v>5111</v>
      </c>
      <c r="E568" s="281">
        <v>41689.472222222219</v>
      </c>
      <c r="F568" s="281">
        <v>41689.513888888891</v>
      </c>
      <c r="G568" s="373">
        <f>(F568-E568)*24</f>
        <v>1.0000000001164153</v>
      </c>
      <c r="H568" s="374">
        <f>G568*(N568-M568)/N568</f>
        <v>1.0000000001164153</v>
      </c>
      <c r="I568" s="375">
        <f>H568*O568</f>
        <v>12.000000001396984</v>
      </c>
      <c r="J568" s="376"/>
      <c r="K568" s="376"/>
      <c r="L568" s="376"/>
      <c r="M568" s="495">
        <v>0</v>
      </c>
      <c r="N568" s="495">
        <v>12</v>
      </c>
      <c r="O568" s="495">
        <v>12</v>
      </c>
      <c r="P568" s="284" t="s">
        <v>168</v>
      </c>
      <c r="Q568" s="482" t="s">
        <v>358</v>
      </c>
    </row>
    <row r="569" spans="1:29" s="321" customFormat="1" x14ac:dyDescent="0.2">
      <c r="A569" s="314"/>
      <c r="B569" s="314"/>
      <c r="C569" s="314"/>
      <c r="D569" s="314"/>
      <c r="E569" s="315"/>
      <c r="F569" s="315"/>
      <c r="G569" s="316"/>
      <c r="H569" s="317"/>
      <c r="I569" s="318"/>
      <c r="J569" s="358"/>
      <c r="K569" s="358"/>
      <c r="L569" s="358"/>
      <c r="M569" s="496"/>
      <c r="N569" s="496"/>
      <c r="O569" s="496"/>
      <c r="P569" s="319"/>
      <c r="Q569" s="367"/>
      <c r="R569" s="320"/>
    </row>
    <row r="570" spans="1:29" s="329" customFormat="1" x14ac:dyDescent="0.2">
      <c r="A570" s="322" t="s">
        <v>152</v>
      </c>
      <c r="B570" s="322"/>
      <c r="C570" s="322"/>
      <c r="D570" s="322"/>
      <c r="E570" s="323"/>
      <c r="F570" s="323"/>
      <c r="G570" s="324">
        <f>SUM(G566:G569)</f>
        <v>17.200000000186265</v>
      </c>
      <c r="H570" s="325">
        <f>SUM(H566:H569)</f>
        <v>17.200000000186265</v>
      </c>
      <c r="I570" s="326">
        <f>SUM(I566:I569)</f>
        <v>206.40000000223517</v>
      </c>
      <c r="J570" s="360"/>
      <c r="K570" s="360"/>
      <c r="L570" s="360"/>
      <c r="M570" s="497"/>
      <c r="N570" s="497"/>
      <c r="O570" s="497"/>
      <c r="P570" s="327"/>
      <c r="Q570" s="368"/>
      <c r="R570" s="328"/>
    </row>
    <row r="572" spans="1:29" x14ac:dyDescent="0.2">
      <c r="A572" s="307"/>
      <c r="B572" s="307"/>
      <c r="C572" s="307"/>
      <c r="D572" s="307"/>
      <c r="E572" s="308"/>
      <c r="F572" s="308"/>
      <c r="G572" s="309"/>
      <c r="H572" s="310"/>
      <c r="I572" s="311"/>
      <c r="J572" s="355"/>
      <c r="K572" s="355"/>
      <c r="L572" s="355"/>
      <c r="M572" s="494"/>
      <c r="N572" s="494"/>
      <c r="O572" s="494"/>
      <c r="P572" s="312"/>
      <c r="Q572" s="365"/>
    </row>
    <row r="573" spans="1:29" s="384" customFormat="1" x14ac:dyDescent="0.2">
      <c r="A573" s="247" t="s">
        <v>106</v>
      </c>
      <c r="B573" s="546" t="s">
        <v>154</v>
      </c>
      <c r="C573" s="247">
        <v>2</v>
      </c>
      <c r="D573" s="247">
        <v>9130</v>
      </c>
      <c r="E573" s="248">
        <v>41669.291666666664</v>
      </c>
      <c r="F573" s="248">
        <v>41670.388888888891</v>
      </c>
      <c r="G573" s="547">
        <f>(F573-E573)*24</f>
        <v>26.333333333430346</v>
      </c>
      <c r="H573" s="548">
        <f>G573*(N573-M573)/N573</f>
        <v>26.333333333430346</v>
      </c>
      <c r="I573" s="549">
        <f>H573*O573</f>
        <v>316.00000000116415</v>
      </c>
      <c r="J573" s="550"/>
      <c r="K573" s="550"/>
      <c r="L573" s="550"/>
      <c r="M573" s="551">
        <v>0</v>
      </c>
      <c r="N573" s="551">
        <v>12</v>
      </c>
      <c r="O573" s="551">
        <v>12</v>
      </c>
      <c r="P573" s="521" t="s">
        <v>592</v>
      </c>
      <c r="Q573" s="522" t="s">
        <v>593</v>
      </c>
      <c r="R573" s="523"/>
      <c r="S573" s="218"/>
      <c r="T573" s="218"/>
      <c r="U573" s="218"/>
      <c r="V573" s="218"/>
      <c r="W573" s="218"/>
      <c r="X573" s="218"/>
      <c r="Y573" s="218"/>
      <c r="Z573" s="218"/>
      <c r="AA573" s="218"/>
      <c r="AB573" s="218"/>
      <c r="AC573" s="218"/>
    </row>
    <row r="574" spans="1:29" s="321" customFormat="1" x14ac:dyDescent="0.2">
      <c r="A574" s="314"/>
      <c r="B574" s="314"/>
      <c r="C574" s="314"/>
      <c r="D574" s="314"/>
      <c r="E574" s="315"/>
      <c r="F574" s="315"/>
      <c r="G574" s="316"/>
      <c r="H574" s="317"/>
      <c r="I574" s="318"/>
      <c r="J574" s="358"/>
      <c r="K574" s="358"/>
      <c r="L574" s="358"/>
      <c r="M574" s="496"/>
      <c r="N574" s="496"/>
      <c r="O574" s="496"/>
      <c r="P574" s="319"/>
      <c r="Q574" s="367"/>
      <c r="R574" s="320"/>
    </row>
    <row r="575" spans="1:29" s="329" customFormat="1" x14ac:dyDescent="0.2">
      <c r="A575" s="322" t="s">
        <v>106</v>
      </c>
      <c r="B575" s="322"/>
      <c r="C575" s="322"/>
      <c r="D575" s="322"/>
      <c r="E575" s="323"/>
      <c r="F575" s="323"/>
      <c r="G575" s="324">
        <f>SUM(G572:G574)</f>
        <v>26.333333333430346</v>
      </c>
      <c r="H575" s="325">
        <f>SUM(H572:H574)</f>
        <v>26.333333333430346</v>
      </c>
      <c r="I575" s="326">
        <f>SUM(I572:I574)</f>
        <v>316.00000000116415</v>
      </c>
      <c r="J575" s="360"/>
      <c r="K575" s="360"/>
      <c r="L575" s="360"/>
      <c r="M575" s="497"/>
      <c r="N575" s="497"/>
      <c r="O575" s="497"/>
      <c r="P575" s="327"/>
      <c r="Q575" s="368"/>
      <c r="R575" s="328"/>
    </row>
    <row r="577" spans="1:29" x14ac:dyDescent="0.2">
      <c r="A577" s="307"/>
      <c r="B577" s="307"/>
      <c r="C577" s="307"/>
      <c r="D577" s="307"/>
      <c r="E577" s="308"/>
      <c r="F577" s="308"/>
      <c r="G577" s="309"/>
      <c r="H577" s="310"/>
      <c r="I577" s="311"/>
      <c r="J577" s="355"/>
      <c r="K577" s="355"/>
      <c r="L577" s="355"/>
      <c r="M577" s="494"/>
      <c r="N577" s="494"/>
      <c r="O577" s="494"/>
      <c r="P577" s="312"/>
      <c r="Q577" s="365"/>
    </row>
    <row r="578" spans="1:29" x14ac:dyDescent="0.2">
      <c r="A578" s="247" t="s">
        <v>139</v>
      </c>
      <c r="B578" s="546" t="s">
        <v>154</v>
      </c>
      <c r="C578" s="247">
        <v>2</v>
      </c>
      <c r="D578" s="247">
        <v>9130</v>
      </c>
      <c r="E578" s="248">
        <v>41669.291666666664</v>
      </c>
      <c r="F578" s="248">
        <v>41670.388888888891</v>
      </c>
      <c r="G578" s="547">
        <f>(F578-E578)*24</f>
        <v>26.333333333430346</v>
      </c>
      <c r="H578" s="548">
        <f>G578*(N578-M578)/N578</f>
        <v>26.333333333430346</v>
      </c>
      <c r="I578" s="549">
        <f>H578*O578</f>
        <v>605.66666666889796</v>
      </c>
      <c r="J578" s="550"/>
      <c r="K578" s="550"/>
      <c r="L578" s="550"/>
      <c r="M578" s="551">
        <v>0</v>
      </c>
      <c r="N578" s="551">
        <v>23</v>
      </c>
      <c r="O578" s="551">
        <v>23</v>
      </c>
      <c r="P578" s="521" t="s">
        <v>592</v>
      </c>
      <c r="Q578" s="522" t="s">
        <v>593</v>
      </c>
      <c r="R578" s="523"/>
      <c r="S578" s="218"/>
      <c r="T578" s="218"/>
      <c r="U578" s="218"/>
      <c r="V578" s="218"/>
      <c r="W578" s="218"/>
      <c r="X578" s="218"/>
      <c r="Y578" s="218"/>
      <c r="Z578" s="218"/>
      <c r="AA578" s="218"/>
      <c r="AB578" s="218"/>
      <c r="AC578" s="218"/>
    </row>
    <row r="579" spans="1:29" ht="13.5" x14ac:dyDescent="0.25">
      <c r="A579" s="278" t="s">
        <v>139</v>
      </c>
      <c r="B579" s="390" t="s">
        <v>154</v>
      </c>
      <c r="C579" s="278">
        <v>4</v>
      </c>
      <c r="D579" s="278">
        <v>5170</v>
      </c>
      <c r="E579" s="279">
        <v>41689.434027777781</v>
      </c>
      <c r="F579" s="505">
        <v>41699</v>
      </c>
      <c r="G579" s="391">
        <f>(F579-E579)*24</f>
        <v>229.58333333325572</v>
      </c>
      <c r="H579" s="392">
        <f>G579*(N579-M579)/N579</f>
        <v>229.58333333325572</v>
      </c>
      <c r="I579" s="393">
        <f>H579*O579</f>
        <v>5280.4166666648816</v>
      </c>
      <c r="J579" s="394"/>
      <c r="K579" s="394"/>
      <c r="L579" s="394"/>
      <c r="M579" s="294">
        <v>0</v>
      </c>
      <c r="N579" s="294">
        <v>23</v>
      </c>
      <c r="O579" s="294">
        <v>23</v>
      </c>
      <c r="P579" s="382" t="s">
        <v>359</v>
      </c>
      <c r="Q579" s="483" t="s">
        <v>360</v>
      </c>
      <c r="R579" s="383"/>
      <c r="S579" s="384"/>
      <c r="T579" s="384"/>
      <c r="U579" s="384"/>
    </row>
    <row r="580" spans="1:29" s="321" customFormat="1" x14ac:dyDescent="0.2">
      <c r="A580" s="314"/>
      <c r="B580" s="314"/>
      <c r="C580" s="314"/>
      <c r="D580" s="314"/>
      <c r="E580" s="315"/>
      <c r="F580" s="315"/>
      <c r="G580" s="316"/>
      <c r="H580" s="317"/>
      <c r="I580" s="318"/>
      <c r="J580" s="358"/>
      <c r="K580" s="358"/>
      <c r="L580" s="358"/>
      <c r="M580" s="496"/>
      <c r="N580" s="496"/>
      <c r="O580" s="496"/>
      <c r="P580" s="319"/>
      <c r="Q580" s="367"/>
      <c r="R580" s="320"/>
    </row>
    <row r="581" spans="1:29" s="329" customFormat="1" x14ac:dyDescent="0.2">
      <c r="A581" s="322" t="s">
        <v>139</v>
      </c>
      <c r="B581" s="322"/>
      <c r="C581" s="322"/>
      <c r="D581" s="322"/>
      <c r="E581" s="323"/>
      <c r="F581" s="323"/>
      <c r="G581" s="324">
        <f>SUM(G577:G580)</f>
        <v>255.91666666668607</v>
      </c>
      <c r="H581" s="325">
        <f>SUM(H577:H580)</f>
        <v>255.91666666668607</v>
      </c>
      <c r="I581" s="326">
        <f>SUM(I577:I580)</f>
        <v>5886.0833333337796</v>
      </c>
      <c r="J581" s="360"/>
      <c r="K581" s="360"/>
      <c r="L581" s="360"/>
      <c r="M581" s="497"/>
      <c r="N581" s="497"/>
      <c r="O581" s="497"/>
      <c r="P581" s="327"/>
      <c r="Q581" s="368"/>
      <c r="R581" s="328"/>
    </row>
    <row r="583" spans="1:29" x14ac:dyDescent="0.2">
      <c r="A583" s="307"/>
      <c r="B583" s="307"/>
      <c r="C583" s="307"/>
      <c r="D583" s="307"/>
      <c r="E583" s="308"/>
      <c r="F583" s="308"/>
      <c r="G583" s="309"/>
      <c r="H583" s="310"/>
      <c r="I583" s="311"/>
      <c r="J583" s="355"/>
      <c r="K583" s="355"/>
      <c r="L583" s="355"/>
      <c r="M583" s="494"/>
      <c r="N583" s="494"/>
      <c r="O583" s="494"/>
      <c r="P583" s="312"/>
      <c r="Q583" s="365"/>
    </row>
    <row r="584" spans="1:29" x14ac:dyDescent="0.2">
      <c r="A584" s="247" t="s">
        <v>135</v>
      </c>
      <c r="B584" s="546" t="s">
        <v>154</v>
      </c>
      <c r="C584" s="247">
        <v>2</v>
      </c>
      <c r="D584" s="247">
        <v>9130</v>
      </c>
      <c r="E584" s="248">
        <v>41669.291666666664</v>
      </c>
      <c r="F584" s="248">
        <v>41670.388888888891</v>
      </c>
      <c r="G584" s="547">
        <f>(F584-E584)*24</f>
        <v>26.333333333430346</v>
      </c>
      <c r="H584" s="548">
        <f>G584*(N584-M584)/N584</f>
        <v>26.333333333430346</v>
      </c>
      <c r="I584" s="549">
        <f>H584*O584</f>
        <v>3871.0000000142609</v>
      </c>
      <c r="J584" s="550"/>
      <c r="K584" s="550"/>
      <c r="L584" s="550"/>
      <c r="M584" s="551">
        <v>0</v>
      </c>
      <c r="N584" s="551">
        <v>148</v>
      </c>
      <c r="O584" s="551">
        <v>147</v>
      </c>
      <c r="P584" s="521" t="s">
        <v>592</v>
      </c>
      <c r="Q584" s="522" t="s">
        <v>593</v>
      </c>
      <c r="R584" s="523"/>
      <c r="S584" s="218"/>
      <c r="T584" s="218"/>
      <c r="U584" s="218"/>
      <c r="V584" s="218"/>
      <c r="W584" s="218"/>
      <c r="X584" s="218"/>
      <c r="Y584" s="218"/>
      <c r="Z584" s="218"/>
      <c r="AA584" s="218"/>
      <c r="AB584" s="218"/>
      <c r="AC584" s="218"/>
    </row>
    <row r="585" spans="1:29" ht="13.5" x14ac:dyDescent="0.25">
      <c r="A585" s="278" t="s">
        <v>135</v>
      </c>
      <c r="B585" s="486" t="s">
        <v>341</v>
      </c>
      <c r="C585" s="278">
        <v>4</v>
      </c>
      <c r="D585" s="278">
        <v>4720</v>
      </c>
      <c r="E585" s="279">
        <v>41685.255555555559</v>
      </c>
      <c r="F585" s="505">
        <v>41699</v>
      </c>
      <c r="G585" s="487">
        <f>(F585-E585)*24</f>
        <v>329.8666666665813</v>
      </c>
      <c r="H585" s="488">
        <f>G585*(N585-M585)/N585</f>
        <v>329.8666666665813</v>
      </c>
      <c r="I585" s="489">
        <f>H585*O585</f>
        <v>57726.666666651727</v>
      </c>
      <c r="J585" s="492"/>
      <c r="K585" s="492"/>
      <c r="L585" s="492"/>
      <c r="M585" s="294">
        <v>0</v>
      </c>
      <c r="N585" s="294">
        <v>176</v>
      </c>
      <c r="O585" s="294">
        <v>175</v>
      </c>
      <c r="P585" s="382" t="s">
        <v>361</v>
      </c>
      <c r="Q585" s="483" t="s">
        <v>362</v>
      </c>
      <c r="R585" s="383"/>
      <c r="S585" s="384"/>
      <c r="T585" s="384"/>
      <c r="U585" s="384"/>
    </row>
    <row r="586" spans="1:29" s="321" customFormat="1" x14ac:dyDescent="0.2">
      <c r="A586" s="314"/>
      <c r="B586" s="314"/>
      <c r="C586" s="314"/>
      <c r="D586" s="314"/>
      <c r="E586" s="315"/>
      <c r="F586" s="315"/>
      <c r="G586" s="316"/>
      <c r="H586" s="317"/>
      <c r="I586" s="318"/>
      <c r="J586" s="358"/>
      <c r="K586" s="358"/>
      <c r="L586" s="358"/>
      <c r="M586" s="496"/>
      <c r="N586" s="496"/>
      <c r="O586" s="496"/>
      <c r="P586" s="319"/>
      <c r="Q586" s="367"/>
      <c r="R586" s="320"/>
    </row>
    <row r="587" spans="1:29" s="329" customFormat="1" x14ac:dyDescent="0.2">
      <c r="A587" s="322" t="s">
        <v>135</v>
      </c>
      <c r="B587" s="322"/>
      <c r="C587" s="322"/>
      <c r="D587" s="322"/>
      <c r="E587" s="323"/>
      <c r="F587" s="323"/>
      <c r="G587" s="324">
        <f>SUM(G583:G586)</f>
        <v>356.20000000001164</v>
      </c>
      <c r="H587" s="325">
        <f>SUM(H583:H586)</f>
        <v>356.20000000001164</v>
      </c>
      <c r="I587" s="326">
        <f>SUM(I583:I586)</f>
        <v>61597.666666665988</v>
      </c>
      <c r="J587" s="360"/>
      <c r="K587" s="360"/>
      <c r="L587" s="360"/>
      <c r="M587" s="497"/>
      <c r="N587" s="497"/>
      <c r="O587" s="497"/>
      <c r="P587" s="327"/>
      <c r="Q587" s="368"/>
      <c r="R587" s="328"/>
    </row>
    <row r="589" spans="1:29" x14ac:dyDescent="0.2">
      <c r="A589" s="307"/>
      <c r="B589" s="307"/>
      <c r="C589" s="307"/>
      <c r="D589" s="307"/>
      <c r="E589" s="308"/>
      <c r="F589" s="308"/>
      <c r="G589" s="309"/>
      <c r="H589" s="310"/>
      <c r="I589" s="311"/>
      <c r="J589" s="355"/>
      <c r="K589" s="355"/>
      <c r="L589" s="355"/>
      <c r="M589" s="494"/>
      <c r="N589" s="494"/>
      <c r="O589" s="494"/>
      <c r="P589" s="312"/>
      <c r="Q589" s="365"/>
    </row>
    <row r="590" spans="1:29" x14ac:dyDescent="0.2">
      <c r="A590" s="280" t="s">
        <v>123</v>
      </c>
      <c r="B590" s="385" t="s">
        <v>154</v>
      </c>
      <c r="C590" s="280">
        <v>2</v>
      </c>
      <c r="D590" s="280">
        <v>5240</v>
      </c>
      <c r="E590" s="281">
        <v>41642.461111111108</v>
      </c>
      <c r="F590" s="281">
        <v>41642.555555555555</v>
      </c>
      <c r="G590" s="386">
        <f t="shared" ref="G590:G596" si="137">(F590-E590)*24</f>
        <v>2.2666666667209938</v>
      </c>
      <c r="H590" s="387">
        <f t="shared" ref="H590:H596" si="138">G590*(N590-M590)/N590</f>
        <v>2.2666666667209938</v>
      </c>
      <c r="I590" s="388">
        <f t="shared" ref="I590:I596" si="139">H590*O590</f>
        <v>398.93333334289491</v>
      </c>
      <c r="J590" s="389"/>
      <c r="K590" s="389"/>
      <c r="L590" s="389"/>
      <c r="M590" s="535">
        <v>0</v>
      </c>
      <c r="N590" s="535">
        <v>180</v>
      </c>
      <c r="O590" s="535">
        <v>176</v>
      </c>
      <c r="P590" s="284" t="s">
        <v>617</v>
      </c>
      <c r="Q590" s="284" t="s">
        <v>618</v>
      </c>
      <c r="R590" s="284"/>
      <c r="S590" s="284"/>
    </row>
    <row r="591" spans="1:29" s="214" customFormat="1" x14ac:dyDescent="0.2">
      <c r="A591" s="280" t="s">
        <v>123</v>
      </c>
      <c r="B591" s="385" t="s">
        <v>154</v>
      </c>
      <c r="C591" s="280">
        <v>4</v>
      </c>
      <c r="D591" s="280">
        <v>5246</v>
      </c>
      <c r="E591" s="281">
        <v>41645.510416666664</v>
      </c>
      <c r="F591" s="281">
        <v>41645.588888888888</v>
      </c>
      <c r="G591" s="386">
        <f t="shared" si="137"/>
        <v>1.8833333333604969</v>
      </c>
      <c r="H591" s="387">
        <f t="shared" si="138"/>
        <v>1.8833333333604969</v>
      </c>
      <c r="I591" s="388">
        <f t="shared" si="139"/>
        <v>331.46666667144746</v>
      </c>
      <c r="J591" s="389"/>
      <c r="K591" s="389"/>
      <c r="L591" s="389"/>
      <c r="M591" s="535">
        <v>0</v>
      </c>
      <c r="N591" s="535">
        <v>180</v>
      </c>
      <c r="O591" s="535">
        <v>176</v>
      </c>
      <c r="P591" s="284" t="s">
        <v>603</v>
      </c>
      <c r="Q591" s="284" t="s">
        <v>623</v>
      </c>
      <c r="R591" s="284"/>
      <c r="S591" s="284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</row>
    <row r="592" spans="1:29" s="384" customFormat="1" x14ac:dyDescent="0.2">
      <c r="A592" s="280" t="s">
        <v>123</v>
      </c>
      <c r="B592" s="385" t="s">
        <v>154</v>
      </c>
      <c r="C592" s="280">
        <v>6</v>
      </c>
      <c r="D592" s="280">
        <v>5246</v>
      </c>
      <c r="E592" s="281">
        <v>41646.059027777781</v>
      </c>
      <c r="F592" s="281">
        <v>41646.243055555555</v>
      </c>
      <c r="G592" s="386">
        <f t="shared" si="137"/>
        <v>4.4166666665696539</v>
      </c>
      <c r="H592" s="387">
        <f t="shared" si="138"/>
        <v>4.4166666665696539</v>
      </c>
      <c r="I592" s="388">
        <f t="shared" si="139"/>
        <v>777.33333331625909</v>
      </c>
      <c r="J592" s="389"/>
      <c r="K592" s="389"/>
      <c r="L592" s="389"/>
      <c r="M592" s="535">
        <v>0</v>
      </c>
      <c r="N592" s="535">
        <v>180</v>
      </c>
      <c r="O592" s="535">
        <v>176</v>
      </c>
      <c r="P592" s="284" t="s">
        <v>603</v>
      </c>
      <c r="Q592" s="284" t="s">
        <v>604</v>
      </c>
      <c r="R592" s="284"/>
      <c r="S592" s="284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</row>
    <row r="593" spans="1:29" ht="13.5" x14ac:dyDescent="0.25">
      <c r="A593" s="280" t="s">
        <v>123</v>
      </c>
      <c r="B593" s="385" t="s">
        <v>154</v>
      </c>
      <c r="C593" s="280">
        <v>12</v>
      </c>
      <c r="D593" s="280">
        <v>5079</v>
      </c>
      <c r="E593" s="281">
        <v>41681.261111111111</v>
      </c>
      <c r="F593" s="281">
        <v>41681.357638888891</v>
      </c>
      <c r="G593" s="386">
        <f t="shared" si="137"/>
        <v>2.3166666667093523</v>
      </c>
      <c r="H593" s="387">
        <f t="shared" si="138"/>
        <v>2.3166666667093523</v>
      </c>
      <c r="I593" s="388">
        <f t="shared" si="139"/>
        <v>407.733333340846</v>
      </c>
      <c r="J593" s="389"/>
      <c r="K593" s="389"/>
      <c r="L593" s="389"/>
      <c r="M593" s="495">
        <v>0</v>
      </c>
      <c r="N593" s="495">
        <v>180</v>
      </c>
      <c r="O593" s="495">
        <v>176</v>
      </c>
      <c r="P593" s="284" t="s">
        <v>172</v>
      </c>
      <c r="Q593" s="482" t="s">
        <v>363</v>
      </c>
      <c r="V593" s="384"/>
      <c r="W593" s="384"/>
      <c r="X593" s="384"/>
      <c r="Y593" s="384"/>
      <c r="Z593" s="384"/>
      <c r="AA593" s="384"/>
      <c r="AB593" s="384"/>
      <c r="AC593" s="384"/>
    </row>
    <row r="594" spans="1:29" s="384" customFormat="1" ht="13.5" x14ac:dyDescent="0.25">
      <c r="A594" s="280" t="s">
        <v>123</v>
      </c>
      <c r="B594" s="385" t="s">
        <v>158</v>
      </c>
      <c r="C594" s="280">
        <v>14</v>
      </c>
      <c r="D594" s="280">
        <v>5130</v>
      </c>
      <c r="E594" s="281">
        <v>41687.269444444442</v>
      </c>
      <c r="F594" s="281">
        <v>41687.277777777781</v>
      </c>
      <c r="G594" s="386">
        <f t="shared" si="137"/>
        <v>0.20000000012805685</v>
      </c>
      <c r="H594" s="387">
        <f t="shared" si="138"/>
        <v>0.20000000012805685</v>
      </c>
      <c r="I594" s="388">
        <f t="shared" si="139"/>
        <v>35.200000022538006</v>
      </c>
      <c r="J594" s="389"/>
      <c r="K594" s="389"/>
      <c r="L594" s="389"/>
      <c r="M594" s="495">
        <v>0</v>
      </c>
      <c r="N594" s="495">
        <v>180</v>
      </c>
      <c r="O594" s="495">
        <v>176</v>
      </c>
      <c r="P594" s="284" t="s">
        <v>169</v>
      </c>
      <c r="Q594" s="482" t="s">
        <v>364</v>
      </c>
      <c r="R594" s="285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</row>
    <row r="595" spans="1:29" s="384" customFormat="1" ht="13.5" x14ac:dyDescent="0.25">
      <c r="A595" s="280" t="s">
        <v>123</v>
      </c>
      <c r="B595" s="385" t="s">
        <v>154</v>
      </c>
      <c r="C595" s="280">
        <v>16</v>
      </c>
      <c r="D595" s="280">
        <v>5130</v>
      </c>
      <c r="E595" s="281">
        <v>41687.446527777778</v>
      </c>
      <c r="F595" s="281">
        <v>41687.497916666667</v>
      </c>
      <c r="G595" s="386">
        <f t="shared" si="137"/>
        <v>1.2333333333372138</v>
      </c>
      <c r="H595" s="387">
        <f t="shared" si="138"/>
        <v>1.2333333333372138</v>
      </c>
      <c r="I595" s="388">
        <f t="shared" si="139"/>
        <v>217.06666666734964</v>
      </c>
      <c r="J595" s="389"/>
      <c r="K595" s="389"/>
      <c r="L595" s="389"/>
      <c r="M595" s="495">
        <v>0</v>
      </c>
      <c r="N595" s="495">
        <v>180</v>
      </c>
      <c r="O595" s="495">
        <v>176</v>
      </c>
      <c r="P595" s="284" t="s">
        <v>169</v>
      </c>
      <c r="Q595" s="482" t="s">
        <v>365</v>
      </c>
      <c r="R595" s="285"/>
      <c r="S595" s="63"/>
      <c r="T595" s="63"/>
      <c r="U595" s="63"/>
    </row>
    <row r="596" spans="1:29" s="384" customFormat="1" ht="13.5" x14ac:dyDescent="0.25">
      <c r="A596" s="280" t="s">
        <v>123</v>
      </c>
      <c r="B596" s="385" t="s">
        <v>158</v>
      </c>
      <c r="C596" s="280">
        <v>18</v>
      </c>
      <c r="D596" s="280">
        <v>5130</v>
      </c>
      <c r="E596" s="281">
        <v>41687.739583333336</v>
      </c>
      <c r="F596" s="281">
        <v>41687.843055555553</v>
      </c>
      <c r="G596" s="386">
        <f t="shared" si="137"/>
        <v>2.4833333332207985</v>
      </c>
      <c r="H596" s="387">
        <f t="shared" si="138"/>
        <v>2.4833333332207985</v>
      </c>
      <c r="I596" s="388">
        <f t="shared" si="139"/>
        <v>437.06666664686054</v>
      </c>
      <c r="J596" s="389"/>
      <c r="K596" s="389"/>
      <c r="L596" s="389"/>
      <c r="M596" s="495">
        <v>0</v>
      </c>
      <c r="N596" s="495">
        <v>180</v>
      </c>
      <c r="O596" s="495">
        <v>176</v>
      </c>
      <c r="P596" s="284" t="s">
        <v>169</v>
      </c>
      <c r="Q596" s="482" t="s">
        <v>366</v>
      </c>
      <c r="R596" s="285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</row>
    <row r="597" spans="1:29" s="321" customFormat="1" x14ac:dyDescent="0.2">
      <c r="A597" s="314"/>
      <c r="B597" s="314"/>
      <c r="C597" s="314"/>
      <c r="D597" s="314"/>
      <c r="E597" s="315"/>
      <c r="F597" s="315"/>
      <c r="G597" s="316"/>
      <c r="H597" s="317"/>
      <c r="I597" s="318"/>
      <c r="J597" s="358"/>
      <c r="K597" s="358"/>
      <c r="L597" s="358"/>
      <c r="M597" s="496"/>
      <c r="N597" s="496"/>
      <c r="O597" s="496"/>
      <c r="P597" s="319"/>
      <c r="Q597" s="367"/>
      <c r="R597" s="320"/>
    </row>
    <row r="598" spans="1:29" s="329" customFormat="1" x14ac:dyDescent="0.2">
      <c r="A598" s="322" t="s">
        <v>123</v>
      </c>
      <c r="B598" s="322"/>
      <c r="C598" s="322"/>
      <c r="D598" s="322"/>
      <c r="E598" s="323"/>
      <c r="F598" s="323"/>
      <c r="G598" s="324">
        <f>SUM(G589:G597)</f>
        <v>14.800000000046566</v>
      </c>
      <c r="H598" s="325">
        <f>SUM(H589:H597)</f>
        <v>14.800000000046566</v>
      </c>
      <c r="I598" s="326">
        <f>SUM(I589:I597)</f>
        <v>2604.8000000081956</v>
      </c>
      <c r="J598" s="360"/>
      <c r="K598" s="360"/>
      <c r="L598" s="360"/>
      <c r="M598" s="497"/>
      <c r="N598" s="497"/>
      <c r="O598" s="497"/>
      <c r="P598" s="327"/>
      <c r="Q598" s="368"/>
      <c r="R598" s="328"/>
    </row>
    <row r="600" spans="1:29" x14ac:dyDescent="0.2">
      <c r="A600" s="307"/>
      <c r="B600" s="307"/>
      <c r="C600" s="307"/>
      <c r="D600" s="307"/>
      <c r="E600" s="308"/>
      <c r="F600" s="308"/>
      <c r="G600" s="309"/>
      <c r="H600" s="310"/>
      <c r="I600" s="311"/>
      <c r="J600" s="355"/>
      <c r="K600" s="355"/>
      <c r="L600" s="355"/>
      <c r="M600" s="494"/>
      <c r="N600" s="494"/>
      <c r="O600" s="494"/>
      <c r="P600" s="312"/>
      <c r="Q600" s="365"/>
    </row>
    <row r="601" spans="1:29" x14ac:dyDescent="0.2">
      <c r="A601" s="280" t="s">
        <v>124</v>
      </c>
      <c r="B601" s="385" t="s">
        <v>154</v>
      </c>
      <c r="C601" s="280">
        <v>4</v>
      </c>
      <c r="D601" s="280">
        <v>5079</v>
      </c>
      <c r="E601" s="281">
        <v>41645.095138888886</v>
      </c>
      <c r="F601" s="281">
        <v>41645.159722222219</v>
      </c>
      <c r="G601" s="386">
        <f t="shared" ref="G601:G619" si="140">(F601-E601)*24</f>
        <v>1.5499999999883585</v>
      </c>
      <c r="H601" s="387">
        <f t="shared" ref="H601:H619" si="141">G601*(N601-M601)/N601</f>
        <v>1.5499999999883585</v>
      </c>
      <c r="I601" s="388">
        <f t="shared" ref="I601:I619" si="142">H601*O601</f>
        <v>272.79999999795109</v>
      </c>
      <c r="J601" s="389"/>
      <c r="K601" s="389"/>
      <c r="L601" s="389"/>
      <c r="M601" s="535">
        <v>0</v>
      </c>
      <c r="N601" s="535">
        <v>180</v>
      </c>
      <c r="O601" s="535">
        <v>176</v>
      </c>
      <c r="P601" s="284" t="s">
        <v>172</v>
      </c>
      <c r="Q601" s="284" t="s">
        <v>626</v>
      </c>
      <c r="R601" s="284"/>
      <c r="S601" s="284"/>
    </row>
    <row r="602" spans="1:29" s="218" customFormat="1" x14ac:dyDescent="0.2">
      <c r="A602" s="280" t="s">
        <v>124</v>
      </c>
      <c r="B602" s="385" t="s">
        <v>154</v>
      </c>
      <c r="C602" s="280">
        <v>6</v>
      </c>
      <c r="D602" s="280">
        <v>5041</v>
      </c>
      <c r="E602" s="281">
        <v>41645.577777777777</v>
      </c>
      <c r="F602" s="281">
        <v>41645.615277777775</v>
      </c>
      <c r="G602" s="386">
        <f t="shared" si="140"/>
        <v>0.8999999999650754</v>
      </c>
      <c r="H602" s="387">
        <f t="shared" si="141"/>
        <v>0.8999999999650754</v>
      </c>
      <c r="I602" s="388">
        <f t="shared" si="142"/>
        <v>158.39999999385327</v>
      </c>
      <c r="J602" s="389"/>
      <c r="K602" s="389"/>
      <c r="L602" s="389"/>
      <c r="M602" s="535">
        <v>0</v>
      </c>
      <c r="N602" s="535">
        <v>180</v>
      </c>
      <c r="O602" s="535">
        <v>176</v>
      </c>
      <c r="P602" s="284" t="s">
        <v>186</v>
      </c>
      <c r="Q602" s="284" t="s">
        <v>635</v>
      </c>
      <c r="R602" s="284"/>
      <c r="S602" s="284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</row>
    <row r="603" spans="1:29" s="218" customFormat="1" x14ac:dyDescent="0.2">
      <c r="A603" s="280" t="s">
        <v>124</v>
      </c>
      <c r="B603" s="385" t="s">
        <v>154</v>
      </c>
      <c r="C603" s="280">
        <v>8</v>
      </c>
      <c r="D603" s="280">
        <v>5016</v>
      </c>
      <c r="E603" s="281">
        <v>41646.059027777781</v>
      </c>
      <c r="F603" s="281">
        <v>41646.242361111108</v>
      </c>
      <c r="G603" s="386">
        <f t="shared" si="140"/>
        <v>4.3999999998486601</v>
      </c>
      <c r="H603" s="387">
        <f t="shared" si="141"/>
        <v>4.3999999998486601</v>
      </c>
      <c r="I603" s="388">
        <f t="shared" si="142"/>
        <v>774.39999997336417</v>
      </c>
      <c r="J603" s="389"/>
      <c r="K603" s="389"/>
      <c r="L603" s="389"/>
      <c r="M603" s="535">
        <v>0</v>
      </c>
      <c r="N603" s="535">
        <v>180</v>
      </c>
      <c r="O603" s="535">
        <v>176</v>
      </c>
      <c r="P603" s="284" t="s">
        <v>605</v>
      </c>
      <c r="Q603" s="284" t="s">
        <v>606</v>
      </c>
      <c r="R603" s="284"/>
      <c r="S603" s="284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</row>
    <row r="604" spans="1:29" s="218" customFormat="1" x14ac:dyDescent="0.2">
      <c r="A604" s="454" t="s">
        <v>124</v>
      </c>
      <c r="B604" s="464" t="s">
        <v>154</v>
      </c>
      <c r="C604" s="454">
        <v>10</v>
      </c>
      <c r="D604" s="454">
        <v>5048</v>
      </c>
      <c r="E604" s="455">
        <v>41660.690972222219</v>
      </c>
      <c r="F604" s="455">
        <v>41660.724999999999</v>
      </c>
      <c r="G604" s="465">
        <f t="shared" si="140"/>
        <v>0.81666666670935228</v>
      </c>
      <c r="H604" s="466">
        <f t="shared" si="141"/>
        <v>0.81666666670935228</v>
      </c>
      <c r="I604" s="467">
        <f t="shared" si="142"/>
        <v>128.21666667336831</v>
      </c>
      <c r="J604" s="468"/>
      <c r="K604" s="468"/>
      <c r="L604" s="468"/>
      <c r="M604" s="534">
        <v>0</v>
      </c>
      <c r="N604" s="534">
        <v>160</v>
      </c>
      <c r="O604" s="534">
        <v>157</v>
      </c>
      <c r="P604" s="459" t="s">
        <v>187</v>
      </c>
      <c r="Q604" s="460" t="s">
        <v>619</v>
      </c>
      <c r="R604" s="461"/>
      <c r="S604" s="214"/>
      <c r="T604" s="214"/>
      <c r="U604" s="214"/>
      <c r="V604" s="214"/>
      <c r="W604" s="214"/>
      <c r="X604" s="214"/>
      <c r="Y604" s="214"/>
      <c r="Z604" s="214"/>
      <c r="AA604" s="214"/>
      <c r="AB604" s="214"/>
      <c r="AC604" s="214"/>
    </row>
    <row r="605" spans="1:29" x14ac:dyDescent="0.2">
      <c r="A605" s="454" t="s">
        <v>124</v>
      </c>
      <c r="B605" s="464" t="s">
        <v>154</v>
      </c>
      <c r="C605" s="454">
        <v>11</v>
      </c>
      <c r="D605" s="454">
        <v>5048</v>
      </c>
      <c r="E605" s="455">
        <v>41660.730555555558</v>
      </c>
      <c r="F605" s="455">
        <v>41660.834027777775</v>
      </c>
      <c r="G605" s="465">
        <f t="shared" si="140"/>
        <v>2.4833333332207985</v>
      </c>
      <c r="H605" s="466">
        <f t="shared" si="141"/>
        <v>2.4833333332207985</v>
      </c>
      <c r="I605" s="467">
        <f t="shared" si="142"/>
        <v>389.88333331566537</v>
      </c>
      <c r="J605" s="468"/>
      <c r="K605" s="468"/>
      <c r="L605" s="468"/>
      <c r="M605" s="534">
        <v>0</v>
      </c>
      <c r="N605" s="534">
        <v>160</v>
      </c>
      <c r="O605" s="534">
        <v>157</v>
      </c>
      <c r="P605" s="459" t="s">
        <v>187</v>
      </c>
      <c r="Q605" s="460" t="s">
        <v>619</v>
      </c>
      <c r="R605" s="461"/>
      <c r="S605" s="214"/>
      <c r="T605" s="214"/>
      <c r="U605" s="214"/>
      <c r="V605" s="214"/>
      <c r="W605" s="214"/>
      <c r="X605" s="214"/>
      <c r="Y605" s="214"/>
      <c r="Z605" s="214"/>
      <c r="AA605" s="214"/>
      <c r="AB605" s="214"/>
      <c r="AC605" s="214"/>
    </row>
    <row r="606" spans="1:29" x14ac:dyDescent="0.2">
      <c r="A606" s="454" t="s">
        <v>124</v>
      </c>
      <c r="B606" s="464" t="s">
        <v>154</v>
      </c>
      <c r="C606" s="454">
        <v>12</v>
      </c>
      <c r="D606" s="454">
        <v>5079</v>
      </c>
      <c r="E606" s="455">
        <v>41661.005555555559</v>
      </c>
      <c r="F606" s="455">
        <v>41661.180555555555</v>
      </c>
      <c r="G606" s="465">
        <f t="shared" si="140"/>
        <v>4.1999999998952262</v>
      </c>
      <c r="H606" s="466">
        <f t="shared" si="141"/>
        <v>4.1999999998952262</v>
      </c>
      <c r="I606" s="467">
        <f t="shared" si="142"/>
        <v>659.39999998355052</v>
      </c>
      <c r="J606" s="468"/>
      <c r="K606" s="468"/>
      <c r="L606" s="468"/>
      <c r="M606" s="534">
        <v>0</v>
      </c>
      <c r="N606" s="534">
        <v>160</v>
      </c>
      <c r="O606" s="534">
        <v>157</v>
      </c>
      <c r="P606" s="459" t="s">
        <v>172</v>
      </c>
      <c r="Q606" s="460" t="s">
        <v>609</v>
      </c>
      <c r="R606" s="461"/>
      <c r="S606" s="214"/>
      <c r="T606" s="214"/>
      <c r="U606" s="214"/>
      <c r="V606" s="214"/>
      <c r="W606" s="214"/>
      <c r="X606" s="214"/>
      <c r="Y606" s="214"/>
      <c r="Z606" s="214"/>
      <c r="AA606" s="214"/>
      <c r="AB606" s="214"/>
      <c r="AC606" s="214"/>
    </row>
    <row r="607" spans="1:29" x14ac:dyDescent="0.2">
      <c r="A607" s="454" t="s">
        <v>124</v>
      </c>
      <c r="B607" s="464" t="s">
        <v>158</v>
      </c>
      <c r="C607" s="454">
        <v>13</v>
      </c>
      <c r="D607" s="454">
        <v>5016</v>
      </c>
      <c r="E607" s="455">
        <v>41661.180555555555</v>
      </c>
      <c r="F607" s="455">
        <v>41661.246527777781</v>
      </c>
      <c r="G607" s="465">
        <f t="shared" si="140"/>
        <v>1.5833333334303461</v>
      </c>
      <c r="H607" s="466">
        <f t="shared" si="141"/>
        <v>1.5833333334303461</v>
      </c>
      <c r="I607" s="467">
        <f t="shared" si="142"/>
        <v>248.58333334856434</v>
      </c>
      <c r="J607" s="468"/>
      <c r="K607" s="468"/>
      <c r="L607" s="468"/>
      <c r="M607" s="534">
        <v>0</v>
      </c>
      <c r="N607" s="534">
        <v>160</v>
      </c>
      <c r="O607" s="534">
        <v>157</v>
      </c>
      <c r="P607" s="459" t="s">
        <v>605</v>
      </c>
      <c r="Q607" s="460" t="s">
        <v>628</v>
      </c>
      <c r="R607" s="461"/>
      <c r="S607" s="214"/>
      <c r="T607" s="214"/>
      <c r="U607" s="214"/>
      <c r="V607" s="214"/>
      <c r="W607" s="214"/>
      <c r="X607" s="214"/>
      <c r="Y607" s="214"/>
      <c r="Z607" s="214"/>
      <c r="AA607" s="214"/>
      <c r="AB607" s="214"/>
      <c r="AC607" s="214"/>
    </row>
    <row r="608" spans="1:29" x14ac:dyDescent="0.2">
      <c r="A608" s="454" t="s">
        <v>124</v>
      </c>
      <c r="B608" s="464" t="s">
        <v>158</v>
      </c>
      <c r="C608" s="454">
        <v>14</v>
      </c>
      <c r="D608" s="454">
        <v>5016</v>
      </c>
      <c r="E608" s="455">
        <v>41661.246527777781</v>
      </c>
      <c r="F608" s="455">
        <v>41661.28125</v>
      </c>
      <c r="G608" s="465">
        <f t="shared" si="140"/>
        <v>0.83333333325572312</v>
      </c>
      <c r="H608" s="466">
        <f t="shared" si="141"/>
        <v>0.83333333325572312</v>
      </c>
      <c r="I608" s="467">
        <f t="shared" si="142"/>
        <v>130.83333332114853</v>
      </c>
      <c r="J608" s="468"/>
      <c r="K608" s="468"/>
      <c r="L608" s="468"/>
      <c r="M608" s="534">
        <v>0</v>
      </c>
      <c r="N608" s="534">
        <v>160</v>
      </c>
      <c r="O608" s="534">
        <v>157</v>
      </c>
      <c r="P608" s="459" t="s">
        <v>605</v>
      </c>
      <c r="Q608" s="460" t="s">
        <v>628</v>
      </c>
      <c r="R608" s="461"/>
      <c r="S608" s="214"/>
      <c r="T608" s="214"/>
      <c r="U608" s="214"/>
      <c r="V608" s="214"/>
      <c r="W608" s="214"/>
      <c r="X608" s="214"/>
      <c r="Y608" s="214"/>
      <c r="Z608" s="214"/>
      <c r="AA608" s="214"/>
      <c r="AB608" s="214"/>
      <c r="AC608" s="214"/>
    </row>
    <row r="609" spans="1:29" x14ac:dyDescent="0.2">
      <c r="A609" s="454" t="s">
        <v>124</v>
      </c>
      <c r="B609" s="464" t="s">
        <v>154</v>
      </c>
      <c r="C609" s="454">
        <v>15</v>
      </c>
      <c r="D609" s="454">
        <v>5079</v>
      </c>
      <c r="E609" s="455">
        <v>41662.48541666667</v>
      </c>
      <c r="F609" s="455">
        <v>41662.50277777778</v>
      </c>
      <c r="G609" s="465">
        <f t="shared" si="140"/>
        <v>0.41666666662786156</v>
      </c>
      <c r="H609" s="466">
        <f t="shared" si="141"/>
        <v>0.41666666662786156</v>
      </c>
      <c r="I609" s="467">
        <f t="shared" si="142"/>
        <v>65.416666660574265</v>
      </c>
      <c r="J609" s="468"/>
      <c r="K609" s="468"/>
      <c r="L609" s="468"/>
      <c r="M609" s="534">
        <v>0</v>
      </c>
      <c r="N609" s="534">
        <v>160</v>
      </c>
      <c r="O609" s="534">
        <v>157</v>
      </c>
      <c r="P609" s="459" t="s">
        <v>172</v>
      </c>
      <c r="Q609" s="460" t="s">
        <v>644</v>
      </c>
      <c r="R609" s="461"/>
      <c r="S609" s="214"/>
      <c r="T609" s="214"/>
      <c r="U609" s="214"/>
      <c r="V609" s="214"/>
      <c r="W609" s="214"/>
      <c r="X609" s="214"/>
      <c r="Y609" s="214"/>
      <c r="Z609" s="214"/>
      <c r="AA609" s="214"/>
      <c r="AB609" s="214"/>
      <c r="AC609" s="214"/>
    </row>
    <row r="610" spans="1:29" x14ac:dyDescent="0.2">
      <c r="A610" s="454" t="s">
        <v>124</v>
      </c>
      <c r="B610" s="464" t="s">
        <v>158</v>
      </c>
      <c r="C610" s="454">
        <v>17</v>
      </c>
      <c r="D610" s="454">
        <v>5041</v>
      </c>
      <c r="E610" s="455">
        <v>41662.705555555556</v>
      </c>
      <c r="F610" s="455">
        <v>41662.722916666666</v>
      </c>
      <c r="G610" s="465">
        <f t="shared" si="140"/>
        <v>0.41666666662786156</v>
      </c>
      <c r="H610" s="466">
        <f t="shared" si="141"/>
        <v>0.41666666662786156</v>
      </c>
      <c r="I610" s="467">
        <f t="shared" si="142"/>
        <v>65.416666660574265</v>
      </c>
      <c r="J610" s="468"/>
      <c r="K610" s="468"/>
      <c r="L610" s="468"/>
      <c r="M610" s="534">
        <v>0</v>
      </c>
      <c r="N610" s="534">
        <v>160</v>
      </c>
      <c r="O610" s="534">
        <v>157</v>
      </c>
      <c r="P610" s="459" t="s">
        <v>186</v>
      </c>
      <c r="Q610" s="460" t="s">
        <v>643</v>
      </c>
      <c r="R610" s="461"/>
      <c r="S610" s="214"/>
      <c r="T610" s="214"/>
      <c r="U610" s="214"/>
      <c r="V610" s="214"/>
      <c r="W610" s="214"/>
      <c r="X610" s="214"/>
      <c r="Y610" s="214"/>
      <c r="Z610" s="214"/>
      <c r="AA610" s="214"/>
      <c r="AB610" s="214"/>
      <c r="AC610" s="214"/>
    </row>
    <row r="611" spans="1:29" s="214" customFormat="1" x14ac:dyDescent="0.2">
      <c r="A611" s="454" t="s">
        <v>124</v>
      </c>
      <c r="B611" s="464" t="s">
        <v>154</v>
      </c>
      <c r="C611" s="454">
        <v>18</v>
      </c>
      <c r="D611" s="454">
        <v>5079</v>
      </c>
      <c r="E611" s="455">
        <v>41662.729166666664</v>
      </c>
      <c r="F611" s="455">
        <v>41662.75</v>
      </c>
      <c r="G611" s="465">
        <f t="shared" si="140"/>
        <v>0.50000000005820766</v>
      </c>
      <c r="H611" s="466">
        <f t="shared" si="141"/>
        <v>0.50000000005820766</v>
      </c>
      <c r="I611" s="467">
        <f t="shared" si="142"/>
        <v>78.500000009138603</v>
      </c>
      <c r="J611" s="468"/>
      <c r="K611" s="468"/>
      <c r="L611" s="468"/>
      <c r="M611" s="534">
        <v>0</v>
      </c>
      <c r="N611" s="534">
        <v>160</v>
      </c>
      <c r="O611" s="534">
        <v>157</v>
      </c>
      <c r="P611" s="459" t="s">
        <v>172</v>
      </c>
      <c r="Q611" s="460" t="s">
        <v>644</v>
      </c>
      <c r="R611" s="461"/>
    </row>
    <row r="612" spans="1:29" s="214" customFormat="1" x14ac:dyDescent="0.2">
      <c r="A612" s="454" t="s">
        <v>124</v>
      </c>
      <c r="B612" s="464" t="s">
        <v>154</v>
      </c>
      <c r="C612" s="454">
        <v>19</v>
      </c>
      <c r="D612" s="454">
        <v>5079</v>
      </c>
      <c r="E612" s="455">
        <v>41662.762499999997</v>
      </c>
      <c r="F612" s="455">
        <v>41662.78402777778</v>
      </c>
      <c r="G612" s="465">
        <f t="shared" si="140"/>
        <v>0.51666666677920148</v>
      </c>
      <c r="H612" s="466">
        <f t="shared" si="141"/>
        <v>0.51666666677920148</v>
      </c>
      <c r="I612" s="467">
        <f t="shared" si="142"/>
        <v>81.116666684334632</v>
      </c>
      <c r="J612" s="468"/>
      <c r="K612" s="468"/>
      <c r="L612" s="468"/>
      <c r="M612" s="534">
        <v>0</v>
      </c>
      <c r="N612" s="534">
        <v>160</v>
      </c>
      <c r="O612" s="534">
        <v>157</v>
      </c>
      <c r="P612" s="459" t="s">
        <v>172</v>
      </c>
      <c r="Q612" s="460" t="s">
        <v>644</v>
      </c>
      <c r="R612" s="461"/>
    </row>
    <row r="613" spans="1:29" s="214" customFormat="1" x14ac:dyDescent="0.2">
      <c r="A613" s="454" t="s">
        <v>124</v>
      </c>
      <c r="B613" s="464" t="s">
        <v>154</v>
      </c>
      <c r="C613" s="454">
        <v>20</v>
      </c>
      <c r="D613" s="454">
        <v>5250</v>
      </c>
      <c r="E613" s="455">
        <v>41663.186805555553</v>
      </c>
      <c r="F613" s="455">
        <v>41663.425694444442</v>
      </c>
      <c r="G613" s="465">
        <f t="shared" si="140"/>
        <v>5.7333333333372138</v>
      </c>
      <c r="H613" s="466">
        <f t="shared" si="141"/>
        <v>5.7333333333372138</v>
      </c>
      <c r="I613" s="467">
        <f t="shared" si="142"/>
        <v>900.13333333394257</v>
      </c>
      <c r="J613" s="468"/>
      <c r="K613" s="468"/>
      <c r="L613" s="468"/>
      <c r="M613" s="534">
        <v>0</v>
      </c>
      <c r="N613" s="534">
        <v>160</v>
      </c>
      <c r="O613" s="534">
        <v>157</v>
      </c>
      <c r="P613" s="459" t="s">
        <v>599</v>
      </c>
      <c r="Q613" s="460" t="s">
        <v>600</v>
      </c>
      <c r="R613" s="461"/>
    </row>
    <row r="614" spans="1:29" s="214" customFormat="1" x14ac:dyDescent="0.2">
      <c r="A614" s="454" t="s">
        <v>124</v>
      </c>
      <c r="B614" s="464" t="s">
        <v>158</v>
      </c>
      <c r="C614" s="454">
        <v>22</v>
      </c>
      <c r="D614" s="454">
        <v>5041</v>
      </c>
      <c r="E614" s="455">
        <v>41663.4375</v>
      </c>
      <c r="F614" s="455">
        <v>41663.463888888888</v>
      </c>
      <c r="G614" s="465">
        <f t="shared" si="140"/>
        <v>0.63333333330228925</v>
      </c>
      <c r="H614" s="466">
        <f t="shared" si="141"/>
        <v>0.63333333330228925</v>
      </c>
      <c r="I614" s="467">
        <f t="shared" si="142"/>
        <v>99.433333328459412</v>
      </c>
      <c r="J614" s="468"/>
      <c r="K614" s="468"/>
      <c r="L614" s="468"/>
      <c r="M614" s="534">
        <v>0</v>
      </c>
      <c r="N614" s="534">
        <v>160</v>
      </c>
      <c r="O614" s="534">
        <v>157</v>
      </c>
      <c r="P614" s="459" t="s">
        <v>186</v>
      </c>
      <c r="Q614" s="460" t="s">
        <v>643</v>
      </c>
      <c r="R614" s="461"/>
    </row>
    <row r="615" spans="1:29" s="214" customFormat="1" x14ac:dyDescent="0.2">
      <c r="A615" s="454" t="s">
        <v>124</v>
      </c>
      <c r="B615" s="552" t="s">
        <v>5</v>
      </c>
      <c r="C615" s="454">
        <v>23</v>
      </c>
      <c r="D615" s="454">
        <v>5041</v>
      </c>
      <c r="E615" s="455">
        <v>41664.504166666666</v>
      </c>
      <c r="F615" s="455">
        <v>41664.680555555555</v>
      </c>
      <c r="G615" s="553">
        <f t="shared" si="140"/>
        <v>4.2333333333372138</v>
      </c>
      <c r="H615" s="554">
        <f t="shared" si="141"/>
        <v>4.2333333333372138</v>
      </c>
      <c r="I615" s="555">
        <f t="shared" si="142"/>
        <v>664.63333333394257</v>
      </c>
      <c r="J615" s="556"/>
      <c r="K615" s="556"/>
      <c r="L615" s="245"/>
      <c r="M615" s="534">
        <v>0</v>
      </c>
      <c r="N615" s="534">
        <v>160</v>
      </c>
      <c r="O615" s="534">
        <v>157</v>
      </c>
      <c r="P615" s="459" t="s">
        <v>186</v>
      </c>
      <c r="Q615" s="460" t="s">
        <v>608</v>
      </c>
      <c r="R615" s="461"/>
    </row>
    <row r="616" spans="1:29" s="214" customFormat="1" x14ac:dyDescent="0.2">
      <c r="A616" s="454" t="s">
        <v>124</v>
      </c>
      <c r="B616" s="464" t="s">
        <v>154</v>
      </c>
      <c r="C616" s="454">
        <v>25</v>
      </c>
      <c r="D616" s="454">
        <v>5048</v>
      </c>
      <c r="E616" s="455">
        <v>41666.477083333331</v>
      </c>
      <c r="F616" s="455">
        <v>41666.586805555555</v>
      </c>
      <c r="G616" s="465">
        <f t="shared" si="140"/>
        <v>2.6333333333604969</v>
      </c>
      <c r="H616" s="466">
        <f t="shared" si="141"/>
        <v>2.6333333333604969</v>
      </c>
      <c r="I616" s="467">
        <f t="shared" si="142"/>
        <v>413.43333333759801</v>
      </c>
      <c r="J616" s="468"/>
      <c r="K616" s="468"/>
      <c r="L616" s="468"/>
      <c r="M616" s="534">
        <v>0</v>
      </c>
      <c r="N616" s="534">
        <v>160</v>
      </c>
      <c r="O616" s="534">
        <v>157</v>
      </c>
      <c r="P616" s="459" t="s">
        <v>187</v>
      </c>
      <c r="Q616" s="460" t="s">
        <v>616</v>
      </c>
      <c r="R616" s="461"/>
    </row>
    <row r="617" spans="1:29" s="214" customFormat="1" ht="13.5" x14ac:dyDescent="0.25">
      <c r="A617" s="280" t="s">
        <v>124</v>
      </c>
      <c r="B617" s="372" t="s">
        <v>5</v>
      </c>
      <c r="C617" s="280">
        <v>30</v>
      </c>
      <c r="D617" s="280">
        <v>5041</v>
      </c>
      <c r="E617" s="281">
        <v>41674.481249999997</v>
      </c>
      <c r="F617" s="281">
        <v>41674.661111111112</v>
      </c>
      <c r="G617" s="373">
        <f t="shared" si="140"/>
        <v>4.3166666667675599</v>
      </c>
      <c r="H617" s="374">
        <f t="shared" si="141"/>
        <v>4.3166666667675599</v>
      </c>
      <c r="I617" s="375">
        <f t="shared" si="142"/>
        <v>759.73333335109055</v>
      </c>
      <c r="J617" s="376"/>
      <c r="K617" s="376"/>
      <c r="L617" s="376"/>
      <c r="M617" s="495">
        <v>0</v>
      </c>
      <c r="N617" s="495">
        <v>180</v>
      </c>
      <c r="O617" s="495">
        <v>176</v>
      </c>
      <c r="P617" s="284" t="s">
        <v>186</v>
      </c>
      <c r="Q617" s="482" t="s">
        <v>367</v>
      </c>
      <c r="R617" s="285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</row>
    <row r="618" spans="1:29" s="214" customFormat="1" ht="13.5" x14ac:dyDescent="0.25">
      <c r="A618" s="280" t="s">
        <v>124</v>
      </c>
      <c r="B618" s="385" t="s">
        <v>154</v>
      </c>
      <c r="C618" s="280">
        <v>33</v>
      </c>
      <c r="D618" s="280">
        <v>5079</v>
      </c>
      <c r="E618" s="281">
        <v>41681.261111111111</v>
      </c>
      <c r="F618" s="281">
        <v>41681.290277777778</v>
      </c>
      <c r="G618" s="386">
        <f t="shared" si="140"/>
        <v>0.70000000001164153</v>
      </c>
      <c r="H618" s="387">
        <f t="shared" si="141"/>
        <v>0.70000000001164153</v>
      </c>
      <c r="I618" s="388">
        <f t="shared" si="142"/>
        <v>123.20000000204891</v>
      </c>
      <c r="J618" s="389"/>
      <c r="K618" s="389"/>
      <c r="L618" s="389"/>
      <c r="M618" s="495">
        <v>0</v>
      </c>
      <c r="N618" s="495">
        <v>180</v>
      </c>
      <c r="O618" s="495">
        <v>176</v>
      </c>
      <c r="P618" s="284" t="s">
        <v>172</v>
      </c>
      <c r="Q618" s="482" t="s">
        <v>363</v>
      </c>
      <c r="R618" s="285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</row>
    <row r="619" spans="1:29" s="214" customFormat="1" ht="13.5" x14ac:dyDescent="0.25">
      <c r="A619" s="280" t="s">
        <v>124</v>
      </c>
      <c r="B619" s="385" t="s">
        <v>154</v>
      </c>
      <c r="C619" s="280">
        <v>34</v>
      </c>
      <c r="D619" s="280">
        <v>5079</v>
      </c>
      <c r="E619" s="281">
        <v>41681.353472222225</v>
      </c>
      <c r="F619" s="281">
        <v>41681.40625</v>
      </c>
      <c r="G619" s="386">
        <f t="shared" si="140"/>
        <v>1.2666666666045785</v>
      </c>
      <c r="H619" s="387">
        <f t="shared" si="141"/>
        <v>1.2666666666045785</v>
      </c>
      <c r="I619" s="388">
        <f t="shared" si="142"/>
        <v>222.93333332240582</v>
      </c>
      <c r="J619" s="389"/>
      <c r="K619" s="389"/>
      <c r="L619" s="389"/>
      <c r="M619" s="495">
        <v>0</v>
      </c>
      <c r="N619" s="495">
        <v>180</v>
      </c>
      <c r="O619" s="495">
        <v>176</v>
      </c>
      <c r="P619" s="284" t="s">
        <v>172</v>
      </c>
      <c r="Q619" s="482" t="s">
        <v>363</v>
      </c>
      <c r="R619" s="285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</row>
    <row r="620" spans="1:29" s="321" customFormat="1" x14ac:dyDescent="0.2">
      <c r="A620" s="314"/>
      <c r="B620" s="314"/>
      <c r="C620" s="314"/>
      <c r="D620" s="314"/>
      <c r="E620" s="315"/>
      <c r="F620" s="315"/>
      <c r="G620" s="316"/>
      <c r="H620" s="317"/>
      <c r="I620" s="318"/>
      <c r="J620" s="358"/>
      <c r="K620" s="358"/>
      <c r="L620" s="358"/>
      <c r="M620" s="496"/>
      <c r="N620" s="496"/>
      <c r="O620" s="496"/>
      <c r="P620" s="319"/>
      <c r="Q620" s="367"/>
      <c r="R620" s="320"/>
    </row>
    <row r="621" spans="1:29" s="329" customFormat="1" x14ac:dyDescent="0.2">
      <c r="A621" s="322" t="s">
        <v>124</v>
      </c>
      <c r="B621" s="322"/>
      <c r="C621" s="322"/>
      <c r="D621" s="322"/>
      <c r="E621" s="323"/>
      <c r="F621" s="323"/>
      <c r="G621" s="324">
        <f>SUM(G600:G620)</f>
        <v>38.133333333127666</v>
      </c>
      <c r="H621" s="325">
        <f>SUM(H600:H620)</f>
        <v>38.133333333127666</v>
      </c>
      <c r="I621" s="326">
        <f>SUM(I600:I620)</f>
        <v>6236.4666666315752</v>
      </c>
      <c r="J621" s="360"/>
      <c r="K621" s="360"/>
      <c r="L621" s="360"/>
      <c r="M621" s="497"/>
      <c r="N621" s="497"/>
      <c r="O621" s="497"/>
      <c r="P621" s="327"/>
      <c r="Q621" s="368"/>
      <c r="R621" s="328"/>
    </row>
    <row r="623" spans="1:29" x14ac:dyDescent="0.2">
      <c r="A623" s="307"/>
      <c r="B623" s="307"/>
      <c r="C623" s="307"/>
      <c r="D623" s="307"/>
      <c r="E623" s="308"/>
      <c r="F623" s="308"/>
      <c r="G623" s="309"/>
      <c r="H623" s="310"/>
      <c r="I623" s="311"/>
      <c r="J623" s="355"/>
      <c r="K623" s="355"/>
      <c r="L623" s="355"/>
      <c r="M623" s="494"/>
      <c r="N623" s="494"/>
      <c r="O623" s="494"/>
      <c r="P623" s="312"/>
      <c r="Q623" s="365"/>
    </row>
    <row r="624" spans="1:29" s="214" customFormat="1" x14ac:dyDescent="0.2">
      <c r="A624" s="280" t="s">
        <v>130</v>
      </c>
      <c r="B624" s="385" t="s">
        <v>154</v>
      </c>
      <c r="C624" s="280">
        <v>2</v>
      </c>
      <c r="D624" s="280">
        <v>5048</v>
      </c>
      <c r="E624" s="281">
        <v>41642.218055555553</v>
      </c>
      <c r="F624" s="281">
        <v>41642.286111111112</v>
      </c>
      <c r="G624" s="386">
        <f>(F624-E624)*24</f>
        <v>1.6333333334187046</v>
      </c>
      <c r="H624" s="387">
        <f>G624*(N624-M624)/N624</f>
        <v>1.6333333334187046</v>
      </c>
      <c r="I624" s="388">
        <f>H624*O624</f>
        <v>287.466666681692</v>
      </c>
      <c r="J624" s="389"/>
      <c r="K624" s="389"/>
      <c r="L624" s="389"/>
      <c r="M624" s="535">
        <v>0</v>
      </c>
      <c r="N624" s="535">
        <v>180</v>
      </c>
      <c r="O624" s="535">
        <v>176</v>
      </c>
      <c r="P624" s="284" t="s">
        <v>187</v>
      </c>
      <c r="Q624" s="284" t="s">
        <v>625</v>
      </c>
      <c r="R624" s="284"/>
      <c r="S624" s="284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</row>
    <row r="625" spans="1:29" s="214" customFormat="1" x14ac:dyDescent="0.2">
      <c r="A625" s="280" t="s">
        <v>130</v>
      </c>
      <c r="B625" s="385" t="s">
        <v>154</v>
      </c>
      <c r="C625" s="280">
        <v>4</v>
      </c>
      <c r="D625" s="280">
        <v>5041</v>
      </c>
      <c r="E625" s="281">
        <v>41644.588194444441</v>
      </c>
      <c r="F625" s="281">
        <v>41644.65</v>
      </c>
      <c r="G625" s="386">
        <f>(F625-E625)*24</f>
        <v>1.4833333334536292</v>
      </c>
      <c r="H625" s="387">
        <f>G625*(N625-M625)/N625</f>
        <v>1.4833333334536292</v>
      </c>
      <c r="I625" s="388">
        <f>H625*O625</f>
        <v>261.06666668783873</v>
      </c>
      <c r="J625" s="389"/>
      <c r="K625" s="389"/>
      <c r="L625" s="389"/>
      <c r="M625" s="535">
        <v>0</v>
      </c>
      <c r="N625" s="535">
        <v>180</v>
      </c>
      <c r="O625" s="535">
        <v>176</v>
      </c>
      <c r="P625" s="284" t="s">
        <v>186</v>
      </c>
      <c r="Q625" s="284" t="s">
        <v>627</v>
      </c>
      <c r="R625" s="284"/>
      <c r="S625" s="284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</row>
    <row r="626" spans="1:29" s="214" customFormat="1" ht="13.5" x14ac:dyDescent="0.25">
      <c r="A626" s="280" t="s">
        <v>130</v>
      </c>
      <c r="B626" s="385" t="s">
        <v>154</v>
      </c>
      <c r="C626" s="280">
        <v>8</v>
      </c>
      <c r="D626" s="280">
        <v>5160</v>
      </c>
      <c r="E626" s="281">
        <v>41675.668749999997</v>
      </c>
      <c r="F626" s="281">
        <v>41675.672222222223</v>
      </c>
      <c r="G626" s="386">
        <f>(F626-E626)*24</f>
        <v>8.3333333430346102E-2</v>
      </c>
      <c r="H626" s="387">
        <f>G626*(N626-M626)/N626</f>
        <v>8.3333333430346102E-2</v>
      </c>
      <c r="I626" s="388">
        <f>H626*O626</f>
        <v>14.666666683740914</v>
      </c>
      <c r="J626" s="389"/>
      <c r="K626" s="389"/>
      <c r="L626" s="389"/>
      <c r="M626" s="495">
        <v>0</v>
      </c>
      <c r="N626" s="495">
        <v>180</v>
      </c>
      <c r="O626" s="495">
        <v>176</v>
      </c>
      <c r="P626" s="284" t="s">
        <v>185</v>
      </c>
      <c r="Q626" s="482" t="s">
        <v>368</v>
      </c>
      <c r="R626" s="285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</row>
    <row r="627" spans="1:29" s="214" customFormat="1" ht="13.5" x14ac:dyDescent="0.25">
      <c r="A627" s="280" t="s">
        <v>130</v>
      </c>
      <c r="B627" s="385" t="s">
        <v>154</v>
      </c>
      <c r="C627" s="280">
        <v>9</v>
      </c>
      <c r="D627" s="280">
        <v>5160</v>
      </c>
      <c r="E627" s="281">
        <v>41675.67291666667</v>
      </c>
      <c r="F627" s="281">
        <v>41675.678472222222</v>
      </c>
      <c r="G627" s="386">
        <f>(F627-E627)*24</f>
        <v>0.13333333324408159</v>
      </c>
      <c r="H627" s="387">
        <f>G627*(N627-M627)/N627</f>
        <v>0.13333333324408159</v>
      </c>
      <c r="I627" s="388">
        <f>H627*O627</f>
        <v>23.466666650958359</v>
      </c>
      <c r="J627" s="389"/>
      <c r="K627" s="389"/>
      <c r="L627" s="389"/>
      <c r="M627" s="495">
        <v>0</v>
      </c>
      <c r="N627" s="495">
        <v>180</v>
      </c>
      <c r="O627" s="495">
        <v>176</v>
      </c>
      <c r="P627" s="284" t="s">
        <v>185</v>
      </c>
      <c r="Q627" s="482" t="s">
        <v>368</v>
      </c>
      <c r="R627" s="285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</row>
    <row r="628" spans="1:29" s="321" customFormat="1" x14ac:dyDescent="0.2">
      <c r="A628" s="314"/>
      <c r="B628" s="314"/>
      <c r="C628" s="314"/>
      <c r="D628" s="314"/>
      <c r="E628" s="315"/>
      <c r="F628" s="315"/>
      <c r="G628" s="316"/>
      <c r="H628" s="317"/>
      <c r="I628" s="318"/>
      <c r="J628" s="358"/>
      <c r="K628" s="358"/>
      <c r="L628" s="358"/>
      <c r="M628" s="496"/>
      <c r="N628" s="496"/>
      <c r="O628" s="496"/>
      <c r="P628" s="319"/>
      <c r="Q628" s="367"/>
      <c r="R628" s="320"/>
    </row>
    <row r="629" spans="1:29" s="329" customFormat="1" x14ac:dyDescent="0.2">
      <c r="A629" s="322" t="s">
        <v>130</v>
      </c>
      <c r="B629" s="322"/>
      <c r="C629" s="322"/>
      <c r="D629" s="322"/>
      <c r="E629" s="323"/>
      <c r="F629" s="323"/>
      <c r="G629" s="324">
        <f>SUM(G623:G628)</f>
        <v>3.3333333335467614</v>
      </c>
      <c r="H629" s="325">
        <f>SUM(H623:H628)</f>
        <v>3.3333333335467614</v>
      </c>
      <c r="I629" s="326">
        <f>SUM(I623:I628)</f>
        <v>586.66666670423001</v>
      </c>
      <c r="J629" s="360"/>
      <c r="K629" s="360"/>
      <c r="L629" s="360"/>
      <c r="M629" s="497"/>
      <c r="N629" s="497"/>
      <c r="O629" s="497"/>
      <c r="P629" s="327"/>
      <c r="Q629" s="368"/>
      <c r="R629" s="328"/>
    </row>
    <row r="631" spans="1:29" x14ac:dyDescent="0.2">
      <c r="A631" s="307"/>
      <c r="B631" s="307"/>
      <c r="C631" s="307"/>
      <c r="D631" s="307"/>
      <c r="E631" s="308"/>
      <c r="F631" s="308"/>
      <c r="G631" s="309"/>
      <c r="H631" s="310"/>
      <c r="I631" s="311"/>
      <c r="J631" s="355"/>
      <c r="K631" s="355"/>
      <c r="L631" s="355"/>
      <c r="M631" s="494"/>
      <c r="N631" s="494"/>
      <c r="O631" s="494"/>
      <c r="P631" s="312"/>
      <c r="Q631" s="365"/>
    </row>
    <row r="632" spans="1:29" x14ac:dyDescent="0.2">
      <c r="A632" s="278" t="s">
        <v>131</v>
      </c>
      <c r="B632" s="390" t="s">
        <v>154</v>
      </c>
      <c r="C632" s="278">
        <v>2</v>
      </c>
      <c r="D632" s="278">
        <v>5130</v>
      </c>
      <c r="E632" s="279">
        <v>41642.222916666666</v>
      </c>
      <c r="F632" s="279">
        <v>41643.018055555556</v>
      </c>
      <c r="G632" s="391">
        <f>(F632-E632)*24</f>
        <v>19.083333333372138</v>
      </c>
      <c r="H632" s="392">
        <f>G632*(N632-M632)/N632</f>
        <v>19.083333333372138</v>
      </c>
      <c r="I632" s="393">
        <f>H632*O632</f>
        <v>3358.6666666734964</v>
      </c>
      <c r="J632" s="394"/>
      <c r="K632" s="394"/>
      <c r="L632" s="394"/>
      <c r="M632" s="532">
        <v>0</v>
      </c>
      <c r="N632" s="532">
        <v>180</v>
      </c>
      <c r="O632" s="532">
        <v>176</v>
      </c>
      <c r="P632" s="382" t="s">
        <v>169</v>
      </c>
      <c r="Q632" s="382" t="s">
        <v>595</v>
      </c>
      <c r="R632" s="382"/>
      <c r="S632" s="382"/>
      <c r="T632" s="384"/>
      <c r="U632" s="384"/>
      <c r="V632" s="384"/>
      <c r="W632" s="384"/>
      <c r="X632" s="384"/>
      <c r="Y632" s="384"/>
      <c r="Z632" s="384"/>
      <c r="AA632" s="384"/>
      <c r="AB632" s="384"/>
      <c r="AC632" s="384"/>
    </row>
    <row r="633" spans="1:29" x14ac:dyDescent="0.2">
      <c r="A633" s="278" t="s">
        <v>131</v>
      </c>
      <c r="B633" s="390" t="s">
        <v>158</v>
      </c>
      <c r="C633" s="278">
        <v>5</v>
      </c>
      <c r="D633" s="278">
        <v>5130</v>
      </c>
      <c r="E633" s="279">
        <v>41644.811111111114</v>
      </c>
      <c r="F633" s="279">
        <v>41645.665277777778</v>
      </c>
      <c r="G633" s="391">
        <f>(F633-E633)*24</f>
        <v>20.499999999941792</v>
      </c>
      <c r="H633" s="392">
        <f>G633*(N633-M633)/N633</f>
        <v>20.499999999941792</v>
      </c>
      <c r="I633" s="393">
        <f>H633*O633</f>
        <v>3607.9999999897555</v>
      </c>
      <c r="J633" s="394"/>
      <c r="K633" s="394"/>
      <c r="L633" s="394"/>
      <c r="M633" s="532">
        <v>0</v>
      </c>
      <c r="N633" s="532">
        <v>180</v>
      </c>
      <c r="O633" s="532">
        <v>176</v>
      </c>
      <c r="P633" s="382" t="s">
        <v>169</v>
      </c>
      <c r="Q633" s="382" t="s">
        <v>594</v>
      </c>
      <c r="R633" s="382"/>
      <c r="S633" s="382"/>
      <c r="T633" s="384"/>
      <c r="U633" s="384"/>
      <c r="V633" s="384"/>
      <c r="W633" s="384"/>
      <c r="X633" s="384"/>
      <c r="Y633" s="384"/>
      <c r="Z633" s="384"/>
      <c r="AA633" s="384"/>
      <c r="AB633" s="384"/>
      <c r="AC633" s="384"/>
    </row>
    <row r="634" spans="1:29" s="384" customFormat="1" x14ac:dyDescent="0.2">
      <c r="A634" s="278" t="s">
        <v>131</v>
      </c>
      <c r="B634" s="390" t="s">
        <v>154</v>
      </c>
      <c r="C634" s="278">
        <v>9</v>
      </c>
      <c r="D634" s="278">
        <v>3869</v>
      </c>
      <c r="E634" s="279">
        <v>41649.583333333336</v>
      </c>
      <c r="F634" s="279">
        <v>41653.561111111114</v>
      </c>
      <c r="G634" s="391">
        <f>(F634-E634)*24</f>
        <v>95.466666666674428</v>
      </c>
      <c r="H634" s="392">
        <f>G634*(N634-M634)/N634</f>
        <v>95.466666666674428</v>
      </c>
      <c r="I634" s="393">
        <f>H634*O634</f>
        <v>16802.133333334699</v>
      </c>
      <c r="J634" s="394"/>
      <c r="K634" s="394"/>
      <c r="L634" s="394"/>
      <c r="M634" s="532">
        <v>0</v>
      </c>
      <c r="N634" s="532">
        <v>180</v>
      </c>
      <c r="O634" s="532">
        <v>176</v>
      </c>
      <c r="P634" s="382" t="s">
        <v>588</v>
      </c>
      <c r="Q634" s="382" t="s">
        <v>589</v>
      </c>
      <c r="R634" s="382"/>
      <c r="S634" s="382"/>
    </row>
    <row r="635" spans="1:29" s="384" customFormat="1" x14ac:dyDescent="0.2">
      <c r="A635" s="454" t="s">
        <v>131</v>
      </c>
      <c r="B635" s="464" t="s">
        <v>154</v>
      </c>
      <c r="C635" s="454">
        <v>15</v>
      </c>
      <c r="D635" s="454">
        <v>5041</v>
      </c>
      <c r="E635" s="455">
        <v>41669.273611111108</v>
      </c>
      <c r="F635" s="455">
        <v>41669.325694444444</v>
      </c>
      <c r="G635" s="465">
        <f>(F635-E635)*24</f>
        <v>1.2500000000582077</v>
      </c>
      <c r="H635" s="466">
        <f>G635*(N635-M635)/N635</f>
        <v>1.2500000000582077</v>
      </c>
      <c r="I635" s="467">
        <f>H635*O635</f>
        <v>196.2500000091386</v>
      </c>
      <c r="J635" s="468"/>
      <c r="K635" s="468"/>
      <c r="L635" s="468"/>
      <c r="M635" s="534">
        <v>0</v>
      </c>
      <c r="N635" s="534">
        <v>160</v>
      </c>
      <c r="O635" s="534">
        <v>157</v>
      </c>
      <c r="P635" s="459" t="s">
        <v>186</v>
      </c>
      <c r="Q635" s="460" t="s">
        <v>632</v>
      </c>
      <c r="R635" s="461"/>
      <c r="S635" s="214"/>
      <c r="T635" s="214"/>
      <c r="U635" s="214"/>
      <c r="V635" s="214"/>
      <c r="W635" s="214"/>
      <c r="X635" s="214"/>
      <c r="Y635" s="214"/>
      <c r="Z635" s="214"/>
      <c r="AA635" s="214"/>
      <c r="AB635" s="214"/>
      <c r="AC635" s="214"/>
    </row>
    <row r="636" spans="1:29" s="321" customFormat="1" x14ac:dyDescent="0.2">
      <c r="A636" s="314"/>
      <c r="B636" s="314"/>
      <c r="C636" s="314"/>
      <c r="D636" s="314"/>
      <c r="E636" s="315"/>
      <c r="F636" s="315"/>
      <c r="G636" s="316"/>
      <c r="H636" s="317"/>
      <c r="I636" s="318"/>
      <c r="J636" s="358"/>
      <c r="K636" s="358"/>
      <c r="L636" s="358"/>
      <c r="M636" s="496"/>
      <c r="N636" s="496"/>
      <c r="O636" s="496"/>
      <c r="P636" s="319"/>
      <c r="Q636" s="367"/>
      <c r="R636" s="320"/>
    </row>
    <row r="637" spans="1:29" s="329" customFormat="1" x14ac:dyDescent="0.2">
      <c r="A637" s="322" t="s">
        <v>131</v>
      </c>
      <c r="B637" s="322"/>
      <c r="C637" s="322"/>
      <c r="D637" s="322"/>
      <c r="E637" s="323"/>
      <c r="F637" s="323"/>
      <c r="G637" s="324">
        <f>SUM(G631:G636)</f>
        <v>136.30000000004657</v>
      </c>
      <c r="H637" s="325">
        <f>SUM(H631:H636)</f>
        <v>136.30000000004657</v>
      </c>
      <c r="I637" s="326">
        <f>SUM(I631:I636)</f>
        <v>23965.05000000709</v>
      </c>
      <c r="J637" s="360"/>
      <c r="K637" s="360"/>
      <c r="L637" s="360"/>
      <c r="M637" s="497"/>
      <c r="N637" s="497"/>
      <c r="O637" s="497"/>
      <c r="P637" s="327"/>
      <c r="Q637" s="368"/>
      <c r="R637" s="328"/>
    </row>
    <row r="639" spans="1:29" x14ac:dyDescent="0.2">
      <c r="A639" s="307"/>
      <c r="B639" s="307"/>
      <c r="C639" s="307"/>
      <c r="D639" s="307"/>
      <c r="E639" s="308"/>
      <c r="F639" s="308"/>
      <c r="G639" s="309"/>
      <c r="H639" s="310"/>
      <c r="I639" s="311"/>
      <c r="J639" s="355"/>
      <c r="K639" s="355"/>
      <c r="L639" s="355"/>
      <c r="M639" s="494"/>
      <c r="N639" s="494"/>
      <c r="O639" s="494"/>
      <c r="P639" s="312"/>
      <c r="Q639" s="365"/>
    </row>
    <row r="640" spans="1:29" s="384" customFormat="1" x14ac:dyDescent="0.2">
      <c r="A640" s="278" t="s">
        <v>140</v>
      </c>
      <c r="B640" s="390" t="s">
        <v>158</v>
      </c>
      <c r="C640" s="278">
        <v>3</v>
      </c>
      <c r="D640" s="278">
        <v>5130</v>
      </c>
      <c r="E640" s="279">
        <v>41642</v>
      </c>
      <c r="F640" s="279">
        <v>41642.868750000001</v>
      </c>
      <c r="G640" s="391">
        <f t="shared" ref="G640:G645" si="143">(F640-E640)*24</f>
        <v>20.850000000034925</v>
      </c>
      <c r="H640" s="392">
        <f t="shared" ref="H640:H645" si="144">G640*(N640-M640)/N640</f>
        <v>20.850000000034925</v>
      </c>
      <c r="I640" s="393">
        <f t="shared" ref="I640:I645" si="145">H640*O640</f>
        <v>3669.6000000061467</v>
      </c>
      <c r="J640" s="394"/>
      <c r="K640" s="394"/>
      <c r="L640" s="394"/>
      <c r="M640" s="532">
        <v>0</v>
      </c>
      <c r="N640" s="532">
        <v>180</v>
      </c>
      <c r="O640" s="532">
        <v>176</v>
      </c>
      <c r="P640" s="382" t="s">
        <v>169</v>
      </c>
      <c r="Q640" s="382" t="s">
        <v>594</v>
      </c>
      <c r="R640" s="382"/>
      <c r="S640" s="382"/>
    </row>
    <row r="641" spans="1:29" s="214" customFormat="1" x14ac:dyDescent="0.2">
      <c r="A641" s="280" t="s">
        <v>140</v>
      </c>
      <c r="B641" s="385" t="s">
        <v>154</v>
      </c>
      <c r="C641" s="280">
        <v>7</v>
      </c>
      <c r="D641" s="280">
        <v>5130</v>
      </c>
      <c r="E641" s="281">
        <v>41645.102083333331</v>
      </c>
      <c r="F641" s="281">
        <v>41645.122916666667</v>
      </c>
      <c r="G641" s="386">
        <f t="shared" si="143"/>
        <v>0.50000000005820766</v>
      </c>
      <c r="H641" s="387">
        <f t="shared" si="144"/>
        <v>0.50000000005820766</v>
      </c>
      <c r="I641" s="388">
        <f t="shared" si="145"/>
        <v>88.000000010244548</v>
      </c>
      <c r="J641" s="389"/>
      <c r="K641" s="389"/>
      <c r="L641" s="389"/>
      <c r="M641" s="535">
        <v>0</v>
      </c>
      <c r="N641" s="535">
        <v>180</v>
      </c>
      <c r="O641" s="535">
        <v>176</v>
      </c>
      <c r="P641" s="284" t="s">
        <v>169</v>
      </c>
      <c r="Q641" s="284" t="s">
        <v>595</v>
      </c>
      <c r="R641" s="284"/>
      <c r="S641" s="284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</row>
    <row r="642" spans="1:29" s="384" customFormat="1" ht="13.5" x14ac:dyDescent="0.25">
      <c r="A642" s="280" t="s">
        <v>140</v>
      </c>
      <c r="B642" s="280" t="s">
        <v>4</v>
      </c>
      <c r="C642" s="280">
        <v>17</v>
      </c>
      <c r="D642" s="280">
        <v>5041</v>
      </c>
      <c r="E642" s="281">
        <v>41677.416666666664</v>
      </c>
      <c r="F642" s="281">
        <v>41677.526388888888</v>
      </c>
      <c r="G642" s="282">
        <f t="shared" si="143"/>
        <v>2.6333333333604969</v>
      </c>
      <c r="H642" s="313">
        <f t="shared" si="144"/>
        <v>1.4629629629780538</v>
      </c>
      <c r="I642" s="283">
        <f t="shared" si="145"/>
        <v>257.48148148413748</v>
      </c>
      <c r="J642" s="356"/>
      <c r="K642" s="356"/>
      <c r="L642" s="356"/>
      <c r="M642" s="495">
        <v>80</v>
      </c>
      <c r="N642" s="495">
        <v>180</v>
      </c>
      <c r="O642" s="495">
        <v>176</v>
      </c>
      <c r="P642" s="284" t="s">
        <v>186</v>
      </c>
      <c r="Q642" s="482" t="s">
        <v>369</v>
      </c>
      <c r="R642" s="285"/>
      <c r="S642" s="63"/>
      <c r="T642" s="63"/>
      <c r="U642" s="63"/>
    </row>
    <row r="643" spans="1:29" ht="13.5" x14ac:dyDescent="0.25">
      <c r="A643" s="280" t="s">
        <v>140</v>
      </c>
      <c r="B643" s="385" t="s">
        <v>154</v>
      </c>
      <c r="C643" s="280">
        <v>15</v>
      </c>
      <c r="D643" s="280">
        <v>5041</v>
      </c>
      <c r="E643" s="281">
        <v>41677.526388888888</v>
      </c>
      <c r="F643" s="281">
        <v>41677.649305555555</v>
      </c>
      <c r="G643" s="386">
        <f t="shared" si="143"/>
        <v>2.9500000000116415</v>
      </c>
      <c r="H643" s="387">
        <f t="shared" si="144"/>
        <v>2.9500000000116415</v>
      </c>
      <c r="I643" s="388">
        <f t="shared" si="145"/>
        <v>519.20000000204891</v>
      </c>
      <c r="J643" s="389"/>
      <c r="K643" s="389"/>
      <c r="L643" s="389"/>
      <c r="M643" s="495">
        <v>0</v>
      </c>
      <c r="N643" s="495">
        <v>180</v>
      </c>
      <c r="O643" s="495">
        <v>176</v>
      </c>
      <c r="P643" s="284" t="s">
        <v>186</v>
      </c>
      <c r="Q643" s="482" t="s">
        <v>370</v>
      </c>
    </row>
    <row r="644" spans="1:29" x14ac:dyDescent="0.2">
      <c r="A644" s="454" t="s">
        <v>140</v>
      </c>
      <c r="B644" s="464" t="s">
        <v>158</v>
      </c>
      <c r="C644" s="454">
        <v>20</v>
      </c>
      <c r="D644" s="454">
        <v>5130</v>
      </c>
      <c r="E644" s="455">
        <v>41696.109722222223</v>
      </c>
      <c r="F644" s="455">
        <v>41696.15625</v>
      </c>
      <c r="G644" s="465">
        <f t="shared" si="143"/>
        <v>1.1166666666395031</v>
      </c>
      <c r="H644" s="466">
        <f t="shared" si="144"/>
        <v>1.1166666666395031</v>
      </c>
      <c r="I644" s="467">
        <f t="shared" si="145"/>
        <v>196.53333332855254</v>
      </c>
      <c r="J644" s="468"/>
      <c r="K644" s="468"/>
      <c r="L644" s="468"/>
      <c r="M644" s="504">
        <v>0</v>
      </c>
      <c r="N644" s="504">
        <v>180</v>
      </c>
      <c r="O644" s="504">
        <v>176</v>
      </c>
      <c r="P644" s="459" t="s">
        <v>169</v>
      </c>
      <c r="Q644" s="460" t="s">
        <v>371</v>
      </c>
      <c r="R644" s="461"/>
      <c r="S644" s="214"/>
      <c r="T644" s="214"/>
      <c r="U644" s="214"/>
      <c r="V644" s="384"/>
      <c r="W644" s="384"/>
      <c r="X644" s="384"/>
      <c r="Y644" s="384"/>
      <c r="Z644" s="384"/>
      <c r="AA644" s="384"/>
      <c r="AB644" s="384"/>
      <c r="AC644" s="384"/>
    </row>
    <row r="645" spans="1:29" s="214" customFormat="1" x14ac:dyDescent="0.2">
      <c r="A645" s="454" t="s">
        <v>140</v>
      </c>
      <c r="B645" s="464" t="s">
        <v>154</v>
      </c>
      <c r="C645" s="454">
        <v>22</v>
      </c>
      <c r="D645" s="454">
        <v>5160</v>
      </c>
      <c r="E645" s="455">
        <v>41696.801388888889</v>
      </c>
      <c r="F645" s="455">
        <v>41696.802083333336</v>
      </c>
      <c r="G645" s="465">
        <f t="shared" si="143"/>
        <v>1.6666666720993817E-2</v>
      </c>
      <c r="H645" s="466">
        <f t="shared" si="144"/>
        <v>1.6666666720993817E-2</v>
      </c>
      <c r="I645" s="467">
        <f t="shared" si="145"/>
        <v>2.9333333428949118</v>
      </c>
      <c r="J645" s="468"/>
      <c r="K645" s="468"/>
      <c r="L645" s="468"/>
      <c r="M645" s="504">
        <v>0</v>
      </c>
      <c r="N645" s="504">
        <v>180</v>
      </c>
      <c r="O645" s="504">
        <v>176</v>
      </c>
      <c r="P645" s="459" t="s">
        <v>185</v>
      </c>
      <c r="Q645" s="460" t="s">
        <v>372</v>
      </c>
      <c r="R645" s="461"/>
    </row>
    <row r="646" spans="1:29" s="321" customFormat="1" x14ac:dyDescent="0.2">
      <c r="A646" s="314"/>
      <c r="B646" s="353"/>
      <c r="C646" s="314"/>
      <c r="D646" s="314"/>
      <c r="E646" s="315"/>
      <c r="F646" s="315"/>
      <c r="G646" s="316"/>
      <c r="H646" s="317"/>
      <c r="I646" s="318"/>
      <c r="J646" s="358"/>
      <c r="K646" s="358"/>
      <c r="L646" s="358"/>
      <c r="M646" s="496"/>
      <c r="N646" s="496"/>
      <c r="O646" s="496"/>
      <c r="P646" s="319"/>
      <c r="Q646" s="367"/>
      <c r="R646" s="320"/>
    </row>
    <row r="647" spans="1:29" s="329" customFormat="1" x14ac:dyDescent="0.2">
      <c r="A647" s="322" t="s">
        <v>140</v>
      </c>
      <c r="B647" s="322"/>
      <c r="C647" s="322"/>
      <c r="D647" s="322"/>
      <c r="E647" s="323"/>
      <c r="F647" s="323"/>
      <c r="G647" s="324">
        <f>SUM(G639:G646)</f>
        <v>28.066666666825768</v>
      </c>
      <c r="H647" s="325">
        <f>SUM(H639:H646)</f>
        <v>26.896296296443325</v>
      </c>
      <c r="I647" s="326">
        <f>SUM(I639:I646)</f>
        <v>4733.7481481740251</v>
      </c>
      <c r="J647" s="360"/>
      <c r="K647" s="360"/>
      <c r="L647" s="360"/>
      <c r="M647" s="497"/>
      <c r="N647" s="497"/>
      <c r="O647" s="497"/>
      <c r="P647" s="327"/>
      <c r="Q647" s="368"/>
      <c r="R647" s="328"/>
    </row>
    <row r="649" spans="1:29" x14ac:dyDescent="0.2">
      <c r="A649" s="307"/>
      <c r="B649" s="307"/>
      <c r="C649" s="307"/>
      <c r="D649" s="307"/>
      <c r="E649" s="308"/>
      <c r="F649" s="308"/>
      <c r="G649" s="309"/>
      <c r="H649" s="310"/>
      <c r="I649" s="311"/>
      <c r="J649" s="355"/>
      <c r="K649" s="355"/>
      <c r="L649" s="355"/>
      <c r="M649" s="494"/>
      <c r="N649" s="494"/>
      <c r="O649" s="494"/>
      <c r="P649" s="312"/>
      <c r="Q649" s="365"/>
    </row>
    <row r="650" spans="1:29" x14ac:dyDescent="0.2">
      <c r="A650" s="280" t="s">
        <v>122</v>
      </c>
      <c r="B650" s="385" t="s">
        <v>154</v>
      </c>
      <c r="C650" s="280">
        <v>2</v>
      </c>
      <c r="D650" s="280">
        <v>5016</v>
      </c>
      <c r="E650" s="281">
        <v>41642.222916666666</v>
      </c>
      <c r="F650" s="281">
        <v>41642.293749999997</v>
      </c>
      <c r="G650" s="386">
        <f>(F650-E650)*24</f>
        <v>1.6999999999534339</v>
      </c>
      <c r="H650" s="387">
        <f>G650*(N650-M650)/N650</f>
        <v>1.6999999999534339</v>
      </c>
      <c r="I650" s="388">
        <f>H650*O650</f>
        <v>299.19999999180436</v>
      </c>
      <c r="J650" s="389"/>
      <c r="K650" s="389"/>
      <c r="L650" s="389"/>
      <c r="M650" s="535">
        <v>0</v>
      </c>
      <c r="N650" s="535">
        <v>180</v>
      </c>
      <c r="O650" s="535">
        <v>176</v>
      </c>
      <c r="P650" s="284" t="s">
        <v>605</v>
      </c>
      <c r="Q650" s="284" t="s">
        <v>624</v>
      </c>
      <c r="R650" s="284"/>
      <c r="S650" s="284"/>
    </row>
    <row r="651" spans="1:29" x14ac:dyDescent="0.2">
      <c r="A651" s="454" t="s">
        <v>122</v>
      </c>
      <c r="B651" s="464" t="s">
        <v>158</v>
      </c>
      <c r="C651" s="454">
        <v>13</v>
      </c>
      <c r="D651" s="454">
        <v>5079</v>
      </c>
      <c r="E651" s="455">
        <v>41661.03125</v>
      </c>
      <c r="F651" s="455">
        <v>41661.168055555558</v>
      </c>
      <c r="G651" s="465">
        <f>(F651-E651)*24</f>
        <v>3.28333333338378</v>
      </c>
      <c r="H651" s="466">
        <f>G651*(N651-M651)/N651</f>
        <v>3.28333333338378</v>
      </c>
      <c r="I651" s="467">
        <f>H651*O651</f>
        <v>515.48333334125346</v>
      </c>
      <c r="J651" s="468"/>
      <c r="K651" s="468"/>
      <c r="L651" s="468"/>
      <c r="M651" s="534">
        <v>0</v>
      </c>
      <c r="N651" s="534">
        <v>160</v>
      </c>
      <c r="O651" s="534">
        <v>157</v>
      </c>
      <c r="P651" s="459" t="s">
        <v>172</v>
      </c>
      <c r="Q651" s="460" t="s">
        <v>613</v>
      </c>
      <c r="R651" s="461"/>
      <c r="S651" s="214"/>
      <c r="T651" s="214"/>
      <c r="U651" s="214"/>
      <c r="V651" s="214"/>
      <c r="W651" s="214"/>
      <c r="X651" s="214"/>
      <c r="Y651" s="214"/>
      <c r="Z651" s="214"/>
      <c r="AA651" s="214"/>
      <c r="AB651" s="214"/>
      <c r="AC651" s="214"/>
    </row>
    <row r="652" spans="1:29" x14ac:dyDescent="0.2">
      <c r="A652" s="454" t="s">
        <v>122</v>
      </c>
      <c r="B652" s="454" t="s">
        <v>154</v>
      </c>
      <c r="C652" s="454">
        <v>25</v>
      </c>
      <c r="D652" s="454">
        <v>5130</v>
      </c>
      <c r="E652" s="455">
        <v>41696.109722222223</v>
      </c>
      <c r="F652" s="455">
        <v>41696.15625</v>
      </c>
      <c r="G652" s="456">
        <f>(F652-E652)*24</f>
        <v>1.1166666666395031</v>
      </c>
      <c r="H652" s="457">
        <f>G652*(N652-M652)/N652</f>
        <v>1.1166666666395031</v>
      </c>
      <c r="I652" s="458">
        <f>H652*O652</f>
        <v>196.53333332855254</v>
      </c>
      <c r="J652" s="245"/>
      <c r="K652" s="245"/>
      <c r="L652" s="245"/>
      <c r="M652" s="504">
        <v>0</v>
      </c>
      <c r="N652" s="504">
        <v>180</v>
      </c>
      <c r="O652" s="504">
        <v>176</v>
      </c>
      <c r="P652" s="459" t="s">
        <v>169</v>
      </c>
      <c r="Q652" s="460" t="s">
        <v>376</v>
      </c>
      <c r="R652" s="461"/>
      <c r="S652" s="214"/>
      <c r="T652" s="214"/>
      <c r="U652" s="214"/>
    </row>
    <row r="653" spans="1:29" s="321" customFormat="1" x14ac:dyDescent="0.2">
      <c r="A653" s="314"/>
      <c r="B653" s="314"/>
      <c r="C653" s="314"/>
      <c r="D653" s="314"/>
      <c r="E653" s="315"/>
      <c r="F653" s="315"/>
      <c r="G653" s="316"/>
      <c r="H653" s="317"/>
      <c r="I653" s="318"/>
      <c r="J653" s="358"/>
      <c r="K653" s="358"/>
      <c r="L653" s="358"/>
      <c r="M653" s="496"/>
      <c r="N653" s="496"/>
      <c r="O653" s="496"/>
      <c r="P653" s="319"/>
      <c r="Q653" s="367"/>
      <c r="R653" s="320"/>
    </row>
    <row r="654" spans="1:29" s="329" customFormat="1" x14ac:dyDescent="0.2">
      <c r="A654" s="322" t="s">
        <v>122</v>
      </c>
      <c r="B654" s="322"/>
      <c r="C654" s="322"/>
      <c r="D654" s="322"/>
      <c r="E654" s="323"/>
      <c r="F654" s="323"/>
      <c r="G654" s="324">
        <f>SUM(G649:G653)</f>
        <v>6.0999999999767169</v>
      </c>
      <c r="H654" s="325">
        <f>SUM(H649:H653)</f>
        <v>6.0999999999767169</v>
      </c>
      <c r="I654" s="326">
        <f>SUM(I649:I653)</f>
        <v>1011.2166666616104</v>
      </c>
      <c r="J654" s="360"/>
      <c r="K654" s="360"/>
      <c r="L654" s="360"/>
      <c r="M654" s="497"/>
      <c r="N654" s="497"/>
      <c r="O654" s="497"/>
      <c r="P654" s="327"/>
      <c r="Q654" s="368"/>
      <c r="R654" s="328"/>
    </row>
    <row r="656" spans="1:29" x14ac:dyDescent="0.2">
      <c r="A656" s="307"/>
      <c r="B656" s="307"/>
      <c r="C656" s="307"/>
      <c r="D656" s="307"/>
      <c r="E656" s="308"/>
      <c r="F656" s="308"/>
      <c r="G656" s="309"/>
      <c r="H656" s="310"/>
      <c r="I656" s="311"/>
      <c r="J656" s="355"/>
      <c r="K656" s="355"/>
      <c r="L656" s="355"/>
      <c r="M656" s="494"/>
      <c r="N656" s="494"/>
      <c r="O656" s="494"/>
      <c r="P656" s="312"/>
      <c r="Q656" s="365"/>
    </row>
    <row r="657" spans="1:18" s="218" customFormat="1" x14ac:dyDescent="0.2">
      <c r="A657" s="247" t="s">
        <v>620</v>
      </c>
      <c r="B657" s="546" t="s">
        <v>154</v>
      </c>
      <c r="C657" s="247">
        <v>2</v>
      </c>
      <c r="D657" s="247">
        <v>9130</v>
      </c>
      <c r="E657" s="248">
        <v>41669.291666666664</v>
      </c>
      <c r="F657" s="248">
        <v>41670.388888888891</v>
      </c>
      <c r="G657" s="547">
        <f>(F657-E657)*24</f>
        <v>26.333333333430346</v>
      </c>
      <c r="H657" s="548">
        <f>G657*(N657-M657)/N657</f>
        <v>26.333333333430346</v>
      </c>
      <c r="I657" s="549">
        <f>H657*O657</f>
        <v>368.66666666802485</v>
      </c>
      <c r="J657" s="550"/>
      <c r="K657" s="550"/>
      <c r="L657" s="550"/>
      <c r="M657" s="551">
        <v>0</v>
      </c>
      <c r="N657" s="551">
        <v>14</v>
      </c>
      <c r="O657" s="551">
        <v>14</v>
      </c>
      <c r="P657" s="521" t="s">
        <v>592</v>
      </c>
      <c r="Q657" s="522" t="s">
        <v>593</v>
      </c>
      <c r="R657" s="523"/>
    </row>
    <row r="658" spans="1:18" s="321" customFormat="1" x14ac:dyDescent="0.2">
      <c r="A658" s="314"/>
      <c r="B658" s="314"/>
      <c r="C658" s="314"/>
      <c r="D658" s="314"/>
      <c r="E658" s="315"/>
      <c r="F658" s="315"/>
      <c r="G658" s="316"/>
      <c r="H658" s="317"/>
      <c r="I658" s="318"/>
      <c r="J658" s="358"/>
      <c r="K658" s="358"/>
      <c r="L658" s="358"/>
      <c r="M658" s="496"/>
      <c r="N658" s="496"/>
      <c r="O658" s="496"/>
      <c r="P658" s="319"/>
      <c r="Q658" s="367"/>
      <c r="R658" s="320"/>
    </row>
    <row r="659" spans="1:18" s="329" customFormat="1" x14ac:dyDescent="0.2">
      <c r="A659" s="322" t="s">
        <v>153</v>
      </c>
      <c r="B659" s="322"/>
      <c r="C659" s="322"/>
      <c r="D659" s="322"/>
      <c r="E659" s="323"/>
      <c r="F659" s="323"/>
      <c r="G659" s="324">
        <f>SUM(G656:G658)</f>
        <v>26.333333333430346</v>
      </c>
      <c r="H659" s="325">
        <f>SUM(H656:H658)</f>
        <v>26.333333333430346</v>
      </c>
      <c r="I659" s="326">
        <f>SUM(I656:I658)</f>
        <v>368.66666666802485</v>
      </c>
      <c r="J659" s="360"/>
      <c r="K659" s="360"/>
      <c r="L659" s="360"/>
      <c r="M659" s="497"/>
      <c r="N659" s="497"/>
      <c r="O659" s="497"/>
      <c r="P659" s="327"/>
      <c r="Q659" s="368"/>
      <c r="R659" s="328"/>
    </row>
    <row r="661" spans="1:18" ht="13.5" thickBot="1" x14ac:dyDescent="0.25">
      <c r="A661" s="347"/>
      <c r="B661" s="347"/>
      <c r="C661" s="347"/>
      <c r="D661" s="347"/>
      <c r="E661" s="348"/>
      <c r="F661" s="348"/>
      <c r="G661" s="349"/>
      <c r="H661" s="350"/>
      <c r="I661" s="351"/>
      <c r="J661" s="359"/>
      <c r="K661" s="359"/>
      <c r="L661" s="359"/>
      <c r="M661" s="503"/>
      <c r="N661" s="503"/>
      <c r="O661" s="503"/>
      <c r="P661" s="352"/>
      <c r="Q661" s="371"/>
    </row>
    <row r="662" spans="1:18" ht="13.5" thickTop="1" x14ac:dyDescent="0.2"/>
  </sheetData>
  <sortState ref="A578:AC664">
    <sortCondition ref="A578:A664"/>
    <sortCondition ref="E578:E664"/>
  </sortState>
  <mergeCells count="1">
    <mergeCell ref="S2:U2"/>
  </mergeCells>
  <pageMargins left="0.25" right="0.25" top="0.25" bottom="0.25" header="0.3" footer="0.1"/>
  <pageSetup scale="59" fitToHeight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1"/>
  <sheetViews>
    <sheetView view="pageBreakPreview" zoomScaleNormal="85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49" defaultRowHeight="12.75" x14ac:dyDescent="0.2"/>
  <cols>
    <col min="1" max="1" width="5.42578125" style="280" customWidth="1"/>
    <col min="2" max="2" width="5.7109375" style="280" customWidth="1"/>
    <col min="3" max="3" width="6.28515625" style="280" bestFit="1" customWidth="1"/>
    <col min="4" max="4" width="6.7109375" style="280" bestFit="1" customWidth="1"/>
    <col min="5" max="5" width="12.42578125" style="281" bestFit="1" customWidth="1"/>
    <col min="6" max="6" width="12.7109375" style="281" bestFit="1" customWidth="1"/>
    <col min="7" max="7" width="8.7109375" style="282" customWidth="1"/>
    <col min="8" max="8" width="13.42578125" style="313" bestFit="1" customWidth="1"/>
    <col min="9" max="9" width="11.7109375" style="283" bestFit="1" customWidth="1"/>
    <col min="10" max="11" width="7.5703125" style="356" bestFit="1" customWidth="1"/>
    <col min="12" max="12" width="8.85546875" style="356" bestFit="1" customWidth="1"/>
    <col min="13" max="13" width="5.28515625" style="500" bestFit="1" customWidth="1"/>
    <col min="14" max="14" width="5.42578125" style="500" bestFit="1" customWidth="1"/>
    <col min="15" max="15" width="5.28515625" style="500" bestFit="1" customWidth="1"/>
    <col min="16" max="16" width="25.7109375" style="284" customWidth="1"/>
    <col min="17" max="17" width="72.7109375" style="366" bestFit="1" customWidth="1"/>
    <col min="18" max="18" width="2.7109375" style="285" customWidth="1"/>
    <col min="19" max="19" width="11.5703125" style="63" bestFit="1" customWidth="1"/>
    <col min="20" max="20" width="11.85546875" style="63" bestFit="1" customWidth="1"/>
    <col min="21" max="21" width="11.7109375" style="63" bestFit="1" customWidth="1"/>
    <col min="22" max="29" width="8.7109375" style="63" customWidth="1"/>
    <col min="30" max="16384" width="49" style="63"/>
  </cols>
  <sheetData>
    <row r="1" spans="1:29" ht="13.15" x14ac:dyDescent="0.25">
      <c r="A1" s="271" t="s">
        <v>403</v>
      </c>
      <c r="B1" s="300"/>
      <c r="C1" s="300"/>
      <c r="D1" s="300"/>
      <c r="E1" s="301"/>
      <c r="F1" s="301"/>
      <c r="G1" s="302"/>
      <c r="H1" s="303"/>
      <c r="I1" s="304"/>
      <c r="J1" s="354"/>
      <c r="K1" s="354"/>
      <c r="L1" s="354"/>
      <c r="M1" s="493"/>
      <c r="N1" s="493"/>
      <c r="O1" s="493"/>
      <c r="P1" s="305"/>
      <c r="Q1" s="364"/>
      <c r="R1" s="405"/>
      <c r="S1" s="406" t="s">
        <v>26</v>
      </c>
      <c r="T1" s="406" t="s">
        <v>27</v>
      </c>
      <c r="U1" s="406" t="s">
        <v>29</v>
      </c>
    </row>
    <row r="2" spans="1:29" ht="13.15" x14ac:dyDescent="0.25">
      <c r="A2" s="300"/>
      <c r="B2" s="300"/>
      <c r="C2" s="300"/>
      <c r="D2" s="300"/>
      <c r="E2" s="301"/>
      <c r="F2" s="301"/>
      <c r="G2" s="302"/>
      <c r="H2" s="303"/>
      <c r="I2" s="304"/>
      <c r="J2" s="354"/>
      <c r="K2" s="354"/>
      <c r="L2" s="354"/>
      <c r="M2" s="493"/>
      <c r="N2" s="493"/>
      <c r="O2" s="493"/>
      <c r="P2" s="305"/>
      <c r="Q2" s="364"/>
      <c r="R2" s="405"/>
      <c r="S2" s="561" t="s">
        <v>180</v>
      </c>
      <c r="T2" s="562"/>
      <c r="U2" s="563"/>
    </row>
    <row r="3" spans="1:29" s="278" customFormat="1" ht="13.15" x14ac:dyDescent="0.25">
      <c r="A3" s="278" t="s">
        <v>13</v>
      </c>
      <c r="B3" s="278" t="s">
        <v>15</v>
      </c>
      <c r="C3" s="278" t="s">
        <v>15</v>
      </c>
      <c r="D3" s="278" t="s">
        <v>3</v>
      </c>
      <c r="E3" s="279" t="s">
        <v>15</v>
      </c>
      <c r="F3" s="279" t="s">
        <v>15</v>
      </c>
      <c r="G3" s="292" t="s">
        <v>148</v>
      </c>
      <c r="H3" s="293" t="s">
        <v>23</v>
      </c>
      <c r="I3" s="294" t="s">
        <v>24</v>
      </c>
      <c r="J3" s="103" t="s">
        <v>26</v>
      </c>
      <c r="K3" s="103" t="s">
        <v>27</v>
      </c>
      <c r="L3" s="103" t="s">
        <v>29</v>
      </c>
      <c r="M3" s="450"/>
      <c r="N3" s="450"/>
      <c r="O3" s="450"/>
      <c r="P3" s="278" t="s">
        <v>15</v>
      </c>
      <c r="Q3" s="278" t="s">
        <v>15</v>
      </c>
      <c r="R3" s="407"/>
      <c r="S3" s="407"/>
      <c r="T3" s="407"/>
      <c r="U3" s="407"/>
    </row>
    <row r="4" spans="1:29" s="295" customFormat="1" ht="13.15" x14ac:dyDescent="0.25">
      <c r="A4" s="295" t="s">
        <v>14</v>
      </c>
      <c r="B4" s="295" t="s">
        <v>16</v>
      </c>
      <c r="C4" s="295" t="s">
        <v>17</v>
      </c>
      <c r="D4" s="295" t="s">
        <v>18</v>
      </c>
      <c r="E4" s="296" t="s">
        <v>19</v>
      </c>
      <c r="F4" s="296" t="s">
        <v>20</v>
      </c>
      <c r="G4" s="297" t="s">
        <v>149</v>
      </c>
      <c r="H4" s="298" t="s">
        <v>150</v>
      </c>
      <c r="I4" s="299" t="s">
        <v>25</v>
      </c>
      <c r="J4" s="104" t="s">
        <v>25</v>
      </c>
      <c r="K4" s="104" t="s">
        <v>28</v>
      </c>
      <c r="L4" s="104" t="s">
        <v>28</v>
      </c>
      <c r="M4" s="451" t="s">
        <v>0</v>
      </c>
      <c r="N4" s="451" t="s">
        <v>1</v>
      </c>
      <c r="O4" s="451" t="s">
        <v>2</v>
      </c>
      <c r="P4" s="295" t="s">
        <v>3</v>
      </c>
      <c r="Q4" s="295" t="s">
        <v>22</v>
      </c>
      <c r="R4" s="408"/>
      <c r="S4" s="409">
        <v>8163240</v>
      </c>
      <c r="T4" s="409">
        <v>7889119.6964999996</v>
      </c>
      <c r="U4" s="409">
        <v>7609319.4730000002</v>
      </c>
    </row>
    <row r="5" spans="1:29" ht="13.15" x14ac:dyDescent="0.25">
      <c r="A5" s="300"/>
      <c r="B5" s="300"/>
      <c r="C5" s="300"/>
      <c r="D5" s="300"/>
      <c r="E5" s="301"/>
      <c r="F5" s="301"/>
      <c r="G5" s="302"/>
      <c r="H5" s="303"/>
      <c r="I5" s="304"/>
      <c r="J5" s="354"/>
      <c r="K5" s="354"/>
      <c r="L5" s="354"/>
      <c r="M5" s="493"/>
      <c r="N5" s="493"/>
      <c r="O5" s="493"/>
      <c r="P5" s="305"/>
      <c r="Q5" s="364"/>
      <c r="R5" s="306"/>
    </row>
    <row r="6" spans="1:29" ht="13.15" x14ac:dyDescent="0.25">
      <c r="A6" s="307"/>
      <c r="B6" s="307"/>
      <c r="C6" s="307"/>
      <c r="D6" s="307"/>
      <c r="E6" s="308"/>
      <c r="F6" s="308"/>
      <c r="G6" s="309"/>
      <c r="H6" s="310"/>
      <c r="I6" s="311"/>
      <c r="J6" s="355"/>
      <c r="K6" s="355"/>
      <c r="L6" s="355"/>
      <c r="M6" s="494"/>
      <c r="N6" s="494"/>
      <c r="O6" s="494"/>
      <c r="P6" s="312"/>
      <c r="Q6" s="365"/>
    </row>
    <row r="7" spans="1:29" ht="13.15" x14ac:dyDescent="0.25">
      <c r="A7" s="278" t="s">
        <v>109</v>
      </c>
      <c r="B7" s="486" t="s">
        <v>341</v>
      </c>
      <c r="C7" s="278">
        <v>20</v>
      </c>
      <c r="D7" s="278">
        <v>360</v>
      </c>
      <c r="E7" s="279">
        <v>41678.13958333333</v>
      </c>
      <c r="F7" s="505">
        <v>41699</v>
      </c>
      <c r="G7" s="487">
        <f>(F7-E7)*24</f>
        <v>500.65000000008149</v>
      </c>
      <c r="H7" s="488">
        <f>G7*(N7-M7)/N7</f>
        <v>500.65000000008149</v>
      </c>
      <c r="I7" s="489">
        <f>H7*O7</f>
        <v>285370.50000004645</v>
      </c>
      <c r="J7" s="492">
        <f>I7/$S$4</f>
        <v>3.4957994619789011E-2</v>
      </c>
      <c r="K7" s="492"/>
      <c r="L7" s="492"/>
      <c r="M7" s="502">
        <f>0*75%</f>
        <v>0</v>
      </c>
      <c r="N7" s="502">
        <v>607</v>
      </c>
      <c r="O7" s="502">
        <v>570</v>
      </c>
      <c r="P7" s="382" t="s">
        <v>165</v>
      </c>
      <c r="Q7" s="483" t="s">
        <v>342</v>
      </c>
      <c r="R7" s="383"/>
      <c r="S7" s="384"/>
      <c r="T7" s="384"/>
      <c r="U7" s="384"/>
    </row>
    <row r="8" spans="1:29" ht="13.15" x14ac:dyDescent="0.25">
      <c r="A8" s="307"/>
      <c r="B8" s="307"/>
      <c r="C8" s="307"/>
      <c r="D8" s="307"/>
      <c r="E8" s="308"/>
      <c r="F8" s="308"/>
      <c r="G8" s="309"/>
      <c r="H8" s="310"/>
      <c r="I8" s="311"/>
      <c r="J8" s="355"/>
      <c r="K8" s="355"/>
      <c r="L8" s="355"/>
      <c r="M8" s="494"/>
      <c r="N8" s="494"/>
      <c r="O8" s="494"/>
      <c r="P8" s="312"/>
      <c r="Q8" s="365"/>
    </row>
    <row r="9" spans="1:29" ht="13.15" x14ac:dyDescent="0.25">
      <c r="A9" s="278" t="s">
        <v>111</v>
      </c>
      <c r="B9" s="377" t="s">
        <v>5</v>
      </c>
      <c r="C9" s="278">
        <v>3</v>
      </c>
      <c r="D9" s="278">
        <v>1070</v>
      </c>
      <c r="E9" s="279">
        <v>41648.849305555559</v>
      </c>
      <c r="F9" s="279">
        <v>41656.192361111112</v>
      </c>
      <c r="G9" s="378">
        <f t="shared" ref="G9:G23" si="0">(F9-E9)*24</f>
        <v>176.23333333327901</v>
      </c>
      <c r="H9" s="379">
        <f t="shared" ref="H9:H72" si="1">G9*(N9-M9)/N9</f>
        <v>176.23333333327901</v>
      </c>
      <c r="I9" s="380">
        <f t="shared" ref="I9:I72" si="2">H9*O9</f>
        <v>42295.999999986961</v>
      </c>
      <c r="J9" s="381">
        <f t="shared" ref="J9:J41" si="3">I9/$S$4</f>
        <v>5.1812760619541947E-3</v>
      </c>
      <c r="K9" s="381">
        <f t="shared" ref="K9:K31" si="4">I9/$T$4</f>
        <v>5.3613079313211002E-3</v>
      </c>
      <c r="L9" s="531"/>
      <c r="M9" s="532">
        <v>0</v>
      </c>
      <c r="N9" s="532">
        <v>261</v>
      </c>
      <c r="O9" s="532">
        <v>240</v>
      </c>
      <c r="P9" s="382" t="s">
        <v>408</v>
      </c>
      <c r="Q9" s="382" t="s">
        <v>409</v>
      </c>
      <c r="R9" s="382"/>
      <c r="S9" s="382"/>
      <c r="T9" s="384"/>
      <c r="U9" s="384"/>
      <c r="V9" s="384"/>
      <c r="W9" s="384"/>
      <c r="X9" s="384"/>
      <c r="Y9" s="384"/>
      <c r="Z9" s="384"/>
      <c r="AA9" s="384"/>
      <c r="AB9" s="384"/>
      <c r="AC9" s="384"/>
    </row>
    <row r="10" spans="1:29" s="214" customFormat="1" ht="13.15" x14ac:dyDescent="0.25">
      <c r="A10" s="278" t="s">
        <v>111</v>
      </c>
      <c r="B10" s="377" t="s">
        <v>5</v>
      </c>
      <c r="C10" s="278">
        <v>14</v>
      </c>
      <c r="D10" s="278">
        <v>4240</v>
      </c>
      <c r="E10" s="279">
        <v>41687.625694444447</v>
      </c>
      <c r="F10" s="279">
        <v>41693.95208333333</v>
      </c>
      <c r="G10" s="378">
        <f t="shared" si="0"/>
        <v>151.83333333319752</v>
      </c>
      <c r="H10" s="379">
        <f t="shared" si="1"/>
        <v>151.83333333319752</v>
      </c>
      <c r="I10" s="380">
        <f t="shared" si="2"/>
        <v>36439.999999967404</v>
      </c>
      <c r="J10" s="381">
        <f t="shared" si="3"/>
        <v>4.4639138381289047E-3</v>
      </c>
      <c r="K10" s="381">
        <f t="shared" si="4"/>
        <v>4.6190197895126343E-3</v>
      </c>
      <c r="L10" s="381"/>
      <c r="M10" s="294">
        <v>0</v>
      </c>
      <c r="N10" s="294">
        <v>261</v>
      </c>
      <c r="O10" s="294">
        <v>240</v>
      </c>
      <c r="P10" s="382" t="s">
        <v>220</v>
      </c>
      <c r="Q10" s="483" t="s">
        <v>224</v>
      </c>
      <c r="R10" s="383"/>
      <c r="S10" s="384"/>
      <c r="T10" s="384"/>
      <c r="U10" s="384"/>
      <c r="V10" s="63"/>
      <c r="W10" s="63"/>
      <c r="X10" s="63"/>
      <c r="Y10" s="63"/>
      <c r="Z10" s="63"/>
      <c r="AA10" s="63"/>
      <c r="AB10" s="63"/>
      <c r="AC10" s="63"/>
    </row>
    <row r="11" spans="1:29" s="214" customFormat="1" ht="13.15" x14ac:dyDescent="0.25">
      <c r="A11" s="278" t="s">
        <v>132</v>
      </c>
      <c r="B11" s="377" t="s">
        <v>5</v>
      </c>
      <c r="C11" s="278">
        <v>3</v>
      </c>
      <c r="D11" s="278">
        <v>1455</v>
      </c>
      <c r="E11" s="279">
        <v>41649.479861111111</v>
      </c>
      <c r="F11" s="279">
        <v>41652.142361111109</v>
      </c>
      <c r="G11" s="378">
        <f t="shared" si="0"/>
        <v>63.899999999965075</v>
      </c>
      <c r="H11" s="379">
        <f t="shared" si="1"/>
        <v>63.899999999965075</v>
      </c>
      <c r="I11" s="380">
        <f t="shared" si="2"/>
        <v>30799.799999983166</v>
      </c>
      <c r="J11" s="381">
        <f t="shared" si="3"/>
        <v>3.7729871962582464E-3</v>
      </c>
      <c r="K11" s="381">
        <f t="shared" si="4"/>
        <v>3.9040857769780659E-3</v>
      </c>
      <c r="L11" s="531"/>
      <c r="M11" s="532">
        <v>0</v>
      </c>
      <c r="N11" s="532">
        <v>527</v>
      </c>
      <c r="O11" s="532">
        <v>482</v>
      </c>
      <c r="P11" s="382" t="s">
        <v>410</v>
      </c>
      <c r="Q11" s="382" t="s">
        <v>411</v>
      </c>
      <c r="R11" s="382"/>
      <c r="S11" s="382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</row>
    <row r="12" spans="1:29" ht="13.15" x14ac:dyDescent="0.25">
      <c r="A12" s="390" t="s">
        <v>114</v>
      </c>
      <c r="B12" s="390" t="s">
        <v>154</v>
      </c>
      <c r="C12" s="278">
        <v>8</v>
      </c>
      <c r="D12" s="278">
        <v>339</v>
      </c>
      <c r="E12" s="279">
        <v>41669.164583333331</v>
      </c>
      <c r="F12" s="279">
        <v>41671.670138888891</v>
      </c>
      <c r="G12" s="391">
        <f t="shared" si="0"/>
        <v>60.133333333418705</v>
      </c>
      <c r="H12" s="392">
        <f t="shared" si="1"/>
        <v>60.133333333418705</v>
      </c>
      <c r="I12" s="393">
        <f t="shared" si="2"/>
        <v>24895.200000035344</v>
      </c>
      <c r="J12" s="394">
        <f t="shared" si="3"/>
        <v>3.0496714539858371E-3</v>
      </c>
      <c r="K12" s="394">
        <f t="shared" si="4"/>
        <v>3.1556372520346061E-3</v>
      </c>
      <c r="L12" s="394">
        <f>I12/$U$4</f>
        <v>3.271672333954501E-3</v>
      </c>
      <c r="M12" s="294">
        <v>0</v>
      </c>
      <c r="N12" s="294">
        <v>457</v>
      </c>
      <c r="O12" s="294">
        <v>414</v>
      </c>
      <c r="P12" s="382" t="s">
        <v>191</v>
      </c>
      <c r="Q12" s="483" t="s">
        <v>192</v>
      </c>
      <c r="R12" s="383"/>
      <c r="S12" s="384"/>
      <c r="T12" s="384"/>
      <c r="U12" s="384"/>
    </row>
    <row r="13" spans="1:29" ht="13.15" x14ac:dyDescent="0.25">
      <c r="A13" s="390" t="s">
        <v>108</v>
      </c>
      <c r="B13" s="390" t="s">
        <v>154</v>
      </c>
      <c r="C13" s="278">
        <v>15</v>
      </c>
      <c r="D13" s="278">
        <v>3344</v>
      </c>
      <c r="E13" s="279">
        <v>41653.443749999999</v>
      </c>
      <c r="F13" s="279">
        <v>41655.927777777775</v>
      </c>
      <c r="G13" s="391">
        <f t="shared" si="0"/>
        <v>59.616666666639503</v>
      </c>
      <c r="H13" s="392">
        <f t="shared" si="1"/>
        <v>59.616666666639503</v>
      </c>
      <c r="I13" s="393">
        <f t="shared" si="2"/>
        <v>22833.18333332293</v>
      </c>
      <c r="J13" s="394">
        <f t="shared" si="3"/>
        <v>2.7970736292603094E-3</v>
      </c>
      <c r="K13" s="394">
        <f t="shared" si="4"/>
        <v>2.8942625047827389E-3</v>
      </c>
      <c r="L13" s="394">
        <f>I13/$U$4</f>
        <v>3.0006866467285898E-3</v>
      </c>
      <c r="M13" s="533">
        <v>0</v>
      </c>
      <c r="N13" s="533">
        <v>410</v>
      </c>
      <c r="O13" s="533">
        <v>383</v>
      </c>
      <c r="P13" s="382" t="s">
        <v>412</v>
      </c>
      <c r="Q13" s="382" t="s">
        <v>413</v>
      </c>
      <c r="R13" s="382"/>
      <c r="S13" s="382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</row>
    <row r="14" spans="1:29" ht="13.15" x14ac:dyDescent="0.25">
      <c r="A14" s="278" t="s">
        <v>112</v>
      </c>
      <c r="B14" s="377" t="s">
        <v>5</v>
      </c>
      <c r="C14" s="278">
        <v>41</v>
      </c>
      <c r="D14" s="278">
        <v>1488</v>
      </c>
      <c r="E14" s="279">
        <v>41688.93472222222</v>
      </c>
      <c r="F14" s="279">
        <v>41691.927777777775</v>
      </c>
      <c r="G14" s="378">
        <f t="shared" si="0"/>
        <v>71.833333333313931</v>
      </c>
      <c r="H14" s="379">
        <f t="shared" si="1"/>
        <v>71.833333333313931</v>
      </c>
      <c r="I14" s="380">
        <f t="shared" si="2"/>
        <v>21765.499999994121</v>
      </c>
      <c r="J14" s="381">
        <f t="shared" si="3"/>
        <v>2.6662820154735277E-3</v>
      </c>
      <c r="K14" s="381">
        <f t="shared" si="4"/>
        <v>2.7589263235098796E-3</v>
      </c>
      <c r="L14" s="381"/>
      <c r="M14" s="294">
        <v>0</v>
      </c>
      <c r="N14" s="294">
        <v>330</v>
      </c>
      <c r="O14" s="294">
        <v>303</v>
      </c>
      <c r="P14" s="382" t="s">
        <v>404</v>
      </c>
      <c r="Q14" s="483" t="s">
        <v>286</v>
      </c>
      <c r="R14" s="383"/>
      <c r="S14" s="384"/>
      <c r="T14" s="384"/>
      <c r="U14" s="384"/>
      <c r="V14" s="214"/>
      <c r="W14" s="214"/>
      <c r="X14" s="214"/>
      <c r="Y14" s="214"/>
      <c r="Z14" s="214"/>
      <c r="AA14" s="214"/>
      <c r="AB14" s="214"/>
      <c r="AC14" s="214"/>
    </row>
    <row r="15" spans="1:29" ht="13.15" x14ac:dyDescent="0.25">
      <c r="A15" s="278" t="s">
        <v>132</v>
      </c>
      <c r="B15" s="377" t="s">
        <v>5</v>
      </c>
      <c r="C15" s="278">
        <v>11</v>
      </c>
      <c r="D15" s="278">
        <v>1455</v>
      </c>
      <c r="E15" s="455">
        <v>41669.592361111114</v>
      </c>
      <c r="F15" s="279">
        <v>41671.393055555556</v>
      </c>
      <c r="G15" s="378">
        <f t="shared" si="0"/>
        <v>43.21666666661622</v>
      </c>
      <c r="H15" s="379">
        <f t="shared" si="1"/>
        <v>43.21666666661622</v>
      </c>
      <c r="I15" s="380">
        <f t="shared" si="2"/>
        <v>20830.433333309018</v>
      </c>
      <c r="J15" s="381">
        <f t="shared" si="3"/>
        <v>2.5517359937119351E-3</v>
      </c>
      <c r="K15" s="381">
        <f t="shared" si="4"/>
        <v>2.6404002137970376E-3</v>
      </c>
      <c r="L15" s="381"/>
      <c r="M15" s="294">
        <v>0</v>
      </c>
      <c r="N15" s="294">
        <v>527</v>
      </c>
      <c r="O15" s="294">
        <v>482</v>
      </c>
      <c r="P15" s="382" t="s">
        <v>407</v>
      </c>
      <c r="Q15" s="483" t="s">
        <v>243</v>
      </c>
      <c r="R15" s="383"/>
      <c r="S15" s="384"/>
      <c r="T15" s="384"/>
      <c r="U15" s="384"/>
      <c r="V15" s="218"/>
      <c r="W15" s="218"/>
      <c r="X15" s="218"/>
      <c r="Y15" s="218"/>
      <c r="Z15" s="218"/>
      <c r="AA15" s="218"/>
      <c r="AB15" s="218"/>
      <c r="AC15" s="218"/>
    </row>
    <row r="16" spans="1:29" ht="13.15" x14ac:dyDescent="0.25">
      <c r="A16" s="278" t="s">
        <v>115</v>
      </c>
      <c r="B16" s="377" t="s">
        <v>5</v>
      </c>
      <c r="C16" s="278">
        <v>57</v>
      </c>
      <c r="D16" s="278">
        <v>1050</v>
      </c>
      <c r="E16" s="279">
        <v>41685.022222222222</v>
      </c>
      <c r="F16" s="279">
        <v>41687.916666666664</v>
      </c>
      <c r="G16" s="378">
        <f t="shared" si="0"/>
        <v>69.46666666661622</v>
      </c>
      <c r="H16" s="379">
        <f t="shared" si="1"/>
        <v>69.46666666661622</v>
      </c>
      <c r="I16" s="380">
        <f t="shared" si="2"/>
        <v>20770.53333331825</v>
      </c>
      <c r="J16" s="381">
        <f t="shared" si="3"/>
        <v>2.5443982209659706E-3</v>
      </c>
      <c r="K16" s="381">
        <f t="shared" si="4"/>
        <v>2.6328074781946935E-3</v>
      </c>
      <c r="L16" s="381"/>
      <c r="M16" s="294">
        <v>0</v>
      </c>
      <c r="N16" s="294">
        <v>330</v>
      </c>
      <c r="O16" s="294">
        <v>299</v>
      </c>
      <c r="P16" s="382" t="s">
        <v>182</v>
      </c>
      <c r="Q16" s="483" t="s">
        <v>300</v>
      </c>
      <c r="R16" s="383"/>
      <c r="S16" s="384"/>
      <c r="T16" s="384"/>
      <c r="U16" s="384"/>
      <c r="V16" s="214"/>
      <c r="W16" s="214"/>
      <c r="X16" s="214"/>
      <c r="Y16" s="214"/>
      <c r="Z16" s="214"/>
      <c r="AA16" s="214"/>
      <c r="AB16" s="214"/>
      <c r="AC16" s="214"/>
    </row>
    <row r="17" spans="1:29" ht="13.15" x14ac:dyDescent="0.25">
      <c r="A17" s="390" t="s">
        <v>132</v>
      </c>
      <c r="B17" s="390" t="s">
        <v>154</v>
      </c>
      <c r="C17" s="278">
        <v>7</v>
      </c>
      <c r="D17" s="278">
        <v>1040</v>
      </c>
      <c r="E17" s="279">
        <v>41664.147916666669</v>
      </c>
      <c r="F17" s="279">
        <v>41665.806250000001</v>
      </c>
      <c r="G17" s="391">
        <f t="shared" si="0"/>
        <v>39.799999999988358</v>
      </c>
      <c r="H17" s="392">
        <f t="shared" si="1"/>
        <v>39.799999999988358</v>
      </c>
      <c r="I17" s="393">
        <f t="shared" si="2"/>
        <v>19183.599999994389</v>
      </c>
      <c r="J17" s="394">
        <f t="shared" si="3"/>
        <v>2.3499982849939961E-3</v>
      </c>
      <c r="K17" s="394">
        <f t="shared" si="4"/>
        <v>2.4316528000589439E-3</v>
      </c>
      <c r="L17" s="394">
        <f>I17/$U$4</f>
        <v>2.5210664459631616E-3</v>
      </c>
      <c r="M17" s="532">
        <v>0</v>
      </c>
      <c r="N17" s="532">
        <v>527</v>
      </c>
      <c r="O17" s="532">
        <v>482</v>
      </c>
      <c r="P17" s="382" t="s">
        <v>414</v>
      </c>
      <c r="Q17" s="382" t="s">
        <v>415</v>
      </c>
      <c r="R17" s="382"/>
      <c r="S17" s="382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</row>
    <row r="18" spans="1:29" ht="13.15" x14ac:dyDescent="0.25">
      <c r="A18" s="278" t="s">
        <v>121</v>
      </c>
      <c r="B18" s="377" t="s">
        <v>5</v>
      </c>
      <c r="C18" s="278">
        <v>6</v>
      </c>
      <c r="D18" s="278">
        <v>1060</v>
      </c>
      <c r="E18" s="279">
        <v>41671.62777777778</v>
      </c>
      <c r="F18" s="279">
        <v>41673.060416666667</v>
      </c>
      <c r="G18" s="378">
        <f t="shared" si="0"/>
        <v>34.383333333302289</v>
      </c>
      <c r="H18" s="379">
        <f t="shared" si="1"/>
        <v>34.383333333302289</v>
      </c>
      <c r="I18" s="380">
        <f t="shared" si="2"/>
        <v>16538.383333318401</v>
      </c>
      <c r="J18" s="381">
        <f t="shared" si="3"/>
        <v>2.0259582388020446E-3</v>
      </c>
      <c r="K18" s="381">
        <f t="shared" si="4"/>
        <v>2.0963534550826552E-3</v>
      </c>
      <c r="L18" s="381"/>
      <c r="M18" s="294">
        <v>0</v>
      </c>
      <c r="N18" s="294">
        <v>517</v>
      </c>
      <c r="O18" s="294">
        <v>481</v>
      </c>
      <c r="P18" s="382" t="s">
        <v>212</v>
      </c>
      <c r="Q18" s="483" t="s">
        <v>225</v>
      </c>
      <c r="R18" s="383"/>
      <c r="S18" s="384"/>
      <c r="T18" s="384"/>
      <c r="U18" s="384"/>
    </row>
    <row r="19" spans="1:29" s="384" customFormat="1" ht="13.15" x14ac:dyDescent="0.25">
      <c r="A19" s="280" t="s">
        <v>132</v>
      </c>
      <c r="B19" s="280" t="s">
        <v>4</v>
      </c>
      <c r="C19" s="280">
        <v>2</v>
      </c>
      <c r="D19" s="280">
        <v>1455</v>
      </c>
      <c r="E19" s="281">
        <v>41647.260416666664</v>
      </c>
      <c r="F19" s="281">
        <v>41649.479861111111</v>
      </c>
      <c r="G19" s="282">
        <f t="shared" si="0"/>
        <v>53.266666666720994</v>
      </c>
      <c r="H19" s="313">
        <f t="shared" si="1"/>
        <v>33.051612903259517</v>
      </c>
      <c r="I19" s="283">
        <f t="shared" si="2"/>
        <v>15930.877419371087</v>
      </c>
      <c r="J19" s="356">
        <f t="shared" si="3"/>
        <v>1.9515385336424124E-3</v>
      </c>
      <c r="K19" s="356">
        <f t="shared" si="4"/>
        <v>2.0193479161482119E-3</v>
      </c>
      <c r="L19" s="356">
        <f>I19/$U$4</f>
        <v>2.0936008109395735E-3</v>
      </c>
      <c r="M19" s="535">
        <v>200</v>
      </c>
      <c r="N19" s="535">
        <v>527</v>
      </c>
      <c r="O19" s="535">
        <v>482</v>
      </c>
      <c r="P19" s="284" t="s">
        <v>417</v>
      </c>
      <c r="Q19" s="284" t="s">
        <v>418</v>
      </c>
      <c r="R19" s="284"/>
      <c r="S19" s="284"/>
      <c r="T19" s="63"/>
      <c r="U19" s="63"/>
      <c r="V19" s="63"/>
      <c r="W19" s="63"/>
      <c r="X19" s="63"/>
      <c r="Y19" s="63"/>
      <c r="Z19" s="63"/>
      <c r="AA19" s="63"/>
      <c r="AB19" s="63"/>
      <c r="AC19" s="63"/>
    </row>
    <row r="20" spans="1:29" ht="13.15" x14ac:dyDescent="0.25">
      <c r="A20" s="278" t="s">
        <v>115</v>
      </c>
      <c r="B20" s="377" t="s">
        <v>5</v>
      </c>
      <c r="C20" s="278">
        <v>4</v>
      </c>
      <c r="D20" s="278">
        <v>1000</v>
      </c>
      <c r="E20" s="279">
        <v>41641.443749999999</v>
      </c>
      <c r="F20" s="279">
        <v>41643.493750000001</v>
      </c>
      <c r="G20" s="378">
        <f t="shared" si="0"/>
        <v>49.200000000069849</v>
      </c>
      <c r="H20" s="379">
        <f t="shared" si="1"/>
        <v>49.200000000069849</v>
      </c>
      <c r="I20" s="380">
        <f t="shared" si="2"/>
        <v>14710.800000020885</v>
      </c>
      <c r="J20" s="381">
        <f t="shared" si="3"/>
        <v>1.8020785864461765E-3</v>
      </c>
      <c r="K20" s="381">
        <f t="shared" si="4"/>
        <v>1.8646947398386308E-3</v>
      </c>
      <c r="L20" s="531"/>
      <c r="M20" s="532">
        <v>0</v>
      </c>
      <c r="N20" s="532">
        <v>330</v>
      </c>
      <c r="O20" s="532">
        <v>299</v>
      </c>
      <c r="P20" s="382" t="s">
        <v>419</v>
      </c>
      <c r="Q20" s="382" t="s">
        <v>420</v>
      </c>
      <c r="R20" s="382"/>
      <c r="S20" s="382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</row>
    <row r="21" spans="1:29" s="214" customFormat="1" ht="13.15" x14ac:dyDescent="0.25">
      <c r="A21" s="247" t="s">
        <v>132</v>
      </c>
      <c r="B21" s="514" t="s">
        <v>5</v>
      </c>
      <c r="C21" s="247">
        <v>9</v>
      </c>
      <c r="D21" s="247">
        <v>1455</v>
      </c>
      <c r="E21" s="248">
        <v>41665.865972222222</v>
      </c>
      <c r="F21" s="248">
        <v>41666.9375</v>
      </c>
      <c r="G21" s="515">
        <f t="shared" si="0"/>
        <v>25.716666666674428</v>
      </c>
      <c r="H21" s="516">
        <f t="shared" si="1"/>
        <v>25.716666666674428</v>
      </c>
      <c r="I21" s="517">
        <f t="shared" si="2"/>
        <v>12395.433333337074</v>
      </c>
      <c r="J21" s="518">
        <f t="shared" si="3"/>
        <v>1.5184452905141921E-3</v>
      </c>
      <c r="K21" s="518">
        <f t="shared" si="4"/>
        <v>1.5712061434226046E-3</v>
      </c>
      <c r="L21" s="251"/>
      <c r="M21" s="536">
        <v>0</v>
      </c>
      <c r="N21" s="536">
        <v>527</v>
      </c>
      <c r="O21" s="536">
        <v>482</v>
      </c>
      <c r="P21" s="521" t="s">
        <v>416</v>
      </c>
      <c r="Q21" s="521" t="s">
        <v>421</v>
      </c>
      <c r="R21" s="521"/>
      <c r="S21" s="521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</row>
    <row r="22" spans="1:29" s="218" customFormat="1" ht="13.15" x14ac:dyDescent="0.25">
      <c r="A22" s="278" t="s">
        <v>115</v>
      </c>
      <c r="B22" s="377" t="s">
        <v>5</v>
      </c>
      <c r="C22" s="278">
        <v>67</v>
      </c>
      <c r="D22" s="278">
        <v>1000</v>
      </c>
      <c r="E22" s="279">
        <v>41694.396527777775</v>
      </c>
      <c r="F22" s="279">
        <v>41695.824305555558</v>
      </c>
      <c r="G22" s="378">
        <f t="shared" si="0"/>
        <v>34.266666666779201</v>
      </c>
      <c r="H22" s="379">
        <f t="shared" si="1"/>
        <v>34.266666666779201</v>
      </c>
      <c r="I22" s="380">
        <f t="shared" si="2"/>
        <v>10245.733333366981</v>
      </c>
      <c r="J22" s="381">
        <f t="shared" si="3"/>
        <v>1.25510622416675E-3</v>
      </c>
      <c r="K22" s="381">
        <f t="shared" si="4"/>
        <v>1.2987169326271588E-3</v>
      </c>
      <c r="L22" s="381"/>
      <c r="M22" s="294">
        <v>0</v>
      </c>
      <c r="N22" s="294">
        <v>330</v>
      </c>
      <c r="O22" s="294">
        <v>299</v>
      </c>
      <c r="P22" s="382" t="s">
        <v>164</v>
      </c>
      <c r="Q22" s="483" t="s">
        <v>303</v>
      </c>
      <c r="R22" s="383"/>
      <c r="S22" s="384"/>
      <c r="T22" s="384"/>
      <c r="U22" s="384"/>
      <c r="V22" s="63"/>
      <c r="W22" s="63"/>
      <c r="X22" s="63"/>
      <c r="Y22" s="63"/>
      <c r="Z22" s="63"/>
      <c r="AA22" s="63"/>
      <c r="AB22" s="63"/>
      <c r="AC22" s="63"/>
    </row>
    <row r="23" spans="1:29" s="384" customFormat="1" ht="13.15" x14ac:dyDescent="0.25">
      <c r="A23" s="278" t="s">
        <v>121</v>
      </c>
      <c r="B23" s="377" t="s">
        <v>5</v>
      </c>
      <c r="C23" s="278">
        <v>12</v>
      </c>
      <c r="D23" s="278">
        <v>1060</v>
      </c>
      <c r="E23" s="279">
        <v>41692.617361111108</v>
      </c>
      <c r="F23" s="279">
        <v>41693.460416666669</v>
      </c>
      <c r="G23" s="378">
        <f t="shared" si="0"/>
        <v>20.233333333453629</v>
      </c>
      <c r="H23" s="379">
        <f t="shared" si="1"/>
        <v>20.233333333453629</v>
      </c>
      <c r="I23" s="380">
        <f t="shared" si="2"/>
        <v>9732.2333333911956</v>
      </c>
      <c r="J23" s="381">
        <f t="shared" si="3"/>
        <v>1.1922022791674869E-3</v>
      </c>
      <c r="K23" s="381">
        <f t="shared" si="4"/>
        <v>1.233627287681906E-3</v>
      </c>
      <c r="L23" s="381"/>
      <c r="M23" s="294">
        <v>0</v>
      </c>
      <c r="N23" s="294">
        <v>517</v>
      </c>
      <c r="O23" s="294">
        <v>481</v>
      </c>
      <c r="P23" s="382" t="s">
        <v>212</v>
      </c>
      <c r="Q23" s="483" t="s">
        <v>230</v>
      </c>
      <c r="R23" s="383"/>
      <c r="V23" s="63"/>
      <c r="W23" s="63"/>
      <c r="X23" s="63"/>
      <c r="Y23" s="63"/>
      <c r="Z23" s="63"/>
      <c r="AA23" s="63"/>
      <c r="AB23" s="63"/>
      <c r="AC23" s="63"/>
    </row>
    <row r="24" spans="1:29" ht="13.15" x14ac:dyDescent="0.25">
      <c r="A24" s="247" t="s">
        <v>127</v>
      </c>
      <c r="B24" s="514" t="s">
        <v>5</v>
      </c>
      <c r="C24" s="247">
        <v>15</v>
      </c>
      <c r="D24" s="247">
        <v>8560</v>
      </c>
      <c r="E24" s="248">
        <v>41698.518055555556</v>
      </c>
      <c r="F24" s="248">
        <v>41700.763194444444</v>
      </c>
      <c r="G24" s="515">
        <v>53.88</v>
      </c>
      <c r="H24" s="516">
        <f t="shared" si="1"/>
        <v>53.879999999999995</v>
      </c>
      <c r="I24" s="517">
        <f t="shared" si="2"/>
        <v>9051.84</v>
      </c>
      <c r="J24" s="518">
        <f t="shared" si="3"/>
        <v>1.108853837446896E-3</v>
      </c>
      <c r="K24" s="518">
        <f t="shared" si="4"/>
        <v>1.1473827687030582E-3</v>
      </c>
      <c r="L24" s="518"/>
      <c r="M24" s="519">
        <v>0</v>
      </c>
      <c r="N24" s="520">
        <v>180</v>
      </c>
      <c r="O24" s="520">
        <v>168</v>
      </c>
      <c r="P24" s="521" t="s">
        <v>204</v>
      </c>
      <c r="Q24" s="522" t="s">
        <v>394</v>
      </c>
      <c r="R24" s="523"/>
      <c r="S24" s="218"/>
      <c r="T24" s="218"/>
      <c r="U24" s="218"/>
    </row>
    <row r="25" spans="1:29" ht="13.15" x14ac:dyDescent="0.25">
      <c r="A25" s="278" t="s">
        <v>114</v>
      </c>
      <c r="B25" s="377" t="s">
        <v>5</v>
      </c>
      <c r="C25" s="278">
        <v>4</v>
      </c>
      <c r="D25" s="278">
        <v>740</v>
      </c>
      <c r="E25" s="279">
        <v>41650.442361111112</v>
      </c>
      <c r="F25" s="279">
        <v>41651.172222222223</v>
      </c>
      <c r="G25" s="378">
        <f>(F25-E25)*24</f>
        <v>17.516666666662786</v>
      </c>
      <c r="H25" s="379">
        <f t="shared" si="1"/>
        <v>17.516666666662786</v>
      </c>
      <c r="I25" s="380">
        <f t="shared" si="2"/>
        <v>7251.8999999983935</v>
      </c>
      <c r="J25" s="381">
        <f t="shared" si="3"/>
        <v>8.8836050391736534E-4</v>
      </c>
      <c r="K25" s="381">
        <f t="shared" si="4"/>
        <v>9.1922803544427036E-4</v>
      </c>
      <c r="L25" s="531"/>
      <c r="M25" s="532">
        <v>0</v>
      </c>
      <c r="N25" s="532">
        <v>457</v>
      </c>
      <c r="O25" s="532">
        <v>414</v>
      </c>
      <c r="P25" s="382" t="s">
        <v>422</v>
      </c>
      <c r="Q25" s="382" t="s">
        <v>423</v>
      </c>
      <c r="R25" s="382"/>
      <c r="S25" s="382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</row>
    <row r="26" spans="1:29" s="214" customFormat="1" ht="13.15" x14ac:dyDescent="0.25">
      <c r="A26" s="390" t="s">
        <v>111</v>
      </c>
      <c r="B26" s="390" t="s">
        <v>163</v>
      </c>
      <c r="C26" s="278">
        <v>1</v>
      </c>
      <c r="D26" s="278">
        <v>1070</v>
      </c>
      <c r="E26" s="279">
        <v>41642.460416666669</v>
      </c>
      <c r="F26" s="279">
        <v>41643.711805555555</v>
      </c>
      <c r="G26" s="391">
        <f>(F26-E26)*24</f>
        <v>30.033333333267365</v>
      </c>
      <c r="H26" s="392">
        <f t="shared" si="1"/>
        <v>30.033333333267365</v>
      </c>
      <c r="I26" s="393">
        <f t="shared" si="2"/>
        <v>7207.9999999841675</v>
      </c>
      <c r="J26" s="394">
        <f t="shared" si="3"/>
        <v>8.8298273724454594E-4</v>
      </c>
      <c r="K26" s="394">
        <f t="shared" si="4"/>
        <v>9.1366340951601864E-4</v>
      </c>
      <c r="L26" s="394">
        <f>I26/$U$4</f>
        <v>9.4725947905856408E-4</v>
      </c>
      <c r="M26" s="532">
        <v>0</v>
      </c>
      <c r="N26" s="532">
        <v>261</v>
      </c>
      <c r="O26" s="532">
        <v>240</v>
      </c>
      <c r="P26" s="382" t="s">
        <v>408</v>
      </c>
      <c r="Q26" s="382" t="s">
        <v>424</v>
      </c>
      <c r="R26" s="382"/>
      <c r="S26" s="382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</row>
    <row r="27" spans="1:29" s="214" customFormat="1" ht="13.15" x14ac:dyDescent="0.25">
      <c r="A27" s="278" t="s">
        <v>126</v>
      </c>
      <c r="B27" s="377" t="s">
        <v>5</v>
      </c>
      <c r="C27" s="278">
        <v>9</v>
      </c>
      <c r="D27" s="278">
        <v>8100</v>
      </c>
      <c r="E27" s="279">
        <v>41686.479166666664</v>
      </c>
      <c r="F27" s="279">
        <v>41688.186111111114</v>
      </c>
      <c r="G27" s="378">
        <f>(F27-E27)*24</f>
        <v>40.966666666790843</v>
      </c>
      <c r="H27" s="379">
        <f t="shared" si="1"/>
        <v>40.966666666790843</v>
      </c>
      <c r="I27" s="380">
        <f t="shared" si="2"/>
        <v>6349.8333333525807</v>
      </c>
      <c r="J27" s="381">
        <f t="shared" si="3"/>
        <v>7.7785699469237464E-4</v>
      </c>
      <c r="K27" s="381">
        <f t="shared" si="4"/>
        <v>8.0488490194535625E-4</v>
      </c>
      <c r="L27" s="381"/>
      <c r="M27" s="294">
        <v>0</v>
      </c>
      <c r="N27" s="294">
        <v>168</v>
      </c>
      <c r="O27" s="294">
        <v>155</v>
      </c>
      <c r="P27" s="382" t="s">
        <v>206</v>
      </c>
      <c r="Q27" s="483" t="s">
        <v>207</v>
      </c>
      <c r="R27" s="383"/>
      <c r="S27" s="384"/>
      <c r="T27" s="384"/>
      <c r="U27" s="384"/>
      <c r="V27" s="63"/>
      <c r="W27" s="63"/>
      <c r="X27" s="63"/>
      <c r="Y27" s="63"/>
      <c r="Z27" s="63"/>
      <c r="AA27" s="63"/>
      <c r="AB27" s="63"/>
      <c r="AC27" s="63"/>
    </row>
    <row r="28" spans="1:29" ht="13.15" x14ac:dyDescent="0.25">
      <c r="A28" s="390" t="s">
        <v>119</v>
      </c>
      <c r="B28" s="390" t="s">
        <v>163</v>
      </c>
      <c r="C28" s="278">
        <v>7</v>
      </c>
      <c r="D28" s="278">
        <v>1060</v>
      </c>
      <c r="E28" s="279">
        <v>41677.45208333333</v>
      </c>
      <c r="F28" s="279">
        <v>41679</v>
      </c>
      <c r="G28" s="391">
        <f>(F28-E28)*24</f>
        <v>37.150000000081491</v>
      </c>
      <c r="H28" s="392">
        <f t="shared" si="1"/>
        <v>37.150000000081491</v>
      </c>
      <c r="I28" s="393">
        <f t="shared" si="2"/>
        <v>6241.2000000136904</v>
      </c>
      <c r="J28" s="394">
        <f t="shared" si="3"/>
        <v>7.6454937010472443E-4</v>
      </c>
      <c r="K28" s="394">
        <f t="shared" si="4"/>
        <v>7.9111488228307558E-4</v>
      </c>
      <c r="L28" s="394">
        <f>I28/$U$4</f>
        <v>8.2020475315292235E-4</v>
      </c>
      <c r="M28" s="294">
        <v>0</v>
      </c>
      <c r="N28" s="294">
        <v>181</v>
      </c>
      <c r="O28" s="294">
        <v>168</v>
      </c>
      <c r="P28" s="382" t="s">
        <v>212</v>
      </c>
      <c r="Q28" s="483" t="s">
        <v>213</v>
      </c>
      <c r="R28" s="383"/>
      <c r="S28" s="384"/>
      <c r="T28" s="384"/>
      <c r="U28" s="384"/>
    </row>
    <row r="29" spans="1:29" s="384" customFormat="1" ht="13.15" x14ac:dyDescent="0.25">
      <c r="A29" s="390" t="s">
        <v>112</v>
      </c>
      <c r="B29" s="390" t="s">
        <v>158</v>
      </c>
      <c r="C29" s="278">
        <v>42</v>
      </c>
      <c r="D29" s="278">
        <v>4261</v>
      </c>
      <c r="E29" s="279">
        <v>41691.927777777775</v>
      </c>
      <c r="F29" s="279">
        <v>41692.748611111114</v>
      </c>
      <c r="G29" s="391">
        <f>(F29-E29)*24</f>
        <v>19.700000000128057</v>
      </c>
      <c r="H29" s="392">
        <f t="shared" si="1"/>
        <v>19.700000000128057</v>
      </c>
      <c r="I29" s="393">
        <f t="shared" si="2"/>
        <v>5969.1000000388012</v>
      </c>
      <c r="J29" s="394">
        <f t="shared" si="3"/>
        <v>7.3121701677750521E-4</v>
      </c>
      <c r="K29" s="394">
        <f t="shared" si="4"/>
        <v>7.5662434209066278E-4</v>
      </c>
      <c r="L29" s="394">
        <f>I29/$U$4</f>
        <v>7.8444597065727649E-4</v>
      </c>
      <c r="M29" s="294">
        <v>0</v>
      </c>
      <c r="N29" s="294">
        <v>330</v>
      </c>
      <c r="O29" s="294">
        <v>303</v>
      </c>
      <c r="P29" s="382" t="s">
        <v>167</v>
      </c>
      <c r="Q29" s="483" t="s">
        <v>287</v>
      </c>
      <c r="R29" s="383"/>
    </row>
    <row r="30" spans="1:29" ht="13.15" x14ac:dyDescent="0.25">
      <c r="A30" s="278" t="s">
        <v>127</v>
      </c>
      <c r="B30" s="377" t="s">
        <v>5</v>
      </c>
      <c r="C30" s="278">
        <v>11</v>
      </c>
      <c r="D30" s="278">
        <v>3110</v>
      </c>
      <c r="E30" s="279">
        <v>41691.925694444442</v>
      </c>
      <c r="F30" s="279">
        <v>41693.088194444441</v>
      </c>
      <c r="G30" s="378">
        <v>27.9</v>
      </c>
      <c r="H30" s="379">
        <f t="shared" si="1"/>
        <v>27.9</v>
      </c>
      <c r="I30" s="380">
        <f t="shared" si="2"/>
        <v>4687.2</v>
      </c>
      <c r="J30" s="381">
        <f t="shared" si="3"/>
        <v>5.7418377996971786E-4</v>
      </c>
      <c r="K30" s="381">
        <f t="shared" si="4"/>
        <v>5.941347298963497E-4</v>
      </c>
      <c r="L30" s="381"/>
      <c r="M30" s="450">
        <v>0</v>
      </c>
      <c r="N30" s="294">
        <v>180</v>
      </c>
      <c r="O30" s="294">
        <v>168</v>
      </c>
      <c r="P30" s="382" t="s">
        <v>384</v>
      </c>
      <c r="Q30" s="368" t="s">
        <v>385</v>
      </c>
      <c r="R30" s="383"/>
      <c r="S30" s="384"/>
      <c r="T30" s="384"/>
      <c r="U30" s="384"/>
    </row>
    <row r="31" spans="1:29" s="384" customFormat="1" ht="13.15" x14ac:dyDescent="0.25">
      <c r="A31" s="390" t="s">
        <v>115</v>
      </c>
      <c r="B31" s="390" t="s">
        <v>158</v>
      </c>
      <c r="C31" s="278">
        <v>58</v>
      </c>
      <c r="D31" s="278">
        <v>380</v>
      </c>
      <c r="E31" s="279">
        <v>41687.916666666664</v>
      </c>
      <c r="F31" s="279">
        <v>41688.569444444445</v>
      </c>
      <c r="G31" s="391">
        <f>(F31-E31)*24</f>
        <v>15.666666666744277</v>
      </c>
      <c r="H31" s="392">
        <f t="shared" si="1"/>
        <v>15.666666666744277</v>
      </c>
      <c r="I31" s="393">
        <f t="shared" si="2"/>
        <v>4684.3333333565388</v>
      </c>
      <c r="J31" s="394">
        <f t="shared" si="3"/>
        <v>5.7383261221727387E-4</v>
      </c>
      <c r="K31" s="394">
        <f t="shared" si="4"/>
        <v>5.9377136024881699E-4</v>
      </c>
      <c r="L31" s="394">
        <f>I31/$U$4</f>
        <v>6.1560476596860827E-4</v>
      </c>
      <c r="M31" s="294">
        <v>0</v>
      </c>
      <c r="N31" s="294">
        <v>330</v>
      </c>
      <c r="O31" s="294">
        <v>299</v>
      </c>
      <c r="P31" s="382" t="s">
        <v>405</v>
      </c>
      <c r="Q31" s="483" t="s">
        <v>301</v>
      </c>
      <c r="R31" s="383"/>
      <c r="V31" s="214"/>
      <c r="W31" s="214"/>
      <c r="X31" s="214"/>
      <c r="Y31" s="214"/>
      <c r="Z31" s="214"/>
      <c r="AA31" s="214"/>
      <c r="AB31" s="214"/>
      <c r="AC31" s="214"/>
    </row>
    <row r="32" spans="1:29" ht="13.15" x14ac:dyDescent="0.25">
      <c r="A32" s="280" t="s">
        <v>132</v>
      </c>
      <c r="B32" s="478" t="s">
        <v>7</v>
      </c>
      <c r="C32" s="280">
        <v>17</v>
      </c>
      <c r="D32" s="280">
        <v>9510</v>
      </c>
      <c r="E32" s="281">
        <v>41685.916666666664</v>
      </c>
      <c r="F32" s="281">
        <v>41686.544444444444</v>
      </c>
      <c r="G32" s="479">
        <f>(F32-E32)*24</f>
        <v>15.066666666709352</v>
      </c>
      <c r="H32" s="480">
        <f t="shared" si="1"/>
        <v>9.348766603442046</v>
      </c>
      <c r="I32" s="481">
        <f t="shared" si="2"/>
        <v>4506.1055028590663</v>
      </c>
      <c r="J32" s="490">
        <f t="shared" si="3"/>
        <v>5.5199963529910506E-4</v>
      </c>
      <c r="K32" s="490"/>
      <c r="L32" s="490"/>
      <c r="M32" s="495">
        <v>200</v>
      </c>
      <c r="N32" s="495">
        <v>527</v>
      </c>
      <c r="O32" s="495">
        <v>482</v>
      </c>
      <c r="P32" s="284" t="s">
        <v>247</v>
      </c>
      <c r="Q32" s="482" t="s">
        <v>248</v>
      </c>
      <c r="V32" s="384"/>
      <c r="W32" s="384"/>
      <c r="X32" s="384"/>
      <c r="Y32" s="384"/>
      <c r="Z32" s="384"/>
      <c r="AA32" s="384"/>
      <c r="AB32" s="384"/>
      <c r="AC32" s="384"/>
    </row>
    <row r="33" spans="1:29" s="214" customFormat="1" ht="13.15" x14ac:dyDescent="0.25">
      <c r="A33" s="390" t="s">
        <v>132</v>
      </c>
      <c r="B33" s="390" t="s">
        <v>154</v>
      </c>
      <c r="C33" s="278">
        <v>1</v>
      </c>
      <c r="D33" s="278">
        <v>1455</v>
      </c>
      <c r="E33" s="279">
        <v>41646.888888888891</v>
      </c>
      <c r="F33" s="279">
        <v>41647.260416666664</v>
      </c>
      <c r="G33" s="391">
        <f>(F33-E33)*24</f>
        <v>8.9166666665696539</v>
      </c>
      <c r="H33" s="392">
        <f t="shared" si="1"/>
        <v>8.9166666665696539</v>
      </c>
      <c r="I33" s="393">
        <f t="shared" si="2"/>
        <v>4297.8333332865732</v>
      </c>
      <c r="J33" s="394">
        <f t="shared" si="3"/>
        <v>5.2648621543487301E-4</v>
      </c>
      <c r="K33" s="394">
        <f t="shared" ref="K33:K41" si="5">I33/$T$4</f>
        <v>5.4477983585333393E-4</v>
      </c>
      <c r="L33" s="394">
        <f>I33/$U$4</f>
        <v>5.6481178751089257E-4</v>
      </c>
      <c r="M33" s="532">
        <v>0</v>
      </c>
      <c r="N33" s="532">
        <v>527</v>
      </c>
      <c r="O33" s="532">
        <v>482</v>
      </c>
      <c r="P33" s="382" t="s">
        <v>416</v>
      </c>
      <c r="Q33" s="382" t="s">
        <v>425</v>
      </c>
      <c r="R33" s="382"/>
      <c r="S33" s="382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</row>
    <row r="34" spans="1:29" x14ac:dyDescent="0.2">
      <c r="A34" s="390" t="s">
        <v>115</v>
      </c>
      <c r="B34" s="390" t="s">
        <v>154</v>
      </c>
      <c r="C34" s="278">
        <v>24</v>
      </c>
      <c r="D34" s="278">
        <v>4267</v>
      </c>
      <c r="E34" s="279">
        <v>41664.924305555556</v>
      </c>
      <c r="F34" s="279">
        <v>41665.522222222222</v>
      </c>
      <c r="G34" s="391">
        <f>(F34-E34)*24</f>
        <v>14.349999999976717</v>
      </c>
      <c r="H34" s="392">
        <f t="shared" si="1"/>
        <v>14.349999999976717</v>
      </c>
      <c r="I34" s="393">
        <f t="shared" si="2"/>
        <v>4290.6499999930384</v>
      </c>
      <c r="J34" s="394">
        <f t="shared" si="3"/>
        <v>5.2560625437853578E-4</v>
      </c>
      <c r="K34" s="394">
        <f t="shared" si="5"/>
        <v>5.4386929911794612E-4</v>
      </c>
      <c r="L34" s="394">
        <f>I34/$U$4</f>
        <v>5.6386776967604893E-4</v>
      </c>
      <c r="M34" s="532">
        <v>0</v>
      </c>
      <c r="N34" s="532">
        <v>330</v>
      </c>
      <c r="O34" s="532">
        <v>299</v>
      </c>
      <c r="P34" s="382" t="s">
        <v>426</v>
      </c>
      <c r="Q34" s="382" t="s">
        <v>427</v>
      </c>
      <c r="R34" s="382"/>
      <c r="S34" s="382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</row>
    <row r="35" spans="1:29" x14ac:dyDescent="0.2">
      <c r="A35" s="390" t="s">
        <v>108</v>
      </c>
      <c r="B35" s="390" t="s">
        <v>154</v>
      </c>
      <c r="C35" s="278">
        <v>12</v>
      </c>
      <c r="D35" s="278">
        <v>9900</v>
      </c>
      <c r="E35" s="279">
        <v>41650.877083333333</v>
      </c>
      <c r="F35" s="279">
        <v>41651.331250000003</v>
      </c>
      <c r="G35" s="391">
        <f>(F35-E35)*24</f>
        <v>10.900000000081491</v>
      </c>
      <c r="H35" s="392">
        <f t="shared" si="1"/>
        <v>10.900000000081491</v>
      </c>
      <c r="I35" s="393">
        <f t="shared" si="2"/>
        <v>4174.7000000312109</v>
      </c>
      <c r="J35" s="394">
        <f t="shared" si="3"/>
        <v>5.1140233535106288E-4</v>
      </c>
      <c r="K35" s="394">
        <f t="shared" si="5"/>
        <v>5.2917184180680042E-4</v>
      </c>
      <c r="L35" s="394">
        <f>I35/$U$4</f>
        <v>5.4862987614650921E-4</v>
      </c>
      <c r="M35" s="533">
        <v>0</v>
      </c>
      <c r="N35" s="533">
        <v>410</v>
      </c>
      <c r="O35" s="533">
        <v>383</v>
      </c>
      <c r="P35" s="382" t="s">
        <v>428</v>
      </c>
      <c r="Q35" s="382" t="s">
        <v>429</v>
      </c>
      <c r="R35" s="382"/>
      <c r="S35" s="382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</row>
    <row r="36" spans="1:29" s="384" customFormat="1" x14ac:dyDescent="0.2">
      <c r="A36" s="454" t="s">
        <v>127</v>
      </c>
      <c r="B36" s="454" t="s">
        <v>4</v>
      </c>
      <c r="C36" s="454">
        <v>13</v>
      </c>
      <c r="D36" s="454">
        <v>3410</v>
      </c>
      <c r="E36" s="455">
        <v>41694.35</v>
      </c>
      <c r="F36" s="455">
        <v>41696.833333333336</v>
      </c>
      <c r="G36" s="456">
        <v>59.6</v>
      </c>
      <c r="H36" s="457">
        <f t="shared" si="1"/>
        <v>24.833333333333332</v>
      </c>
      <c r="I36" s="458">
        <f t="shared" si="2"/>
        <v>4172</v>
      </c>
      <c r="J36" s="245">
        <f t="shared" si="3"/>
        <v>5.1107158432191137E-4</v>
      </c>
      <c r="K36" s="245">
        <f t="shared" si="5"/>
        <v>5.2882959829483943E-4</v>
      </c>
      <c r="L36" s="245">
        <f>I36/$U$4</f>
        <v>5.4827504809115007E-4</v>
      </c>
      <c r="M36" s="504">
        <v>105</v>
      </c>
      <c r="N36" s="524">
        <v>180</v>
      </c>
      <c r="O36" s="524">
        <v>168</v>
      </c>
      <c r="P36" s="459" t="s">
        <v>406</v>
      </c>
      <c r="Q36" s="460" t="s">
        <v>386</v>
      </c>
      <c r="R36" s="461"/>
      <c r="S36" s="214"/>
      <c r="T36" s="214"/>
      <c r="U36" s="214"/>
      <c r="V36" s="63"/>
      <c r="W36" s="63"/>
      <c r="X36" s="63"/>
      <c r="Y36" s="63"/>
      <c r="Z36" s="63"/>
      <c r="AA36" s="63"/>
      <c r="AB36" s="63"/>
      <c r="AC36" s="63"/>
    </row>
    <row r="37" spans="1:29" s="384" customFormat="1" ht="13.5" x14ac:dyDescent="0.25">
      <c r="A37" s="278" t="s">
        <v>126</v>
      </c>
      <c r="B37" s="377" t="s">
        <v>5</v>
      </c>
      <c r="C37" s="278">
        <v>11</v>
      </c>
      <c r="D37" s="278">
        <v>4261</v>
      </c>
      <c r="E37" s="279">
        <v>41688.926388888889</v>
      </c>
      <c r="F37" s="279">
        <v>41690.022222222222</v>
      </c>
      <c r="G37" s="378">
        <f t="shared" ref="G37:G44" si="6">(F37-E37)*24</f>
        <v>26.299999999988358</v>
      </c>
      <c r="H37" s="379">
        <f t="shared" si="1"/>
        <v>26.299999999988358</v>
      </c>
      <c r="I37" s="380">
        <f t="shared" si="2"/>
        <v>4076.4999999981956</v>
      </c>
      <c r="J37" s="381">
        <f t="shared" si="3"/>
        <v>4.9937279805545298E-4</v>
      </c>
      <c r="K37" s="381">
        <f t="shared" si="5"/>
        <v>5.1672431865962569E-4</v>
      </c>
      <c r="L37" s="381"/>
      <c r="M37" s="294">
        <v>0</v>
      </c>
      <c r="N37" s="294">
        <v>168</v>
      </c>
      <c r="O37" s="294">
        <v>155</v>
      </c>
      <c r="P37" s="382" t="s">
        <v>167</v>
      </c>
      <c r="Q37" s="483" t="s">
        <v>209</v>
      </c>
      <c r="R37" s="383"/>
      <c r="V37" s="63"/>
      <c r="W37" s="63"/>
      <c r="X37" s="63"/>
      <c r="Y37" s="63"/>
      <c r="Z37" s="63"/>
      <c r="AA37" s="63"/>
      <c r="AB37" s="63"/>
      <c r="AC37" s="63"/>
    </row>
    <row r="38" spans="1:29" ht="13.5" x14ac:dyDescent="0.25">
      <c r="A38" s="390" t="s">
        <v>119</v>
      </c>
      <c r="B38" s="390" t="s">
        <v>158</v>
      </c>
      <c r="C38" s="278">
        <v>8</v>
      </c>
      <c r="D38" s="278">
        <v>8560</v>
      </c>
      <c r="E38" s="279">
        <v>41679</v>
      </c>
      <c r="F38" s="279">
        <v>41680.008333333331</v>
      </c>
      <c r="G38" s="391">
        <f t="shared" si="6"/>
        <v>24.199999999953434</v>
      </c>
      <c r="H38" s="392">
        <f t="shared" si="1"/>
        <v>24.199999999953434</v>
      </c>
      <c r="I38" s="393">
        <f t="shared" si="2"/>
        <v>4065.5999999921769</v>
      </c>
      <c r="J38" s="394">
        <f t="shared" si="3"/>
        <v>4.9803754391542778E-4</v>
      </c>
      <c r="K38" s="394">
        <f t="shared" si="5"/>
        <v>5.1534266894136195E-4</v>
      </c>
      <c r="L38" s="394">
        <f>I38/$U$4</f>
        <v>5.3429219451464301E-4</v>
      </c>
      <c r="M38" s="294">
        <v>0</v>
      </c>
      <c r="N38" s="294">
        <v>181</v>
      </c>
      <c r="O38" s="294">
        <v>168</v>
      </c>
      <c r="P38" s="382" t="s">
        <v>204</v>
      </c>
      <c r="Q38" s="483" t="s">
        <v>205</v>
      </c>
      <c r="R38" s="383"/>
      <c r="S38" s="384"/>
      <c r="T38" s="384"/>
      <c r="U38" s="384"/>
      <c r="V38" s="214"/>
      <c r="W38" s="214"/>
      <c r="X38" s="214"/>
      <c r="Y38" s="214"/>
      <c r="Z38" s="214"/>
      <c r="AA38" s="214"/>
      <c r="AB38" s="214"/>
      <c r="AC38" s="214"/>
    </row>
    <row r="39" spans="1:29" s="384" customFormat="1" x14ac:dyDescent="0.2">
      <c r="A39" s="280" t="s">
        <v>115</v>
      </c>
      <c r="B39" s="280" t="s">
        <v>4</v>
      </c>
      <c r="C39" s="280">
        <v>27</v>
      </c>
      <c r="D39" s="280">
        <v>1850</v>
      </c>
      <c r="E39" s="281">
        <v>41665.260416666664</v>
      </c>
      <c r="F39" s="281">
        <v>41666.338888888888</v>
      </c>
      <c r="G39" s="282">
        <f t="shared" si="6"/>
        <v>25.883333333360497</v>
      </c>
      <c r="H39" s="313">
        <f t="shared" si="1"/>
        <v>13.333838383852378</v>
      </c>
      <c r="I39" s="283">
        <f t="shared" si="2"/>
        <v>3986.817676771861</v>
      </c>
      <c r="J39" s="356">
        <f t="shared" si="3"/>
        <v>4.8838667940325907E-4</v>
      </c>
      <c r="K39" s="356">
        <f t="shared" si="5"/>
        <v>5.0535646943481013E-4</v>
      </c>
      <c r="L39" s="356">
        <f>I39/$U$4</f>
        <v>5.2393879517323569E-4</v>
      </c>
      <c r="M39" s="535">
        <v>160</v>
      </c>
      <c r="N39" s="535">
        <v>330</v>
      </c>
      <c r="O39" s="535">
        <v>299</v>
      </c>
      <c r="P39" s="284" t="s">
        <v>155</v>
      </c>
      <c r="Q39" s="284" t="s">
        <v>430</v>
      </c>
      <c r="R39" s="284"/>
      <c r="S39" s="284"/>
      <c r="T39" s="63"/>
      <c r="U39" s="63"/>
      <c r="V39" s="63"/>
      <c r="W39" s="63"/>
      <c r="X39" s="63"/>
      <c r="Y39" s="63"/>
      <c r="Z39" s="63"/>
      <c r="AA39" s="63"/>
      <c r="AB39" s="63"/>
      <c r="AC39" s="63"/>
    </row>
    <row r="40" spans="1:29" ht="13.5" x14ac:dyDescent="0.25">
      <c r="A40" s="390" t="s">
        <v>107</v>
      </c>
      <c r="B40" s="390" t="s">
        <v>154</v>
      </c>
      <c r="C40" s="278">
        <v>27</v>
      </c>
      <c r="D40" s="278">
        <v>1050</v>
      </c>
      <c r="E40" s="279">
        <v>41677.195833333331</v>
      </c>
      <c r="F40" s="279">
        <v>41678.747916666667</v>
      </c>
      <c r="G40" s="391">
        <f t="shared" si="6"/>
        <v>37.250000000058208</v>
      </c>
      <c r="H40" s="392">
        <f t="shared" si="1"/>
        <v>37.250000000058208</v>
      </c>
      <c r="I40" s="393">
        <f t="shared" si="2"/>
        <v>3650.5000000057044</v>
      </c>
      <c r="J40" s="394">
        <f t="shared" si="3"/>
        <v>4.4718763628237123E-4</v>
      </c>
      <c r="K40" s="394">
        <f t="shared" si="5"/>
        <v>4.6272589850870753E-4</v>
      </c>
      <c r="L40" s="394">
        <f>I40/$U$4</f>
        <v>4.79740667080506E-4</v>
      </c>
      <c r="M40" s="294">
        <v>0</v>
      </c>
      <c r="N40" s="294">
        <v>105</v>
      </c>
      <c r="O40" s="294">
        <v>98</v>
      </c>
      <c r="P40" s="382" t="s">
        <v>182</v>
      </c>
      <c r="Q40" s="483" t="s">
        <v>272</v>
      </c>
      <c r="R40" s="383"/>
      <c r="S40" s="384"/>
      <c r="T40" s="384"/>
      <c r="U40" s="384"/>
      <c r="V40" s="214"/>
      <c r="W40" s="214"/>
      <c r="X40" s="214"/>
      <c r="Y40" s="214"/>
      <c r="Z40" s="214"/>
      <c r="AA40" s="214"/>
      <c r="AB40" s="214"/>
      <c r="AC40" s="214"/>
    </row>
    <row r="41" spans="1:29" x14ac:dyDescent="0.2">
      <c r="A41" s="280" t="s">
        <v>114</v>
      </c>
      <c r="B41" s="280" t="s">
        <v>4</v>
      </c>
      <c r="C41" s="280">
        <v>10</v>
      </c>
      <c r="D41" s="280">
        <v>3414</v>
      </c>
      <c r="E41" s="281">
        <v>41691.922222222223</v>
      </c>
      <c r="F41" s="281">
        <v>41692.998611111114</v>
      </c>
      <c r="G41" s="282">
        <f t="shared" si="6"/>
        <v>25.833333333372138</v>
      </c>
      <c r="H41" s="313">
        <f t="shared" si="1"/>
        <v>8.5922684172266202</v>
      </c>
      <c r="I41" s="283">
        <f t="shared" si="2"/>
        <v>3557.1991247318206</v>
      </c>
      <c r="J41" s="356">
        <f t="shared" si="3"/>
        <v>4.3575824363020326E-4</v>
      </c>
      <c r="K41" s="356">
        <f t="shared" si="5"/>
        <v>4.5089937300735449E-4</v>
      </c>
      <c r="L41" s="356">
        <f>I41/$U$4</f>
        <v>4.6747927161604408E-4</v>
      </c>
      <c r="M41" s="500">
        <v>305</v>
      </c>
      <c r="N41" s="500">
        <v>457</v>
      </c>
      <c r="O41" s="500">
        <v>414</v>
      </c>
      <c r="P41" s="284" t="s">
        <v>382</v>
      </c>
      <c r="Q41" s="366" t="s">
        <v>383</v>
      </c>
    </row>
    <row r="42" spans="1:29" ht="13.5" x14ac:dyDescent="0.25">
      <c r="A42" s="280" t="s">
        <v>109</v>
      </c>
      <c r="B42" s="452" t="s">
        <v>156</v>
      </c>
      <c r="C42" s="280">
        <v>16</v>
      </c>
      <c r="D42" s="280">
        <v>1190</v>
      </c>
      <c r="E42" s="281">
        <v>41671.000694444447</v>
      </c>
      <c r="F42" s="281">
        <v>41671.260416666664</v>
      </c>
      <c r="G42" s="453">
        <f t="shared" si="6"/>
        <v>6.2333333332207985</v>
      </c>
      <c r="H42" s="484">
        <f t="shared" si="1"/>
        <v>6.2333333332207985</v>
      </c>
      <c r="I42" s="485">
        <f t="shared" si="2"/>
        <v>3552.9999999358552</v>
      </c>
      <c r="J42" s="491"/>
      <c r="K42" s="491"/>
      <c r="L42" s="491"/>
      <c r="M42" s="501">
        <f>0*75%</f>
        <v>0</v>
      </c>
      <c r="N42" s="501">
        <v>607</v>
      </c>
      <c r="O42" s="501">
        <v>570</v>
      </c>
      <c r="P42" s="284" t="s">
        <v>157</v>
      </c>
      <c r="Q42" s="482" t="s">
        <v>338</v>
      </c>
      <c r="V42" s="384"/>
      <c r="W42" s="384"/>
      <c r="X42" s="384"/>
      <c r="Y42" s="384"/>
      <c r="Z42" s="384"/>
      <c r="AA42" s="384"/>
      <c r="AB42" s="384"/>
      <c r="AC42" s="384"/>
    </row>
    <row r="43" spans="1:29" ht="13.5" x14ac:dyDescent="0.25">
      <c r="A43" s="280" t="s">
        <v>132</v>
      </c>
      <c r="B43" s="280" t="s">
        <v>4</v>
      </c>
      <c r="C43" s="280">
        <v>20</v>
      </c>
      <c r="D43" s="280">
        <v>1400</v>
      </c>
      <c r="E43" s="281">
        <v>41688.43472222222</v>
      </c>
      <c r="F43" s="281">
        <v>41695.166666666664</v>
      </c>
      <c r="G43" s="282">
        <f t="shared" si="6"/>
        <v>161.56666666665114</v>
      </c>
      <c r="H43" s="313">
        <f t="shared" si="1"/>
        <v>7.0512966476906573</v>
      </c>
      <c r="I43" s="283">
        <f t="shared" si="2"/>
        <v>3398.724984186897</v>
      </c>
      <c r="J43" s="356">
        <f>I43/$S$4</f>
        <v>4.1634510123270872E-4</v>
      </c>
      <c r="K43" s="356">
        <f>I43/$T$4</f>
        <v>4.3081168938211673E-4</v>
      </c>
      <c r="L43" s="356">
        <f>I43/$U$4</f>
        <v>4.4665294922187544E-4</v>
      </c>
      <c r="M43" s="495">
        <v>504</v>
      </c>
      <c r="N43" s="495">
        <v>527</v>
      </c>
      <c r="O43" s="495">
        <v>482</v>
      </c>
      <c r="P43" s="284" t="s">
        <v>251</v>
      </c>
      <c r="Q43" s="482" t="s">
        <v>252</v>
      </c>
    </row>
    <row r="44" spans="1:29" x14ac:dyDescent="0.2">
      <c r="A44" s="390" t="s">
        <v>125</v>
      </c>
      <c r="B44" s="390" t="s">
        <v>431</v>
      </c>
      <c r="C44" s="278">
        <v>2</v>
      </c>
      <c r="D44" s="278">
        <v>1050</v>
      </c>
      <c r="E44" s="279">
        <v>41651.908333333333</v>
      </c>
      <c r="F44" s="279">
        <v>41653.774305555555</v>
      </c>
      <c r="G44" s="391">
        <f t="shared" si="6"/>
        <v>44.783333333325572</v>
      </c>
      <c r="H44" s="392">
        <f t="shared" si="1"/>
        <v>44.783333333325572</v>
      </c>
      <c r="I44" s="393">
        <f t="shared" si="2"/>
        <v>3179.6166666661156</v>
      </c>
      <c r="J44" s="394">
        <f>I44/$S$4</f>
        <v>3.8950424912977149E-4</v>
      </c>
      <c r="K44" s="394">
        <f>I44/$T$4</f>
        <v>4.0303820818902639E-4</v>
      </c>
      <c r="L44" s="394">
        <f>I44/$U$4</f>
        <v>4.1785821688106108E-4</v>
      </c>
      <c r="M44" s="532">
        <v>0</v>
      </c>
      <c r="N44" s="532">
        <v>75</v>
      </c>
      <c r="O44" s="532">
        <v>71</v>
      </c>
      <c r="P44" s="382" t="s">
        <v>182</v>
      </c>
      <c r="Q44" s="382" t="s">
        <v>432</v>
      </c>
      <c r="R44" s="382"/>
      <c r="S44" s="382"/>
      <c r="T44" s="384"/>
      <c r="U44" s="384"/>
      <c r="V44" s="384"/>
      <c r="W44" s="384"/>
      <c r="X44" s="384"/>
      <c r="Y44" s="384"/>
      <c r="Z44" s="384"/>
      <c r="AA44" s="384"/>
      <c r="AB44" s="384"/>
      <c r="AC44" s="384"/>
    </row>
    <row r="45" spans="1:29" x14ac:dyDescent="0.2">
      <c r="A45" s="280" t="s">
        <v>127</v>
      </c>
      <c r="B45" s="280" t="s">
        <v>4</v>
      </c>
      <c r="C45" s="280">
        <v>7</v>
      </c>
      <c r="D45" s="280">
        <v>310</v>
      </c>
      <c r="E45" s="281">
        <v>41686.747916666667</v>
      </c>
      <c r="F45" s="281">
        <v>41689.532638888886</v>
      </c>
      <c r="G45" s="282">
        <v>66.83</v>
      </c>
      <c r="H45" s="313">
        <f t="shared" si="1"/>
        <v>18.56388888888889</v>
      </c>
      <c r="I45" s="283">
        <f t="shared" si="2"/>
        <v>3118.7333333333336</v>
      </c>
      <c r="J45" s="356">
        <f>I45/$S$4</f>
        <v>3.8204601767598815E-4</v>
      </c>
      <c r="K45" s="356">
        <f>I45/$T$4</f>
        <v>3.9532082834501254E-4</v>
      </c>
      <c r="L45" s="356">
        <f>I45/$U$4</f>
        <v>4.098570633549392E-4</v>
      </c>
      <c r="M45" s="500">
        <v>130</v>
      </c>
      <c r="N45" s="495">
        <v>180</v>
      </c>
      <c r="O45" s="495">
        <v>168</v>
      </c>
      <c r="P45" s="284" t="s">
        <v>166</v>
      </c>
      <c r="Q45" s="366" t="s">
        <v>377</v>
      </c>
      <c r="V45" s="384"/>
      <c r="W45" s="384"/>
      <c r="X45" s="384"/>
      <c r="Y45" s="384"/>
      <c r="Z45" s="384"/>
      <c r="AA45" s="384"/>
      <c r="AB45" s="384"/>
      <c r="AC45" s="384"/>
    </row>
    <row r="46" spans="1:29" x14ac:dyDescent="0.2">
      <c r="A46" s="280" t="s">
        <v>433</v>
      </c>
      <c r="B46" s="280" t="s">
        <v>434</v>
      </c>
      <c r="C46" s="280">
        <v>1</v>
      </c>
      <c r="D46" s="280">
        <v>3439</v>
      </c>
      <c r="E46" s="281">
        <v>41640</v>
      </c>
      <c r="F46" s="281">
        <v>41643.083333333336</v>
      </c>
      <c r="G46" s="282">
        <f t="shared" ref="G46:G59" si="7">(F46-E46)*24</f>
        <v>74.000000000058208</v>
      </c>
      <c r="H46" s="313">
        <f t="shared" si="1"/>
        <v>5.2421746293286704</v>
      </c>
      <c r="I46" s="283">
        <f t="shared" si="2"/>
        <v>2988.0395387173421</v>
      </c>
      <c r="J46" s="356">
        <f>I46/$S$4</f>
        <v>3.6603597820440687E-4</v>
      </c>
      <c r="K46" s="356">
        <f>I46/$T$4</f>
        <v>3.7875449399544326E-4</v>
      </c>
      <c r="L46" s="356">
        <f>I46/$U$4</f>
        <v>3.9268157281603758E-4</v>
      </c>
      <c r="M46" s="537">
        <v>564</v>
      </c>
      <c r="N46" s="537">
        <v>607</v>
      </c>
      <c r="O46" s="537">
        <v>570</v>
      </c>
      <c r="P46" s="284" t="s">
        <v>435</v>
      </c>
      <c r="Q46" s="284" t="s">
        <v>436</v>
      </c>
      <c r="R46" s="284"/>
      <c r="S46" s="284"/>
    </row>
    <row r="47" spans="1:29" s="384" customFormat="1" x14ac:dyDescent="0.2">
      <c r="A47" s="278" t="s">
        <v>107</v>
      </c>
      <c r="B47" s="377" t="s">
        <v>5</v>
      </c>
      <c r="C47" s="278">
        <v>8</v>
      </c>
      <c r="D47" s="278">
        <v>1050</v>
      </c>
      <c r="E47" s="279">
        <v>41648.441666666666</v>
      </c>
      <c r="F47" s="279">
        <v>41649.681944444441</v>
      </c>
      <c r="G47" s="378">
        <f t="shared" si="7"/>
        <v>29.766666666604578</v>
      </c>
      <c r="H47" s="379">
        <f t="shared" si="1"/>
        <v>29.766666666604578</v>
      </c>
      <c r="I47" s="380">
        <f t="shared" si="2"/>
        <v>2917.1333333272487</v>
      </c>
      <c r="J47" s="381">
        <f>I47/$S$4</f>
        <v>3.5734994111740544E-4</v>
      </c>
      <c r="K47" s="381">
        <f>I47/$T$4</f>
        <v>3.6976664641321543E-4</v>
      </c>
      <c r="L47" s="531">
        <f>I47/$U$4</f>
        <v>3.8336323552691618E-4</v>
      </c>
      <c r="M47" s="532">
        <v>0</v>
      </c>
      <c r="N47" s="532">
        <v>105</v>
      </c>
      <c r="O47" s="532">
        <v>98</v>
      </c>
      <c r="P47" s="382" t="s">
        <v>182</v>
      </c>
      <c r="Q47" s="382" t="s">
        <v>437</v>
      </c>
      <c r="R47" s="382"/>
      <c r="S47" s="382"/>
    </row>
    <row r="48" spans="1:29" s="214" customFormat="1" ht="13.5" x14ac:dyDescent="0.25">
      <c r="A48" s="280" t="s">
        <v>112</v>
      </c>
      <c r="B48" s="452" t="s">
        <v>156</v>
      </c>
      <c r="C48" s="280">
        <v>43</v>
      </c>
      <c r="D48" s="280">
        <v>1850</v>
      </c>
      <c r="E48" s="281">
        <v>41692.748611111114</v>
      </c>
      <c r="F48" s="281">
        <v>41693.136111111111</v>
      </c>
      <c r="G48" s="453">
        <f t="shared" si="7"/>
        <v>9.2999999999301508</v>
      </c>
      <c r="H48" s="484">
        <f t="shared" si="1"/>
        <v>9.2999999999301508</v>
      </c>
      <c r="I48" s="485">
        <f t="shared" si="2"/>
        <v>2817.8999999788357</v>
      </c>
      <c r="J48" s="491"/>
      <c r="K48" s="491"/>
      <c r="L48" s="491"/>
      <c r="M48" s="495">
        <v>0</v>
      </c>
      <c r="N48" s="495">
        <v>330</v>
      </c>
      <c r="O48" s="495">
        <v>303</v>
      </c>
      <c r="P48" s="284" t="s">
        <v>155</v>
      </c>
      <c r="Q48" s="482" t="s">
        <v>288</v>
      </c>
      <c r="R48" s="285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</row>
    <row r="49" spans="1:29" s="214" customFormat="1" ht="13.5" x14ac:dyDescent="0.25">
      <c r="A49" s="280" t="s">
        <v>110</v>
      </c>
      <c r="B49" s="280" t="s">
        <v>4</v>
      </c>
      <c r="C49" s="280">
        <v>18</v>
      </c>
      <c r="D49" s="280">
        <v>1710</v>
      </c>
      <c r="E49" s="281">
        <v>41674.604166666664</v>
      </c>
      <c r="F49" s="281">
        <v>41689.25</v>
      </c>
      <c r="G49" s="282">
        <f t="shared" si="7"/>
        <v>351.50000000005821</v>
      </c>
      <c r="H49" s="313">
        <f t="shared" si="1"/>
        <v>4.6866666666674428</v>
      </c>
      <c r="I49" s="283">
        <f t="shared" si="2"/>
        <v>2277.7200000003772</v>
      </c>
      <c r="J49" s="356">
        <f t="shared" ref="J49:J112" si="8">I49/$S$4</f>
        <v>2.790215649668976E-4</v>
      </c>
      <c r="K49" s="356">
        <f t="shared" ref="K49:K62" si="9">I49/$T$4</f>
        <v>2.8871662335290532E-4</v>
      </c>
      <c r="L49" s="356">
        <f t="shared" ref="L49:L55" si="10">I49/$U$4</f>
        <v>2.9933294404083923E-4</v>
      </c>
      <c r="M49" s="495">
        <v>518</v>
      </c>
      <c r="N49" s="495">
        <v>525</v>
      </c>
      <c r="O49" s="495">
        <v>486</v>
      </c>
      <c r="P49" s="284" t="s">
        <v>322</v>
      </c>
      <c r="Q49" s="482" t="s">
        <v>323</v>
      </c>
      <c r="R49" s="285"/>
      <c r="S49" s="63"/>
      <c r="T49" s="63"/>
      <c r="U49" s="63"/>
    </row>
    <row r="50" spans="1:29" s="384" customFormat="1" ht="13.5" x14ac:dyDescent="0.25">
      <c r="A50" s="280" t="s">
        <v>112</v>
      </c>
      <c r="B50" s="280" t="s">
        <v>4</v>
      </c>
      <c r="C50" s="280">
        <v>18</v>
      </c>
      <c r="D50" s="280">
        <v>4261</v>
      </c>
      <c r="E50" s="281">
        <v>41671.888888888891</v>
      </c>
      <c r="F50" s="281">
        <v>41672.368055555555</v>
      </c>
      <c r="G50" s="282">
        <f t="shared" si="7"/>
        <v>11.499999999941792</v>
      </c>
      <c r="H50" s="313">
        <f t="shared" si="1"/>
        <v>7.3181818181447769</v>
      </c>
      <c r="I50" s="283">
        <f t="shared" si="2"/>
        <v>2217.4090908978674</v>
      </c>
      <c r="J50" s="356">
        <f t="shared" si="8"/>
        <v>2.716334556987014E-4</v>
      </c>
      <c r="K50" s="356">
        <f t="shared" si="9"/>
        <v>2.8107180220394155E-4</v>
      </c>
      <c r="L50" s="356">
        <f t="shared" si="10"/>
        <v>2.914070172458729E-4</v>
      </c>
      <c r="M50" s="495">
        <v>120</v>
      </c>
      <c r="N50" s="495">
        <v>330</v>
      </c>
      <c r="O50" s="495">
        <v>303</v>
      </c>
      <c r="P50" s="284" t="s">
        <v>167</v>
      </c>
      <c r="Q50" s="482" t="s">
        <v>274</v>
      </c>
      <c r="R50" s="285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</row>
    <row r="51" spans="1:29" ht="13.5" x14ac:dyDescent="0.25">
      <c r="A51" s="390" t="s">
        <v>115</v>
      </c>
      <c r="B51" s="390" t="s">
        <v>154</v>
      </c>
      <c r="C51" s="278">
        <v>35</v>
      </c>
      <c r="D51" s="278">
        <v>3149</v>
      </c>
      <c r="E51" s="279">
        <v>41671.984027777777</v>
      </c>
      <c r="F51" s="279">
        <v>41672.274305555555</v>
      </c>
      <c r="G51" s="391">
        <f t="shared" si="7"/>
        <v>6.9666666666744277</v>
      </c>
      <c r="H51" s="392">
        <f t="shared" si="1"/>
        <v>6.9666666666744277</v>
      </c>
      <c r="I51" s="393">
        <f t="shared" si="2"/>
        <v>2083.0333333356539</v>
      </c>
      <c r="J51" s="394">
        <f t="shared" si="8"/>
        <v>2.5517237436797815E-4</v>
      </c>
      <c r="K51" s="394">
        <f t="shared" si="9"/>
        <v>2.6403875381175794E-4</v>
      </c>
      <c r="L51" s="394">
        <f t="shared" si="10"/>
        <v>2.7374765124881932E-4</v>
      </c>
      <c r="M51" s="294">
        <v>0</v>
      </c>
      <c r="N51" s="294">
        <v>330</v>
      </c>
      <c r="O51" s="294">
        <v>299</v>
      </c>
      <c r="P51" s="382" t="s">
        <v>289</v>
      </c>
      <c r="Q51" s="483" t="s">
        <v>290</v>
      </c>
      <c r="R51" s="383"/>
      <c r="S51" s="384"/>
      <c r="T51" s="384"/>
      <c r="U51" s="384"/>
    </row>
    <row r="52" spans="1:29" x14ac:dyDescent="0.2">
      <c r="A52" s="280" t="s">
        <v>109</v>
      </c>
      <c r="B52" s="280" t="s">
        <v>4</v>
      </c>
      <c r="C52" s="280">
        <v>4</v>
      </c>
      <c r="D52" s="280">
        <v>8000</v>
      </c>
      <c r="E52" s="281">
        <v>41650.224305555559</v>
      </c>
      <c r="F52" s="281">
        <v>41650.79791666667</v>
      </c>
      <c r="G52" s="282">
        <f t="shared" si="7"/>
        <v>13.766666666662786</v>
      </c>
      <c r="H52" s="313">
        <f t="shared" si="1"/>
        <v>3.3792970895103052</v>
      </c>
      <c r="I52" s="283">
        <f t="shared" si="2"/>
        <v>1926.199341020874</v>
      </c>
      <c r="J52" s="356">
        <f t="shared" si="8"/>
        <v>2.3596015075152439E-4</v>
      </c>
      <c r="K52" s="356">
        <f t="shared" si="9"/>
        <v>2.441589702176062E-4</v>
      </c>
      <c r="L52" s="356">
        <f t="shared" si="10"/>
        <v>2.5313687352141931E-4</v>
      </c>
      <c r="M52" s="537">
        <v>458</v>
      </c>
      <c r="N52" s="537">
        <v>607</v>
      </c>
      <c r="O52" s="537">
        <v>570</v>
      </c>
      <c r="P52" s="284" t="s">
        <v>438</v>
      </c>
      <c r="Q52" s="284" t="s">
        <v>439</v>
      </c>
      <c r="R52" s="284"/>
      <c r="S52" s="284"/>
    </row>
    <row r="53" spans="1:29" ht="13.5" x14ac:dyDescent="0.25">
      <c r="A53" s="390" t="s">
        <v>119</v>
      </c>
      <c r="B53" s="390" t="s">
        <v>154</v>
      </c>
      <c r="C53" s="278">
        <v>10</v>
      </c>
      <c r="D53" s="278">
        <v>1475</v>
      </c>
      <c r="E53" s="279">
        <v>41691.167361111111</v>
      </c>
      <c r="F53" s="279">
        <v>41691.620138888888</v>
      </c>
      <c r="G53" s="391">
        <f t="shared" si="7"/>
        <v>10.866666666639503</v>
      </c>
      <c r="H53" s="392">
        <f t="shared" si="1"/>
        <v>10.866666666639503</v>
      </c>
      <c r="I53" s="393">
        <f t="shared" si="2"/>
        <v>1825.5999999954365</v>
      </c>
      <c r="J53" s="394">
        <f t="shared" si="8"/>
        <v>2.2363669327319011E-4</v>
      </c>
      <c r="K53" s="394">
        <f t="shared" si="9"/>
        <v>2.3140731415259959E-4</v>
      </c>
      <c r="L53" s="394">
        <f t="shared" si="10"/>
        <v>2.3991632976814515E-4</v>
      </c>
      <c r="M53" s="294">
        <v>0</v>
      </c>
      <c r="N53" s="294">
        <v>181</v>
      </c>
      <c r="O53" s="294">
        <v>168</v>
      </c>
      <c r="P53" s="382" t="s">
        <v>215</v>
      </c>
      <c r="Q53" s="483" t="s">
        <v>216</v>
      </c>
      <c r="R53" s="383"/>
      <c r="S53" s="384"/>
      <c r="T53" s="384"/>
      <c r="U53" s="384"/>
    </row>
    <row r="54" spans="1:29" x14ac:dyDescent="0.2">
      <c r="A54" s="280" t="s">
        <v>109</v>
      </c>
      <c r="B54" s="280" t="s">
        <v>4</v>
      </c>
      <c r="C54" s="280">
        <v>5</v>
      </c>
      <c r="D54" s="280">
        <v>8000</v>
      </c>
      <c r="E54" s="281">
        <v>41650.79791666667</v>
      </c>
      <c r="F54" s="281">
        <v>41651.114583333336</v>
      </c>
      <c r="G54" s="282">
        <f t="shared" si="7"/>
        <v>7.5999999999767169</v>
      </c>
      <c r="H54" s="313">
        <f t="shared" si="1"/>
        <v>3.0925864909295702</v>
      </c>
      <c r="I54" s="283">
        <f t="shared" si="2"/>
        <v>1762.774299829855</v>
      </c>
      <c r="J54" s="356">
        <f t="shared" si="8"/>
        <v>2.1594052114477279E-4</v>
      </c>
      <c r="K54" s="356">
        <f t="shared" si="9"/>
        <v>2.2344372599795997E-4</v>
      </c>
      <c r="L54" s="356">
        <f t="shared" si="10"/>
        <v>2.316599146723531E-4</v>
      </c>
      <c r="M54" s="537">
        <v>360</v>
      </c>
      <c r="N54" s="537">
        <v>607</v>
      </c>
      <c r="O54" s="537">
        <v>570</v>
      </c>
      <c r="P54" s="284" t="s">
        <v>438</v>
      </c>
      <c r="Q54" s="284" t="s">
        <v>439</v>
      </c>
      <c r="R54" s="284"/>
      <c r="S54" s="284"/>
    </row>
    <row r="55" spans="1:29" x14ac:dyDescent="0.2">
      <c r="A55" s="280" t="s">
        <v>115</v>
      </c>
      <c r="B55" s="280" t="s">
        <v>4</v>
      </c>
      <c r="C55" s="280">
        <v>26</v>
      </c>
      <c r="D55" s="280">
        <v>1850</v>
      </c>
      <c r="E55" s="281">
        <v>41665.772222222222</v>
      </c>
      <c r="F55" s="281">
        <v>41666.260416666664</v>
      </c>
      <c r="G55" s="282">
        <f t="shared" si="7"/>
        <v>11.71666666661622</v>
      </c>
      <c r="H55" s="313">
        <f t="shared" si="1"/>
        <v>5.85833333330811</v>
      </c>
      <c r="I55" s="283">
        <f t="shared" si="2"/>
        <v>1751.6416666591249</v>
      </c>
      <c r="J55" s="356">
        <f t="shared" si="8"/>
        <v>2.1457676935372779E-4</v>
      </c>
      <c r="K55" s="356">
        <f t="shared" si="9"/>
        <v>2.2203258843141131E-4</v>
      </c>
      <c r="L55" s="356">
        <f t="shared" si="10"/>
        <v>2.3019688854889598E-4</v>
      </c>
      <c r="M55" s="535">
        <v>165</v>
      </c>
      <c r="N55" s="535">
        <v>330</v>
      </c>
      <c r="O55" s="535">
        <v>299</v>
      </c>
      <c r="P55" s="284" t="s">
        <v>155</v>
      </c>
      <c r="Q55" s="284" t="s">
        <v>430</v>
      </c>
      <c r="R55" s="284"/>
      <c r="S55" s="284"/>
    </row>
    <row r="56" spans="1:29" s="384" customFormat="1" ht="13.5" x14ac:dyDescent="0.25">
      <c r="A56" s="280" t="s">
        <v>113</v>
      </c>
      <c r="B56" s="286" t="s">
        <v>147</v>
      </c>
      <c r="C56" s="280">
        <v>36</v>
      </c>
      <c r="D56" s="280">
        <v>876</v>
      </c>
      <c r="E56" s="281">
        <v>41695.833333333336</v>
      </c>
      <c r="F56" s="281">
        <v>41696.186111111114</v>
      </c>
      <c r="G56" s="287">
        <f t="shared" si="7"/>
        <v>8.4666666666744277</v>
      </c>
      <c r="H56" s="338">
        <f t="shared" si="1"/>
        <v>4.1632781717926264</v>
      </c>
      <c r="I56" s="288">
        <f t="shared" si="2"/>
        <v>1640.3315996862948</v>
      </c>
      <c r="J56" s="357">
        <f t="shared" si="8"/>
        <v>2.0094124387942715E-4</v>
      </c>
      <c r="K56" s="357">
        <f t="shared" si="9"/>
        <v>2.0792327443251067E-4</v>
      </c>
      <c r="L56" s="357"/>
      <c r="M56" s="495">
        <v>215</v>
      </c>
      <c r="N56" s="495">
        <v>423</v>
      </c>
      <c r="O56" s="495">
        <v>394</v>
      </c>
      <c r="P56" s="284" t="s">
        <v>318</v>
      </c>
      <c r="Q56" s="482" t="s">
        <v>319</v>
      </c>
      <c r="R56" s="285"/>
      <c r="S56" s="63"/>
      <c r="T56" s="63"/>
      <c r="U56" s="63"/>
    </row>
    <row r="57" spans="1:29" ht="13.5" x14ac:dyDescent="0.25">
      <c r="A57" s="280" t="s">
        <v>121</v>
      </c>
      <c r="B57" s="280" t="s">
        <v>4</v>
      </c>
      <c r="C57" s="280">
        <v>8</v>
      </c>
      <c r="D57" s="280">
        <v>250</v>
      </c>
      <c r="E57" s="281">
        <v>41679.680555555555</v>
      </c>
      <c r="F57" s="281">
        <v>41679.821527777778</v>
      </c>
      <c r="G57" s="282">
        <f t="shared" si="7"/>
        <v>3.3833333333604969</v>
      </c>
      <c r="H57" s="313">
        <f t="shared" si="1"/>
        <v>2.9448742746851519</v>
      </c>
      <c r="I57" s="283">
        <f t="shared" si="2"/>
        <v>1416.484526123558</v>
      </c>
      <c r="J57" s="356">
        <f t="shared" si="8"/>
        <v>1.7351989236180217E-4</v>
      </c>
      <c r="K57" s="356">
        <f t="shared" si="9"/>
        <v>1.7954912342779892E-4</v>
      </c>
      <c r="L57" s="356">
        <f t="shared" ref="L57:L62" si="11">I57/$U$4</f>
        <v>1.8615127557065285E-4</v>
      </c>
      <c r="M57" s="495">
        <v>67</v>
      </c>
      <c r="N57" s="495">
        <v>517</v>
      </c>
      <c r="O57" s="495">
        <v>481</v>
      </c>
      <c r="P57" s="284" t="s">
        <v>160</v>
      </c>
      <c r="Q57" s="482" t="s">
        <v>227</v>
      </c>
      <c r="V57" s="384"/>
      <c r="W57" s="384"/>
      <c r="X57" s="384"/>
      <c r="Y57" s="384"/>
      <c r="Z57" s="384"/>
      <c r="AA57" s="384"/>
      <c r="AB57" s="384"/>
      <c r="AC57" s="384"/>
    </row>
    <row r="58" spans="1:29" s="214" customFormat="1" ht="13.5" x14ac:dyDescent="0.25">
      <c r="A58" s="280" t="s">
        <v>132</v>
      </c>
      <c r="B58" s="280" t="s">
        <v>4</v>
      </c>
      <c r="C58" s="280">
        <v>14</v>
      </c>
      <c r="D58" s="280">
        <v>9650</v>
      </c>
      <c r="E58" s="281">
        <v>41675.625</v>
      </c>
      <c r="F58" s="281">
        <v>41675.826388888891</v>
      </c>
      <c r="G58" s="282">
        <f t="shared" si="7"/>
        <v>4.8333333333721384</v>
      </c>
      <c r="H58" s="313">
        <f t="shared" si="1"/>
        <v>2.9256799494226038</v>
      </c>
      <c r="I58" s="283">
        <f t="shared" si="2"/>
        <v>1410.1777356216951</v>
      </c>
      <c r="J58" s="356">
        <f t="shared" si="8"/>
        <v>1.7274730813031285E-4</v>
      </c>
      <c r="K58" s="356">
        <f t="shared" si="9"/>
        <v>1.7874969449979561E-4</v>
      </c>
      <c r="L58" s="356">
        <f t="shared" si="11"/>
        <v>1.853224510582584E-4</v>
      </c>
      <c r="M58" s="495">
        <v>208</v>
      </c>
      <c r="N58" s="495">
        <v>527</v>
      </c>
      <c r="O58" s="495">
        <v>482</v>
      </c>
      <c r="P58" s="284" t="s">
        <v>162</v>
      </c>
      <c r="Q58" s="482" t="s">
        <v>245</v>
      </c>
      <c r="R58" s="285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</row>
    <row r="59" spans="1:29" x14ac:dyDescent="0.2">
      <c r="A59" s="280" t="s">
        <v>132</v>
      </c>
      <c r="B59" s="385" t="s">
        <v>158</v>
      </c>
      <c r="C59" s="280">
        <v>4</v>
      </c>
      <c r="D59" s="280">
        <v>4609</v>
      </c>
      <c r="E59" s="281">
        <v>41652.142361111109</v>
      </c>
      <c r="F59" s="281">
        <v>41652.263194444444</v>
      </c>
      <c r="G59" s="386">
        <f t="shared" si="7"/>
        <v>2.9000000000232831</v>
      </c>
      <c r="H59" s="387">
        <f t="shared" si="1"/>
        <v>2.9000000000232831</v>
      </c>
      <c r="I59" s="388">
        <f t="shared" si="2"/>
        <v>1397.8000000112224</v>
      </c>
      <c r="J59" s="389">
        <f t="shared" si="8"/>
        <v>1.7123103081757027E-4</v>
      </c>
      <c r="K59" s="389">
        <f t="shared" si="9"/>
        <v>1.771807316640607E-4</v>
      </c>
      <c r="L59" s="389">
        <f t="shared" si="11"/>
        <v>1.8369579631542728E-4</v>
      </c>
      <c r="M59" s="535">
        <v>0</v>
      </c>
      <c r="N59" s="535">
        <v>527</v>
      </c>
      <c r="O59" s="535">
        <v>482</v>
      </c>
      <c r="P59" s="284" t="s">
        <v>440</v>
      </c>
      <c r="Q59" s="284" t="s">
        <v>441</v>
      </c>
      <c r="R59" s="284"/>
      <c r="S59" s="284"/>
    </row>
    <row r="60" spans="1:29" x14ac:dyDescent="0.2">
      <c r="A60" s="280" t="s">
        <v>127</v>
      </c>
      <c r="B60" s="280" t="s">
        <v>4</v>
      </c>
      <c r="C60" s="280">
        <v>8</v>
      </c>
      <c r="D60" s="280">
        <v>310</v>
      </c>
      <c r="E60" s="281">
        <v>41689.532638888886</v>
      </c>
      <c r="F60" s="281">
        <v>41690.916666666664</v>
      </c>
      <c r="G60" s="282">
        <v>33.22</v>
      </c>
      <c r="H60" s="313">
        <f t="shared" si="1"/>
        <v>8.3049999999999997</v>
      </c>
      <c r="I60" s="283">
        <f t="shared" si="2"/>
        <v>1395.24</v>
      </c>
      <c r="J60" s="356">
        <f t="shared" si="8"/>
        <v>1.7091742984403252E-4</v>
      </c>
      <c r="K60" s="356">
        <f t="shared" si="9"/>
        <v>1.7685623411430769E-4</v>
      </c>
      <c r="L60" s="356">
        <f t="shared" si="11"/>
        <v>1.8335936675424169E-4</v>
      </c>
      <c r="M60" s="500">
        <v>135</v>
      </c>
      <c r="N60" s="495">
        <v>180</v>
      </c>
      <c r="O60" s="495">
        <v>168</v>
      </c>
      <c r="P60" s="284" t="s">
        <v>166</v>
      </c>
      <c r="Q60" s="366" t="s">
        <v>378</v>
      </c>
      <c r="V60" s="384"/>
      <c r="W60" s="384"/>
      <c r="X60" s="384"/>
      <c r="Y60" s="384"/>
      <c r="Z60" s="384"/>
      <c r="AA60" s="384"/>
      <c r="AB60" s="384"/>
      <c r="AC60" s="384"/>
    </row>
    <row r="61" spans="1:29" x14ac:dyDescent="0.2">
      <c r="A61" s="454" t="s">
        <v>132</v>
      </c>
      <c r="B61" s="454" t="s">
        <v>4</v>
      </c>
      <c r="C61" s="454">
        <v>10</v>
      </c>
      <c r="D61" s="454">
        <v>1455</v>
      </c>
      <c r="E61" s="455">
        <v>41667.477083333331</v>
      </c>
      <c r="F61" s="455">
        <v>41669.592361111114</v>
      </c>
      <c r="G61" s="456">
        <f>(F61-E61)*24</f>
        <v>50.766666666779201</v>
      </c>
      <c r="H61" s="457">
        <f t="shared" si="1"/>
        <v>2.6009487666091813</v>
      </c>
      <c r="I61" s="458">
        <f t="shared" si="2"/>
        <v>1253.6573055056253</v>
      </c>
      <c r="J61" s="245">
        <f t="shared" si="8"/>
        <v>1.5357349600227671E-4</v>
      </c>
      <c r="K61" s="245">
        <f t="shared" si="9"/>
        <v>1.5890965706374176E-4</v>
      </c>
      <c r="L61" s="245">
        <f t="shared" si="11"/>
        <v>1.6475288098416067E-4</v>
      </c>
      <c r="M61" s="534">
        <v>500</v>
      </c>
      <c r="N61" s="534">
        <v>527</v>
      </c>
      <c r="O61" s="534">
        <v>482</v>
      </c>
      <c r="P61" s="459" t="s">
        <v>177</v>
      </c>
      <c r="Q61" s="460" t="s">
        <v>442</v>
      </c>
      <c r="R61" s="461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</row>
    <row r="62" spans="1:29" x14ac:dyDescent="0.2">
      <c r="A62" s="280" t="s">
        <v>115</v>
      </c>
      <c r="B62" s="280" t="s">
        <v>4</v>
      </c>
      <c r="C62" s="280">
        <v>7</v>
      </c>
      <c r="D62" s="280">
        <v>1850</v>
      </c>
      <c r="E62" s="281">
        <v>41644.232638888891</v>
      </c>
      <c r="F62" s="281">
        <v>41645.041666666664</v>
      </c>
      <c r="G62" s="282">
        <f>(F62-E62)*24</f>
        <v>19.416666666569654</v>
      </c>
      <c r="H62" s="313">
        <f t="shared" si="1"/>
        <v>4.1186868686662903</v>
      </c>
      <c r="I62" s="283">
        <f t="shared" si="2"/>
        <v>1231.4873737312207</v>
      </c>
      <c r="J62" s="356">
        <f t="shared" si="8"/>
        <v>1.5085767094085445E-4</v>
      </c>
      <c r="K62" s="356">
        <f t="shared" si="9"/>
        <v>1.560994662405197E-4</v>
      </c>
      <c r="L62" s="356">
        <f t="shared" si="11"/>
        <v>1.6183935739600412E-4</v>
      </c>
      <c r="M62" s="535">
        <v>260</v>
      </c>
      <c r="N62" s="535">
        <v>330</v>
      </c>
      <c r="O62" s="535">
        <v>299</v>
      </c>
      <c r="P62" s="284" t="s">
        <v>155</v>
      </c>
      <c r="Q62" s="284" t="s">
        <v>430</v>
      </c>
      <c r="R62" s="284"/>
      <c r="S62" s="284"/>
    </row>
    <row r="63" spans="1:29" x14ac:dyDescent="0.2">
      <c r="A63" s="280" t="s">
        <v>107</v>
      </c>
      <c r="B63" s="538" t="s">
        <v>7</v>
      </c>
      <c r="C63" s="280">
        <v>13</v>
      </c>
      <c r="D63" s="280">
        <v>345</v>
      </c>
      <c r="E63" s="281">
        <v>41650.918055555558</v>
      </c>
      <c r="F63" s="281">
        <v>41653.558333333334</v>
      </c>
      <c r="G63" s="539">
        <f>(F63-E63)*24</f>
        <v>63.366666666639503</v>
      </c>
      <c r="H63" s="540">
        <f t="shared" si="1"/>
        <v>12.069841269836095</v>
      </c>
      <c r="I63" s="541">
        <f t="shared" si="2"/>
        <v>1182.8444444439374</v>
      </c>
      <c r="J63" s="542">
        <f t="shared" si="8"/>
        <v>1.448988936309526E-4</v>
      </c>
      <c r="M63" s="535">
        <v>85</v>
      </c>
      <c r="N63" s="535">
        <v>105</v>
      </c>
      <c r="O63" s="535">
        <v>98</v>
      </c>
      <c r="P63" s="284" t="s">
        <v>443</v>
      </c>
      <c r="Q63" s="284" t="s">
        <v>444</v>
      </c>
      <c r="R63" s="284"/>
      <c r="S63" s="284"/>
    </row>
    <row r="64" spans="1:29" x14ac:dyDescent="0.2">
      <c r="A64" s="280" t="s">
        <v>127</v>
      </c>
      <c r="B64" s="280" t="s">
        <v>4</v>
      </c>
      <c r="C64" s="280">
        <v>12</v>
      </c>
      <c r="D64" s="280">
        <v>310</v>
      </c>
      <c r="E64" s="281">
        <v>41693.368750000001</v>
      </c>
      <c r="F64" s="281">
        <v>41694.35</v>
      </c>
      <c r="G64" s="282">
        <v>23.55</v>
      </c>
      <c r="H64" s="313">
        <f t="shared" si="1"/>
        <v>6.541666666666667</v>
      </c>
      <c r="I64" s="283">
        <f t="shared" si="2"/>
        <v>1099</v>
      </c>
      <c r="J64" s="356">
        <f t="shared" si="8"/>
        <v>1.3462791734654376E-4</v>
      </c>
      <c r="K64" s="356">
        <f t="shared" ref="K64:K82" si="12">I64/$T$4</f>
        <v>1.3930578344343924E-4</v>
      </c>
      <c r="L64" s="356">
        <f t="shared" ref="L64:L74" si="13">I64/$U$4</f>
        <v>1.4442815864146067E-4</v>
      </c>
      <c r="M64" s="500">
        <v>130</v>
      </c>
      <c r="N64" s="495">
        <v>180</v>
      </c>
      <c r="O64" s="495">
        <v>168</v>
      </c>
      <c r="P64" s="284" t="s">
        <v>166</v>
      </c>
      <c r="Q64" s="366" t="s">
        <v>378</v>
      </c>
    </row>
    <row r="65" spans="1:29" ht="13.5" x14ac:dyDescent="0.25">
      <c r="A65" s="280" t="s">
        <v>113</v>
      </c>
      <c r="B65" s="280" t="s">
        <v>4</v>
      </c>
      <c r="C65" s="280">
        <v>20</v>
      </c>
      <c r="D65" s="280">
        <v>250</v>
      </c>
      <c r="E65" s="281">
        <v>41677.751388888886</v>
      </c>
      <c r="F65" s="281">
        <v>41678.229166666664</v>
      </c>
      <c r="G65" s="282">
        <f t="shared" ref="G65:G82" si="14">(F65-E65)*24</f>
        <v>11.466666666674428</v>
      </c>
      <c r="H65" s="313">
        <f t="shared" si="1"/>
        <v>2.6565799842413567</v>
      </c>
      <c r="I65" s="283">
        <f t="shared" si="2"/>
        <v>1046.6925137910946</v>
      </c>
      <c r="J65" s="356">
        <f t="shared" si="8"/>
        <v>1.282202304221234E-4</v>
      </c>
      <c r="K65" s="356">
        <f t="shared" si="12"/>
        <v>1.326754510082359E-4</v>
      </c>
      <c r="L65" s="356">
        <f t="shared" si="13"/>
        <v>1.3755402404972656E-4</v>
      </c>
      <c r="M65" s="495">
        <v>325</v>
      </c>
      <c r="N65" s="495">
        <v>423</v>
      </c>
      <c r="O65" s="495">
        <v>394</v>
      </c>
      <c r="P65" s="284" t="s">
        <v>160</v>
      </c>
      <c r="Q65" s="482" t="s">
        <v>304</v>
      </c>
    </row>
    <row r="66" spans="1:29" s="214" customFormat="1" x14ac:dyDescent="0.2">
      <c r="A66" s="454" t="s">
        <v>109</v>
      </c>
      <c r="B66" s="454" t="s">
        <v>4</v>
      </c>
      <c r="C66" s="454">
        <v>14</v>
      </c>
      <c r="D66" s="454">
        <v>9610</v>
      </c>
      <c r="E66" s="455">
        <v>41659.072916666664</v>
      </c>
      <c r="F66" s="455">
        <v>41659.6875</v>
      </c>
      <c r="G66" s="456">
        <f t="shared" si="14"/>
        <v>14.750000000058208</v>
      </c>
      <c r="H66" s="457">
        <f t="shared" si="1"/>
        <v>1.8285626029726196</v>
      </c>
      <c r="I66" s="458">
        <f t="shared" si="2"/>
        <v>1042.2806836943932</v>
      </c>
      <c r="J66" s="245">
        <f t="shared" si="8"/>
        <v>1.2767977955987982E-4</v>
      </c>
      <c r="K66" s="245">
        <f t="shared" si="12"/>
        <v>1.3211622130119283E-4</v>
      </c>
      <c r="L66" s="245">
        <f t="shared" si="13"/>
        <v>1.3697423105872968E-4</v>
      </c>
      <c r="M66" s="543">
        <f>0.75*709</f>
        <v>531.75</v>
      </c>
      <c r="N66" s="544">
        <v>607</v>
      </c>
      <c r="O66" s="544">
        <v>570</v>
      </c>
      <c r="P66" s="459" t="s">
        <v>445</v>
      </c>
      <c r="Q66" s="460" t="s">
        <v>446</v>
      </c>
      <c r="R66" s="461"/>
    </row>
    <row r="67" spans="1:29" s="214" customFormat="1" x14ac:dyDescent="0.2">
      <c r="A67" s="280" t="s">
        <v>107</v>
      </c>
      <c r="B67" s="280" t="s">
        <v>4</v>
      </c>
      <c r="C67" s="280">
        <v>17</v>
      </c>
      <c r="D67" s="280">
        <v>8551</v>
      </c>
      <c r="E67" s="281">
        <v>41652.527777777781</v>
      </c>
      <c r="F67" s="281">
        <v>41654.368750000001</v>
      </c>
      <c r="G67" s="282">
        <f t="shared" si="14"/>
        <v>44.183333333290648</v>
      </c>
      <c r="H67" s="313">
        <f t="shared" si="1"/>
        <v>10.519841269831106</v>
      </c>
      <c r="I67" s="283">
        <f t="shared" si="2"/>
        <v>1030.9444444434484</v>
      </c>
      <c r="J67" s="356">
        <f t="shared" si="8"/>
        <v>1.2629108594668887E-4</v>
      </c>
      <c r="K67" s="356">
        <f t="shared" si="12"/>
        <v>1.3067927526829462E-4</v>
      </c>
      <c r="L67" s="356">
        <f t="shared" si="13"/>
        <v>1.3548444747280339E-4</v>
      </c>
      <c r="M67" s="535">
        <v>80</v>
      </c>
      <c r="N67" s="535">
        <v>105</v>
      </c>
      <c r="O67" s="535">
        <v>98</v>
      </c>
      <c r="P67" s="284" t="s">
        <v>183</v>
      </c>
      <c r="Q67" s="284" t="s">
        <v>447</v>
      </c>
      <c r="R67" s="284"/>
      <c r="S67" s="284"/>
      <c r="T67" s="63"/>
      <c r="U67" s="63"/>
      <c r="V67" s="63"/>
      <c r="W67" s="63"/>
      <c r="X67" s="63"/>
      <c r="Y67" s="63"/>
      <c r="Z67" s="63"/>
      <c r="AA67" s="63"/>
      <c r="AB67" s="63"/>
      <c r="AC67" s="63"/>
    </row>
    <row r="68" spans="1:29" s="384" customFormat="1" ht="13.5" x14ac:dyDescent="0.25">
      <c r="A68" s="280" t="s">
        <v>132</v>
      </c>
      <c r="B68" s="280" t="s">
        <v>4</v>
      </c>
      <c r="C68" s="280">
        <v>16</v>
      </c>
      <c r="D68" s="280">
        <v>9650</v>
      </c>
      <c r="E68" s="281">
        <v>41685.473611111112</v>
      </c>
      <c r="F68" s="281">
        <v>41685.619444444441</v>
      </c>
      <c r="G68" s="282">
        <f t="shared" si="14"/>
        <v>3.4999999998835847</v>
      </c>
      <c r="H68" s="313">
        <f t="shared" si="1"/>
        <v>2.0721062617906609</v>
      </c>
      <c r="I68" s="283">
        <f t="shared" si="2"/>
        <v>998.75521818309858</v>
      </c>
      <c r="J68" s="356">
        <f t="shared" si="8"/>
        <v>1.2234789350589945E-4</v>
      </c>
      <c r="K68" s="356">
        <f t="shared" si="12"/>
        <v>1.2659907018855289E-4</v>
      </c>
      <c r="L68" s="356">
        <f t="shared" si="13"/>
        <v>1.3125421027819403E-4</v>
      </c>
      <c r="M68" s="495">
        <v>215</v>
      </c>
      <c r="N68" s="495">
        <v>527</v>
      </c>
      <c r="O68" s="495">
        <v>482</v>
      </c>
      <c r="P68" s="284" t="s">
        <v>162</v>
      </c>
      <c r="Q68" s="482" t="s">
        <v>246</v>
      </c>
      <c r="R68" s="285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</row>
    <row r="69" spans="1:29" x14ac:dyDescent="0.2">
      <c r="A69" s="280" t="s">
        <v>115</v>
      </c>
      <c r="B69" s="280" t="s">
        <v>4</v>
      </c>
      <c r="C69" s="280">
        <v>12</v>
      </c>
      <c r="D69" s="280">
        <v>1850</v>
      </c>
      <c r="E69" s="281">
        <v>41646.510416666664</v>
      </c>
      <c r="F69" s="281">
        <v>41647.409722222219</v>
      </c>
      <c r="G69" s="282">
        <f t="shared" si="14"/>
        <v>21.583333333313931</v>
      </c>
      <c r="H69" s="313">
        <f t="shared" si="1"/>
        <v>3.2702020201990805</v>
      </c>
      <c r="I69" s="283">
        <f t="shared" si="2"/>
        <v>977.79040403952501</v>
      </c>
      <c r="J69" s="356">
        <f t="shared" si="8"/>
        <v>1.1977969581189883E-4</v>
      </c>
      <c r="K69" s="356">
        <f t="shared" si="12"/>
        <v>1.2394163628589902E-4</v>
      </c>
      <c r="L69" s="356">
        <f t="shared" si="13"/>
        <v>1.2849906059392033E-4</v>
      </c>
      <c r="M69" s="535">
        <v>280</v>
      </c>
      <c r="N69" s="535">
        <v>330</v>
      </c>
      <c r="O69" s="535">
        <v>299</v>
      </c>
      <c r="P69" s="284" t="s">
        <v>155</v>
      </c>
      <c r="Q69" s="284" t="s">
        <v>430</v>
      </c>
      <c r="R69" s="284"/>
      <c r="S69" s="284"/>
    </row>
    <row r="70" spans="1:29" ht="13.5" x14ac:dyDescent="0.25">
      <c r="A70" s="280" t="s">
        <v>113</v>
      </c>
      <c r="B70" s="280" t="s">
        <v>4</v>
      </c>
      <c r="C70" s="280">
        <v>23</v>
      </c>
      <c r="D70" s="280">
        <v>310</v>
      </c>
      <c r="E70" s="281">
        <v>41679.911111111112</v>
      </c>
      <c r="F70" s="281">
        <v>41680.331944444442</v>
      </c>
      <c r="G70" s="282">
        <f t="shared" si="14"/>
        <v>10.099999999918509</v>
      </c>
      <c r="H70" s="313">
        <f t="shared" si="1"/>
        <v>2.459338061445878</v>
      </c>
      <c r="I70" s="283">
        <f t="shared" si="2"/>
        <v>968.97919620967593</v>
      </c>
      <c r="J70" s="356">
        <f t="shared" si="8"/>
        <v>1.1870031950667577E-4</v>
      </c>
      <c r="K70" s="356">
        <f t="shared" si="12"/>
        <v>1.2282475529425198E-4</v>
      </c>
      <c r="L70" s="356">
        <f t="shared" si="13"/>
        <v>1.273411110741093E-4</v>
      </c>
      <c r="M70" s="495">
        <v>320</v>
      </c>
      <c r="N70" s="495">
        <v>423</v>
      </c>
      <c r="O70" s="495">
        <v>394</v>
      </c>
      <c r="P70" s="284" t="s">
        <v>166</v>
      </c>
      <c r="Q70" s="482" t="s">
        <v>307</v>
      </c>
    </row>
    <row r="71" spans="1:29" x14ac:dyDescent="0.2">
      <c r="A71" s="280" t="s">
        <v>115</v>
      </c>
      <c r="B71" s="280" t="s">
        <v>4</v>
      </c>
      <c r="C71" s="280">
        <v>6</v>
      </c>
      <c r="D71" s="280">
        <v>1850</v>
      </c>
      <c r="E71" s="281">
        <v>41643.882638888892</v>
      </c>
      <c r="F71" s="281">
        <v>41644.232638888891</v>
      </c>
      <c r="G71" s="282">
        <f t="shared" si="14"/>
        <v>8.3999999999650754</v>
      </c>
      <c r="H71" s="313">
        <f t="shared" si="1"/>
        <v>3.1818181818049527</v>
      </c>
      <c r="I71" s="283">
        <f t="shared" si="2"/>
        <v>951.36363635968087</v>
      </c>
      <c r="J71" s="356">
        <f t="shared" si="8"/>
        <v>1.1654240673552179E-4</v>
      </c>
      <c r="K71" s="356">
        <f t="shared" si="12"/>
        <v>1.2059186233183309E-4</v>
      </c>
      <c r="L71" s="356">
        <f t="shared" si="13"/>
        <v>1.2502611300989344E-4</v>
      </c>
      <c r="M71" s="535">
        <v>205</v>
      </c>
      <c r="N71" s="535">
        <v>330</v>
      </c>
      <c r="O71" s="535">
        <v>299</v>
      </c>
      <c r="P71" s="284" t="s">
        <v>155</v>
      </c>
      <c r="Q71" s="284" t="s">
        <v>430</v>
      </c>
      <c r="R71" s="284"/>
      <c r="S71" s="284"/>
    </row>
    <row r="72" spans="1:29" ht="13.5" x14ac:dyDescent="0.25">
      <c r="A72" s="280" t="s">
        <v>126</v>
      </c>
      <c r="B72" s="280" t="s">
        <v>4</v>
      </c>
      <c r="C72" s="280">
        <v>8</v>
      </c>
      <c r="D72" s="280">
        <v>8560</v>
      </c>
      <c r="E72" s="281">
        <v>41679</v>
      </c>
      <c r="F72" s="281">
        <v>41679.487500000003</v>
      </c>
      <c r="G72" s="282">
        <f t="shared" si="14"/>
        <v>11.700000000069849</v>
      </c>
      <c r="H72" s="313">
        <f t="shared" si="1"/>
        <v>6.1285714286080166</v>
      </c>
      <c r="I72" s="283">
        <f t="shared" si="2"/>
        <v>949.9285714342426</v>
      </c>
      <c r="J72" s="356">
        <f t="shared" si="8"/>
        <v>1.16366610737188E-4</v>
      </c>
      <c r="K72" s="356">
        <f t="shared" si="12"/>
        <v>1.2040995801542694E-4</v>
      </c>
      <c r="L72" s="356">
        <f t="shared" si="13"/>
        <v>1.2483751993918189E-4</v>
      </c>
      <c r="M72" s="495">
        <v>80</v>
      </c>
      <c r="N72" s="495">
        <v>168</v>
      </c>
      <c r="O72" s="495">
        <v>155</v>
      </c>
      <c r="P72" s="284" t="s">
        <v>204</v>
      </c>
      <c r="Q72" s="482" t="s">
        <v>205</v>
      </c>
    </row>
    <row r="73" spans="1:29" x14ac:dyDescent="0.2">
      <c r="A73" s="280" t="s">
        <v>108</v>
      </c>
      <c r="B73" s="280" t="s">
        <v>4</v>
      </c>
      <c r="C73" s="280">
        <v>10</v>
      </c>
      <c r="D73" s="280">
        <v>8000</v>
      </c>
      <c r="E73" s="281">
        <v>41650.224305555559</v>
      </c>
      <c r="F73" s="281">
        <v>41650.79791666667</v>
      </c>
      <c r="G73" s="282">
        <f t="shared" si="14"/>
        <v>13.766666666662786</v>
      </c>
      <c r="H73" s="313">
        <f t="shared" ref="H73:H136" si="15">G73*(N73-M73)/N73</f>
        <v>2.4175609756090748</v>
      </c>
      <c r="I73" s="283">
        <f t="shared" ref="I73:I136" si="16">H73*O73</f>
        <v>925.92585365827563</v>
      </c>
      <c r="J73" s="356">
        <f t="shared" si="8"/>
        <v>1.1342626869457171E-4</v>
      </c>
      <c r="K73" s="356">
        <f t="shared" si="12"/>
        <v>1.1736744900309495E-4</v>
      </c>
      <c r="L73" s="356">
        <f t="shared" si="13"/>
        <v>1.2168313565276373E-4</v>
      </c>
      <c r="M73" s="537">
        <v>338</v>
      </c>
      <c r="N73" s="537">
        <v>410</v>
      </c>
      <c r="O73" s="537">
        <v>383</v>
      </c>
      <c r="P73" s="284" t="s">
        <v>438</v>
      </c>
      <c r="Q73" s="284" t="s">
        <v>439</v>
      </c>
      <c r="R73" s="284"/>
      <c r="S73" s="284"/>
    </row>
    <row r="74" spans="1:29" ht="13.5" x14ac:dyDescent="0.25">
      <c r="A74" s="280" t="s">
        <v>120</v>
      </c>
      <c r="B74" s="385" t="s">
        <v>154</v>
      </c>
      <c r="C74" s="280">
        <v>7</v>
      </c>
      <c r="D74" s="280">
        <v>250</v>
      </c>
      <c r="E74" s="281">
        <v>41679.160416666666</v>
      </c>
      <c r="F74" s="281">
        <v>41679.234722222223</v>
      </c>
      <c r="G74" s="386">
        <f t="shared" si="14"/>
        <v>1.78333333338378</v>
      </c>
      <c r="H74" s="387">
        <f t="shared" si="15"/>
        <v>1.78333333338378</v>
      </c>
      <c r="I74" s="388">
        <f t="shared" si="16"/>
        <v>875.61666669143597</v>
      </c>
      <c r="J74" s="389">
        <f t="shared" si="8"/>
        <v>1.0726337418616088E-4</v>
      </c>
      <c r="K74" s="389">
        <f t="shared" si="12"/>
        <v>1.1099041469479827E-4</v>
      </c>
      <c r="L74" s="389">
        <f t="shared" si="13"/>
        <v>1.150716131446931E-4</v>
      </c>
      <c r="M74" s="495">
        <v>0</v>
      </c>
      <c r="N74" s="495">
        <v>534</v>
      </c>
      <c r="O74" s="495">
        <v>491</v>
      </c>
      <c r="P74" s="284" t="s">
        <v>160</v>
      </c>
      <c r="Q74" s="482" t="s">
        <v>255</v>
      </c>
    </row>
    <row r="75" spans="1:29" x14ac:dyDescent="0.2">
      <c r="A75" s="280" t="s">
        <v>119</v>
      </c>
      <c r="B75" s="286" t="s">
        <v>147</v>
      </c>
      <c r="C75" s="280">
        <v>3</v>
      </c>
      <c r="D75" s="280">
        <v>3416</v>
      </c>
      <c r="E75" s="281">
        <v>41663.958333333336</v>
      </c>
      <c r="F75" s="281">
        <v>41664.309027777781</v>
      </c>
      <c r="G75" s="287">
        <f t="shared" si="14"/>
        <v>8.4166666666860692</v>
      </c>
      <c r="H75" s="338">
        <f t="shared" si="15"/>
        <v>5.1616022099566505</v>
      </c>
      <c r="I75" s="288">
        <f t="shared" si="16"/>
        <v>867.14917127271724</v>
      </c>
      <c r="J75" s="357">
        <f t="shared" si="8"/>
        <v>1.0622610278182649E-4</v>
      </c>
      <c r="K75" s="357">
        <f t="shared" si="12"/>
        <v>1.0991710160734753E-4</v>
      </c>
      <c r="M75" s="535">
        <v>70</v>
      </c>
      <c r="N75" s="535">
        <v>181</v>
      </c>
      <c r="O75" s="535">
        <v>168</v>
      </c>
      <c r="P75" s="284" t="s">
        <v>181</v>
      </c>
      <c r="Q75" s="284" t="s">
        <v>448</v>
      </c>
      <c r="R75" s="284"/>
      <c r="S75" s="284"/>
    </row>
    <row r="76" spans="1:29" x14ac:dyDescent="0.2">
      <c r="A76" s="280" t="s">
        <v>112</v>
      </c>
      <c r="B76" s="385" t="s">
        <v>154</v>
      </c>
      <c r="C76" s="280">
        <v>10</v>
      </c>
      <c r="D76" s="280">
        <v>800</v>
      </c>
      <c r="E76" s="281">
        <v>41657.356249999997</v>
      </c>
      <c r="F76" s="281">
        <v>41657.472916666666</v>
      </c>
      <c r="G76" s="386">
        <f t="shared" si="14"/>
        <v>2.8000000000465661</v>
      </c>
      <c r="H76" s="387">
        <f t="shared" si="15"/>
        <v>2.8000000000465661</v>
      </c>
      <c r="I76" s="388">
        <f t="shared" si="16"/>
        <v>848.40000001410954</v>
      </c>
      <c r="J76" s="389">
        <f t="shared" si="8"/>
        <v>1.0392932218262719E-4</v>
      </c>
      <c r="K76" s="389">
        <f t="shared" si="12"/>
        <v>1.0754051562818871E-4</v>
      </c>
      <c r="L76" s="389">
        <f>I76/$U$4</f>
        <v>1.1149485877475255E-4</v>
      </c>
      <c r="M76" s="535">
        <v>0</v>
      </c>
      <c r="N76" s="535">
        <v>330</v>
      </c>
      <c r="O76" s="535">
        <v>303</v>
      </c>
      <c r="P76" s="284" t="s">
        <v>449</v>
      </c>
      <c r="Q76" s="284" t="s">
        <v>450</v>
      </c>
      <c r="R76" s="284"/>
      <c r="S76" s="284"/>
    </row>
    <row r="77" spans="1:29" ht="13.5" x14ac:dyDescent="0.25">
      <c r="A77" s="280" t="s">
        <v>110</v>
      </c>
      <c r="B77" s="286" t="s">
        <v>147</v>
      </c>
      <c r="C77" s="280">
        <v>22</v>
      </c>
      <c r="D77" s="280">
        <v>8160</v>
      </c>
      <c r="E77" s="281">
        <v>41687.833333333336</v>
      </c>
      <c r="F77" s="281">
        <v>41688.01666666667</v>
      </c>
      <c r="G77" s="287">
        <f t="shared" si="14"/>
        <v>4.4000000000232831</v>
      </c>
      <c r="H77" s="338">
        <f t="shared" si="15"/>
        <v>1.6342857142943623</v>
      </c>
      <c r="I77" s="288">
        <f t="shared" si="16"/>
        <v>794.26285714706012</v>
      </c>
      <c r="J77" s="357">
        <f t="shared" si="8"/>
        <v>9.7297501622769893E-5</v>
      </c>
      <c r="K77" s="357">
        <f t="shared" si="12"/>
        <v>1.0067826166960479E-4</v>
      </c>
      <c r="L77" s="357"/>
      <c r="M77" s="495">
        <v>330</v>
      </c>
      <c r="N77" s="495">
        <v>525</v>
      </c>
      <c r="O77" s="495">
        <v>486</v>
      </c>
      <c r="P77" s="284" t="s">
        <v>312</v>
      </c>
      <c r="Q77" s="482" t="s">
        <v>313</v>
      </c>
    </row>
    <row r="78" spans="1:29" x14ac:dyDescent="0.2">
      <c r="A78" s="280" t="s">
        <v>111</v>
      </c>
      <c r="B78" s="280" t="s">
        <v>4</v>
      </c>
      <c r="C78" s="280">
        <v>2</v>
      </c>
      <c r="D78" s="280">
        <v>310</v>
      </c>
      <c r="E78" s="281">
        <v>41644.120833333334</v>
      </c>
      <c r="F78" s="281">
        <v>41644.815972222219</v>
      </c>
      <c r="G78" s="282">
        <f t="shared" si="14"/>
        <v>16.68333333323244</v>
      </c>
      <c r="H78" s="313">
        <f t="shared" si="15"/>
        <v>3.2599616858040399</v>
      </c>
      <c r="I78" s="283">
        <f t="shared" si="16"/>
        <v>782.39080459296952</v>
      </c>
      <c r="J78" s="356">
        <f t="shared" si="8"/>
        <v>9.584317067646787E-5</v>
      </c>
      <c r="K78" s="356">
        <f t="shared" si="12"/>
        <v>9.9173397627630929E-5</v>
      </c>
      <c r="L78" s="356">
        <f>I78/$U$4</f>
        <v>1.0282007574647267E-4</v>
      </c>
      <c r="M78" s="535">
        <v>210</v>
      </c>
      <c r="N78" s="535">
        <v>261</v>
      </c>
      <c r="O78" s="535">
        <v>240</v>
      </c>
      <c r="P78" s="284" t="s">
        <v>166</v>
      </c>
      <c r="Q78" s="284" t="s">
        <v>451</v>
      </c>
      <c r="R78" s="284"/>
      <c r="S78" s="284"/>
    </row>
    <row r="79" spans="1:29" x14ac:dyDescent="0.2">
      <c r="A79" s="280" t="s">
        <v>112</v>
      </c>
      <c r="B79" s="286" t="s">
        <v>147</v>
      </c>
      <c r="C79" s="280">
        <v>5</v>
      </c>
      <c r="D79" s="280">
        <v>310</v>
      </c>
      <c r="E79" s="281">
        <v>41652.916666666664</v>
      </c>
      <c r="F79" s="281">
        <v>41653.303472222222</v>
      </c>
      <c r="G79" s="287">
        <f t="shared" si="14"/>
        <v>9.28333333338378</v>
      </c>
      <c r="H79" s="338">
        <f t="shared" si="15"/>
        <v>2.5318181818319401</v>
      </c>
      <c r="I79" s="288">
        <f t="shared" si="16"/>
        <v>767.14090909507786</v>
      </c>
      <c r="J79" s="357">
        <f t="shared" si="8"/>
        <v>9.3975052686810366E-5</v>
      </c>
      <c r="K79" s="357">
        <f t="shared" si="12"/>
        <v>9.7240368838036418E-5</v>
      </c>
      <c r="M79" s="535">
        <v>240</v>
      </c>
      <c r="N79" s="535">
        <v>330</v>
      </c>
      <c r="O79" s="535">
        <v>303</v>
      </c>
      <c r="P79" s="284" t="s">
        <v>166</v>
      </c>
      <c r="Q79" s="284" t="s">
        <v>452</v>
      </c>
      <c r="R79" s="284"/>
      <c r="S79" s="284"/>
    </row>
    <row r="80" spans="1:29" x14ac:dyDescent="0.2">
      <c r="A80" s="280" t="s">
        <v>115</v>
      </c>
      <c r="B80" s="280" t="s">
        <v>4</v>
      </c>
      <c r="C80" s="280">
        <v>1</v>
      </c>
      <c r="D80" s="280">
        <v>250</v>
      </c>
      <c r="E80" s="281">
        <v>41640</v>
      </c>
      <c r="F80" s="281">
        <v>41640.4375</v>
      </c>
      <c r="G80" s="282">
        <f t="shared" si="14"/>
        <v>10.5</v>
      </c>
      <c r="H80" s="313">
        <f t="shared" si="15"/>
        <v>2.5454545454545454</v>
      </c>
      <c r="I80" s="283">
        <f t="shared" si="16"/>
        <v>761.09090909090912</v>
      </c>
      <c r="J80" s="356">
        <f t="shared" si="8"/>
        <v>9.3233925388805074E-5</v>
      </c>
      <c r="K80" s="356">
        <f t="shared" si="12"/>
        <v>9.6473489865867593E-5</v>
      </c>
      <c r="L80" s="356">
        <f>I80/$U$4</f>
        <v>1.0002089040833063E-4</v>
      </c>
      <c r="M80" s="535">
        <v>250</v>
      </c>
      <c r="N80" s="535">
        <v>330</v>
      </c>
      <c r="O80" s="535">
        <v>299</v>
      </c>
      <c r="P80" s="284" t="s">
        <v>160</v>
      </c>
      <c r="Q80" s="284" t="s">
        <v>453</v>
      </c>
      <c r="R80" s="284"/>
      <c r="S80" s="284"/>
    </row>
    <row r="81" spans="1:29" x14ac:dyDescent="0.2">
      <c r="A81" s="280" t="s">
        <v>110</v>
      </c>
      <c r="B81" s="280" t="s">
        <v>4</v>
      </c>
      <c r="C81" s="280">
        <v>7</v>
      </c>
      <c r="D81" s="280">
        <v>250</v>
      </c>
      <c r="E81" s="281">
        <v>41647.913194444445</v>
      </c>
      <c r="F81" s="281">
        <v>41648.208333333336</v>
      </c>
      <c r="G81" s="282">
        <f t="shared" si="14"/>
        <v>7.0833333333721384</v>
      </c>
      <c r="H81" s="313">
        <f t="shared" si="15"/>
        <v>1.5515873015958017</v>
      </c>
      <c r="I81" s="283">
        <f t="shared" si="16"/>
        <v>754.07142857555959</v>
      </c>
      <c r="J81" s="356">
        <f t="shared" si="8"/>
        <v>9.2374036360018763E-5</v>
      </c>
      <c r="K81" s="356">
        <f t="shared" si="12"/>
        <v>9.5583722593295511E-5</v>
      </c>
      <c r="L81" s="356">
        <f>I81/$U$4</f>
        <v>9.9098405744589449E-5</v>
      </c>
      <c r="M81" s="535">
        <v>410</v>
      </c>
      <c r="N81" s="535">
        <v>525</v>
      </c>
      <c r="O81" s="535">
        <v>486</v>
      </c>
      <c r="P81" s="284" t="s">
        <v>160</v>
      </c>
      <c r="Q81" s="284" t="s">
        <v>454</v>
      </c>
      <c r="R81" s="284"/>
      <c r="S81" s="284"/>
    </row>
    <row r="82" spans="1:29" ht="13.5" x14ac:dyDescent="0.25">
      <c r="A82" s="280" t="s">
        <v>113</v>
      </c>
      <c r="B82" s="286" t="s">
        <v>147</v>
      </c>
      <c r="C82" s="280">
        <v>35</v>
      </c>
      <c r="D82" s="280">
        <v>310</v>
      </c>
      <c r="E82" s="281">
        <v>41694.958333333336</v>
      </c>
      <c r="F82" s="281">
        <v>41695.277083333334</v>
      </c>
      <c r="G82" s="287">
        <f t="shared" si="14"/>
        <v>7.6499999999650754</v>
      </c>
      <c r="H82" s="338">
        <f t="shared" si="15"/>
        <v>1.8627659574383044</v>
      </c>
      <c r="I82" s="288">
        <f t="shared" si="16"/>
        <v>733.92978723069189</v>
      </c>
      <c r="J82" s="357">
        <f t="shared" si="8"/>
        <v>8.990667764646046E-5</v>
      </c>
      <c r="K82" s="357">
        <f t="shared" si="12"/>
        <v>9.303063148557616E-5</v>
      </c>
      <c r="L82" s="357"/>
      <c r="M82" s="495">
        <v>320</v>
      </c>
      <c r="N82" s="495">
        <v>423</v>
      </c>
      <c r="O82" s="495">
        <v>394</v>
      </c>
      <c r="P82" s="284" t="s">
        <v>166</v>
      </c>
      <c r="Q82" s="482" t="s">
        <v>317</v>
      </c>
      <c r="V82" s="384"/>
      <c r="W82" s="384"/>
      <c r="X82" s="384"/>
      <c r="Y82" s="384"/>
      <c r="Z82" s="384"/>
      <c r="AA82" s="384"/>
      <c r="AB82" s="384"/>
      <c r="AC82" s="384"/>
    </row>
    <row r="83" spans="1:29" x14ac:dyDescent="0.2">
      <c r="A83" s="280" t="s">
        <v>127</v>
      </c>
      <c r="B83" s="478" t="s">
        <v>7</v>
      </c>
      <c r="C83" s="280">
        <v>9</v>
      </c>
      <c r="D83" s="280">
        <v>3410</v>
      </c>
      <c r="E83" s="281">
        <v>41690.916666666664</v>
      </c>
      <c r="F83" s="281">
        <v>41691.375</v>
      </c>
      <c r="G83" s="479">
        <v>11</v>
      </c>
      <c r="H83" s="480">
        <f t="shared" si="15"/>
        <v>4.2777777777777777</v>
      </c>
      <c r="I83" s="481">
        <f t="shared" si="16"/>
        <v>718.66666666666663</v>
      </c>
      <c r="J83" s="490">
        <f t="shared" si="8"/>
        <v>8.8036939581179362E-5</v>
      </c>
      <c r="K83" s="490"/>
      <c r="L83" s="490"/>
      <c r="M83" s="500">
        <v>110</v>
      </c>
      <c r="N83" s="495">
        <v>180</v>
      </c>
      <c r="O83" s="495">
        <v>168</v>
      </c>
      <c r="P83" s="284" t="s">
        <v>380</v>
      </c>
      <c r="Q83" s="366" t="s">
        <v>381</v>
      </c>
      <c r="V83" s="214"/>
      <c r="W83" s="214"/>
      <c r="X83" s="214"/>
      <c r="Y83" s="214"/>
      <c r="Z83" s="214"/>
      <c r="AA83" s="214"/>
      <c r="AB83" s="214"/>
      <c r="AC83" s="214"/>
    </row>
    <row r="84" spans="1:29" ht="13.5" x14ac:dyDescent="0.25">
      <c r="A84" s="280" t="s">
        <v>112</v>
      </c>
      <c r="B84" s="280" t="s">
        <v>4</v>
      </c>
      <c r="C84" s="280">
        <v>40</v>
      </c>
      <c r="D84" s="280">
        <v>1488</v>
      </c>
      <c r="E84" s="281">
        <v>41687.375</v>
      </c>
      <c r="F84" s="281">
        <v>41688.93472222222</v>
      </c>
      <c r="G84" s="282">
        <f>(F84-E84)*24</f>
        <v>37.433333333290648</v>
      </c>
      <c r="H84" s="313">
        <f t="shared" si="15"/>
        <v>2.2686868686842816</v>
      </c>
      <c r="I84" s="283">
        <f t="shared" si="16"/>
        <v>687.41212121133731</v>
      </c>
      <c r="J84" s="356">
        <f t="shared" si="8"/>
        <v>8.4208245893951093E-5</v>
      </c>
      <c r="K84" s="356">
        <f t="shared" ref="K84:K94" si="17">I84/$T$4</f>
        <v>8.7134198447553918E-5</v>
      </c>
      <c r="L84" s="356">
        <f>I84/$U$4</f>
        <v>9.0338186437101015E-5</v>
      </c>
      <c r="M84" s="495">
        <v>310</v>
      </c>
      <c r="N84" s="495">
        <v>330</v>
      </c>
      <c r="O84" s="495">
        <v>303</v>
      </c>
      <c r="P84" s="284" t="s">
        <v>278</v>
      </c>
      <c r="Q84" s="482" t="s">
        <v>280</v>
      </c>
      <c r="V84" s="214"/>
      <c r="W84" s="214"/>
      <c r="X84" s="214"/>
      <c r="Y84" s="214"/>
      <c r="Z84" s="214"/>
      <c r="AA84" s="214"/>
      <c r="AB84" s="214"/>
      <c r="AC84" s="214"/>
    </row>
    <row r="85" spans="1:29" ht="13.5" x14ac:dyDescent="0.25">
      <c r="A85" s="280" t="s">
        <v>115</v>
      </c>
      <c r="B85" s="286" t="s">
        <v>147</v>
      </c>
      <c r="C85" s="280">
        <v>38</v>
      </c>
      <c r="D85" s="280">
        <v>310</v>
      </c>
      <c r="E85" s="281">
        <v>41672.916666666664</v>
      </c>
      <c r="F85" s="281">
        <v>41673.267361111109</v>
      </c>
      <c r="G85" s="287">
        <f>(F85-E85)*24</f>
        <v>8.4166666666860692</v>
      </c>
      <c r="H85" s="338">
        <f t="shared" si="15"/>
        <v>2.2954545454598372</v>
      </c>
      <c r="I85" s="288">
        <f t="shared" si="16"/>
        <v>686.3409090924913</v>
      </c>
      <c r="J85" s="357">
        <f t="shared" si="8"/>
        <v>8.4077022002598394E-5</v>
      </c>
      <c r="K85" s="357">
        <f t="shared" si="17"/>
        <v>8.6998414968527581E-5</v>
      </c>
      <c r="L85" s="357"/>
      <c r="M85" s="495">
        <v>240</v>
      </c>
      <c r="N85" s="495">
        <v>330</v>
      </c>
      <c r="O85" s="495">
        <v>299</v>
      </c>
      <c r="P85" s="284" t="s">
        <v>166</v>
      </c>
      <c r="Q85" s="482" t="s">
        <v>292</v>
      </c>
      <c r="V85" s="384"/>
      <c r="W85" s="384"/>
      <c r="X85" s="384"/>
      <c r="Y85" s="384"/>
      <c r="Z85" s="384"/>
      <c r="AA85" s="384"/>
      <c r="AB85" s="384"/>
      <c r="AC85" s="384"/>
    </row>
    <row r="86" spans="1:29" x14ac:dyDescent="0.2">
      <c r="A86" s="280" t="s">
        <v>115</v>
      </c>
      <c r="B86" s="286" t="s">
        <v>147</v>
      </c>
      <c r="C86" s="280">
        <v>15</v>
      </c>
      <c r="D86" s="280">
        <v>250</v>
      </c>
      <c r="E86" s="281">
        <v>41648.876388888886</v>
      </c>
      <c r="F86" s="281">
        <v>41649.17291666667</v>
      </c>
      <c r="G86" s="287">
        <f>(F86-E86)*24</f>
        <v>7.1166666668141261</v>
      </c>
      <c r="H86" s="338">
        <f t="shared" si="15"/>
        <v>2.2643939394408581</v>
      </c>
      <c r="I86" s="288">
        <f t="shared" si="16"/>
        <v>677.05378789281656</v>
      </c>
      <c r="J86" s="357">
        <f t="shared" si="8"/>
        <v>8.2939346128843022E-5</v>
      </c>
      <c r="K86" s="357">
        <f t="shared" si="17"/>
        <v>8.5821208694956272E-5</v>
      </c>
      <c r="M86" s="535">
        <v>225</v>
      </c>
      <c r="N86" s="535">
        <v>330</v>
      </c>
      <c r="O86" s="535">
        <v>299</v>
      </c>
      <c r="P86" s="284" t="s">
        <v>160</v>
      </c>
      <c r="Q86" s="284" t="s">
        <v>455</v>
      </c>
      <c r="R86" s="284"/>
      <c r="S86" s="284"/>
    </row>
    <row r="87" spans="1:29" ht="13.5" x14ac:dyDescent="0.25">
      <c r="A87" s="280" t="s">
        <v>132</v>
      </c>
      <c r="B87" s="280" t="s">
        <v>4</v>
      </c>
      <c r="C87" s="280">
        <v>19</v>
      </c>
      <c r="D87" s="280">
        <v>9650</v>
      </c>
      <c r="E87" s="281">
        <v>41687.565972222219</v>
      </c>
      <c r="F87" s="281">
        <v>41688.43472222222</v>
      </c>
      <c r="G87" s="282">
        <f>(F87-E87)*24</f>
        <v>20.850000000034925</v>
      </c>
      <c r="H87" s="313">
        <f t="shared" si="15"/>
        <v>1.384724857687329</v>
      </c>
      <c r="I87" s="283">
        <f t="shared" si="16"/>
        <v>667.43738140529263</v>
      </c>
      <c r="J87" s="356">
        <f t="shared" si="8"/>
        <v>8.1761332682279666E-5</v>
      </c>
      <c r="K87" s="356">
        <f t="shared" si="17"/>
        <v>8.4602263253959824E-5</v>
      </c>
      <c r="L87" s="356">
        <f>I87/$U$4</f>
        <v>8.7713150140895991E-5</v>
      </c>
      <c r="M87" s="495">
        <v>492</v>
      </c>
      <c r="N87" s="495">
        <v>527</v>
      </c>
      <c r="O87" s="495">
        <v>482</v>
      </c>
      <c r="P87" s="284" t="s">
        <v>162</v>
      </c>
      <c r="Q87" s="482" t="s">
        <v>250</v>
      </c>
    </row>
    <row r="88" spans="1:29" ht="13.5" x14ac:dyDescent="0.25">
      <c r="A88" s="280" t="s">
        <v>115</v>
      </c>
      <c r="B88" s="280" t="s">
        <v>4</v>
      </c>
      <c r="C88" s="280">
        <v>56</v>
      </c>
      <c r="D88" s="280">
        <v>1160</v>
      </c>
      <c r="E88" s="281">
        <v>41684.475694444445</v>
      </c>
      <c r="F88" s="281">
        <v>41685.022222222222</v>
      </c>
      <c r="G88" s="282">
        <f>(F88-E88)*24</f>
        <v>13.116666666639503</v>
      </c>
      <c r="H88" s="313">
        <f t="shared" si="15"/>
        <v>2.1861111111065838</v>
      </c>
      <c r="I88" s="283">
        <f t="shared" si="16"/>
        <v>653.64722222086857</v>
      </c>
      <c r="J88" s="356">
        <f t="shared" si="8"/>
        <v>8.0072032945358533E-5</v>
      </c>
      <c r="K88" s="356">
        <f t="shared" si="17"/>
        <v>8.2854266048322035E-5</v>
      </c>
      <c r="L88" s="356">
        <f>I88/$U$4</f>
        <v>8.590087780388145E-5</v>
      </c>
      <c r="M88" s="495">
        <v>275</v>
      </c>
      <c r="N88" s="495">
        <v>330</v>
      </c>
      <c r="O88" s="495">
        <v>299</v>
      </c>
      <c r="P88" s="284" t="s">
        <v>175</v>
      </c>
      <c r="Q88" s="482" t="s">
        <v>277</v>
      </c>
      <c r="R88" s="63"/>
    </row>
    <row r="89" spans="1:29" x14ac:dyDescent="0.2">
      <c r="A89" s="280" t="s">
        <v>127</v>
      </c>
      <c r="B89" s="280" t="s">
        <v>4</v>
      </c>
      <c r="C89" s="280">
        <v>10</v>
      </c>
      <c r="D89" s="280">
        <v>310</v>
      </c>
      <c r="E89" s="281">
        <v>41691.375</v>
      </c>
      <c r="F89" s="281">
        <v>41691.925694444442</v>
      </c>
      <c r="G89" s="282">
        <v>13.22</v>
      </c>
      <c r="H89" s="313">
        <f t="shared" si="15"/>
        <v>3.6722222222222221</v>
      </c>
      <c r="I89" s="283">
        <f t="shared" si="16"/>
        <v>616.93333333333328</v>
      </c>
      <c r="J89" s="356">
        <f t="shared" si="8"/>
        <v>7.5574567614492929E-5</v>
      </c>
      <c r="K89" s="356">
        <f t="shared" si="17"/>
        <v>7.820052896485208E-5</v>
      </c>
      <c r="L89" s="356">
        <f>I89/$U$4</f>
        <v>8.1076019415715923E-5</v>
      </c>
      <c r="M89" s="500">
        <v>130</v>
      </c>
      <c r="N89" s="495">
        <v>180</v>
      </c>
      <c r="O89" s="495">
        <v>168</v>
      </c>
      <c r="P89" s="284" t="s">
        <v>166</v>
      </c>
      <c r="Q89" s="366" t="s">
        <v>378</v>
      </c>
    </row>
    <row r="90" spans="1:29" x14ac:dyDescent="0.2">
      <c r="A90" s="280" t="s">
        <v>108</v>
      </c>
      <c r="B90" s="280" t="s">
        <v>4</v>
      </c>
      <c r="C90" s="280">
        <v>18</v>
      </c>
      <c r="D90" s="280">
        <v>280</v>
      </c>
      <c r="E90" s="281">
        <v>41656.697916666664</v>
      </c>
      <c r="F90" s="281">
        <v>41656.819444444445</v>
      </c>
      <c r="G90" s="282">
        <f t="shared" ref="G90:G153" si="18">(F90-E90)*24</f>
        <v>2.9166666667442769</v>
      </c>
      <c r="H90" s="313">
        <f t="shared" si="15"/>
        <v>1.57926829272495</v>
      </c>
      <c r="I90" s="283">
        <f t="shared" si="16"/>
        <v>604.85975611365586</v>
      </c>
      <c r="J90" s="356">
        <f t="shared" si="8"/>
        <v>7.4095549820127281E-5</v>
      </c>
      <c r="K90" s="356">
        <f t="shared" si="17"/>
        <v>7.6670120290100468E-5</v>
      </c>
      <c r="L90" s="356">
        <f>I90/$U$4</f>
        <v>7.9489336498469792E-5</v>
      </c>
      <c r="M90" s="537">
        <v>188</v>
      </c>
      <c r="N90" s="537">
        <v>410</v>
      </c>
      <c r="O90" s="537">
        <v>383</v>
      </c>
      <c r="P90" s="284" t="s">
        <v>161</v>
      </c>
      <c r="Q90" s="284" t="s">
        <v>456</v>
      </c>
      <c r="R90" s="284"/>
      <c r="S90" s="284"/>
    </row>
    <row r="91" spans="1:29" ht="13.5" x14ac:dyDescent="0.25">
      <c r="A91" s="280" t="s">
        <v>111</v>
      </c>
      <c r="B91" s="280" t="s">
        <v>4</v>
      </c>
      <c r="C91" s="280">
        <v>9</v>
      </c>
      <c r="D91" s="280">
        <v>8560</v>
      </c>
      <c r="E91" s="281">
        <v>41679</v>
      </c>
      <c r="F91" s="281">
        <v>41679.284722222219</v>
      </c>
      <c r="G91" s="282">
        <f t="shared" si="18"/>
        <v>6.8333333332557231</v>
      </c>
      <c r="H91" s="313">
        <f t="shared" si="15"/>
        <v>2.5134099616572776</v>
      </c>
      <c r="I91" s="283">
        <f t="shared" si="16"/>
        <v>603.21839079774668</v>
      </c>
      <c r="J91" s="356">
        <f t="shared" si="8"/>
        <v>7.3894481945617997E-5</v>
      </c>
      <c r="K91" s="356">
        <f t="shared" si="17"/>
        <v>7.6462065985050771E-5</v>
      </c>
      <c r="L91" s="356">
        <f>I91/$U$4</f>
        <v>7.9273631884971415E-5</v>
      </c>
      <c r="M91" s="495">
        <v>165</v>
      </c>
      <c r="N91" s="495">
        <v>261</v>
      </c>
      <c r="O91" s="495">
        <v>240</v>
      </c>
      <c r="P91" s="284" t="s">
        <v>204</v>
      </c>
      <c r="Q91" s="482" t="s">
        <v>205</v>
      </c>
    </row>
    <row r="92" spans="1:29" x14ac:dyDescent="0.2">
      <c r="A92" s="280" t="s">
        <v>112</v>
      </c>
      <c r="B92" s="286" t="s">
        <v>147</v>
      </c>
      <c r="C92" s="280">
        <v>7</v>
      </c>
      <c r="D92" s="280">
        <v>250</v>
      </c>
      <c r="E92" s="281">
        <v>41654.958333333336</v>
      </c>
      <c r="F92" s="281">
        <v>41655.261805555558</v>
      </c>
      <c r="G92" s="287">
        <f t="shared" si="18"/>
        <v>7.2833333333255723</v>
      </c>
      <c r="H92" s="338">
        <f t="shared" si="15"/>
        <v>1.9863636363615198</v>
      </c>
      <c r="I92" s="288">
        <f t="shared" si="16"/>
        <v>601.86818181754052</v>
      </c>
      <c r="J92" s="357">
        <f t="shared" si="8"/>
        <v>7.3729080832799301E-5</v>
      </c>
      <c r="K92" s="357">
        <f t="shared" si="17"/>
        <v>7.629091774137472E-5</v>
      </c>
      <c r="M92" s="535">
        <v>240</v>
      </c>
      <c r="N92" s="535">
        <v>330</v>
      </c>
      <c r="O92" s="535">
        <v>303</v>
      </c>
      <c r="P92" s="284" t="s">
        <v>160</v>
      </c>
      <c r="Q92" s="284" t="s">
        <v>457</v>
      </c>
      <c r="R92" s="284"/>
      <c r="S92" s="284"/>
    </row>
    <row r="93" spans="1:29" x14ac:dyDescent="0.2">
      <c r="A93" s="280" t="s">
        <v>110</v>
      </c>
      <c r="B93" s="280" t="s">
        <v>4</v>
      </c>
      <c r="C93" s="280">
        <v>9</v>
      </c>
      <c r="D93" s="280">
        <v>360</v>
      </c>
      <c r="E93" s="281">
        <v>41651.116666666669</v>
      </c>
      <c r="F93" s="281">
        <v>41651.397916666669</v>
      </c>
      <c r="G93" s="282">
        <f t="shared" si="18"/>
        <v>6.75</v>
      </c>
      <c r="H93" s="313">
        <f t="shared" si="15"/>
        <v>1.2214285714285715</v>
      </c>
      <c r="I93" s="283">
        <f t="shared" si="16"/>
        <v>593.61428571428576</v>
      </c>
      <c r="J93" s="356">
        <f t="shared" si="8"/>
        <v>7.2717975425723824E-5</v>
      </c>
      <c r="K93" s="356">
        <f t="shared" si="17"/>
        <v>7.5244679831343184E-5</v>
      </c>
      <c r="L93" s="356">
        <f>I93/$U$4</f>
        <v>7.8011481555032052E-5</v>
      </c>
      <c r="M93" s="535">
        <v>430</v>
      </c>
      <c r="N93" s="535">
        <v>525</v>
      </c>
      <c r="O93" s="535">
        <v>486</v>
      </c>
      <c r="P93" s="284" t="s">
        <v>165</v>
      </c>
      <c r="Q93" s="284" t="s">
        <v>458</v>
      </c>
      <c r="R93" s="284"/>
      <c r="S93" s="284"/>
    </row>
    <row r="94" spans="1:29" ht="13.5" x14ac:dyDescent="0.25">
      <c r="A94" s="280" t="s">
        <v>127</v>
      </c>
      <c r="B94" s="280" t="s">
        <v>4</v>
      </c>
      <c r="C94" s="280">
        <v>6</v>
      </c>
      <c r="D94" s="280">
        <v>310</v>
      </c>
      <c r="E94" s="281">
        <v>41686.273611111108</v>
      </c>
      <c r="F94" s="281">
        <v>41686.747916666667</v>
      </c>
      <c r="G94" s="282">
        <f t="shared" si="18"/>
        <v>11.383333333418705</v>
      </c>
      <c r="H94" s="313">
        <f t="shared" si="15"/>
        <v>3.4782407407668265</v>
      </c>
      <c r="I94" s="283">
        <f t="shared" si="16"/>
        <v>584.34444444882683</v>
      </c>
      <c r="J94" s="356">
        <f t="shared" si="8"/>
        <v>7.1582416350471969E-5</v>
      </c>
      <c r="K94" s="356">
        <f t="shared" si="17"/>
        <v>7.4069663907884518E-5</v>
      </c>
      <c r="L94" s="356">
        <f>I94/$U$4</f>
        <v>7.679325943959178E-5</v>
      </c>
      <c r="M94" s="495">
        <v>125</v>
      </c>
      <c r="N94" s="495">
        <v>180</v>
      </c>
      <c r="O94" s="495">
        <v>168</v>
      </c>
      <c r="P94" s="284" t="s">
        <v>166</v>
      </c>
      <c r="Q94" s="482" t="s">
        <v>201</v>
      </c>
    </row>
    <row r="95" spans="1:29" x14ac:dyDescent="0.2">
      <c r="A95" s="280" t="s">
        <v>116</v>
      </c>
      <c r="B95" s="538" t="s">
        <v>7</v>
      </c>
      <c r="C95" s="280">
        <v>4</v>
      </c>
      <c r="D95" s="280">
        <v>344</v>
      </c>
      <c r="E95" s="281">
        <v>41656.979166666664</v>
      </c>
      <c r="F95" s="281">
        <v>41657.488888888889</v>
      </c>
      <c r="G95" s="539">
        <f t="shared" si="18"/>
        <v>12.233333333395422</v>
      </c>
      <c r="H95" s="540">
        <f t="shared" si="15"/>
        <v>1.177668631309186</v>
      </c>
      <c r="I95" s="541">
        <f t="shared" si="16"/>
        <v>561.74793713448173</v>
      </c>
      <c r="J95" s="542">
        <f t="shared" si="8"/>
        <v>6.8814335623414445E-5</v>
      </c>
      <c r="K95" s="542"/>
      <c r="M95" s="535">
        <v>460</v>
      </c>
      <c r="N95" s="535">
        <v>509</v>
      </c>
      <c r="O95" s="535">
        <v>477</v>
      </c>
      <c r="P95" s="284" t="s">
        <v>174</v>
      </c>
      <c r="Q95" s="284" t="s">
        <v>459</v>
      </c>
      <c r="R95" s="284"/>
      <c r="S95" s="284"/>
    </row>
    <row r="96" spans="1:29" s="384" customFormat="1" x14ac:dyDescent="0.2">
      <c r="A96" s="280" t="s">
        <v>119</v>
      </c>
      <c r="B96" s="286" t="s">
        <v>147</v>
      </c>
      <c r="C96" s="280">
        <v>1</v>
      </c>
      <c r="D96" s="280">
        <v>250</v>
      </c>
      <c r="E96" s="281">
        <v>41648.819444444445</v>
      </c>
      <c r="F96" s="281">
        <v>41649.192361111112</v>
      </c>
      <c r="G96" s="287">
        <f t="shared" si="18"/>
        <v>8.9500000000116415</v>
      </c>
      <c r="H96" s="338">
        <f t="shared" si="15"/>
        <v>3.2635359116064548</v>
      </c>
      <c r="I96" s="288">
        <f t="shared" si="16"/>
        <v>548.27403314988442</v>
      </c>
      <c r="J96" s="357">
        <f t="shared" si="8"/>
        <v>6.7163777268570369E-5</v>
      </c>
      <c r="K96" s="357">
        <f>I96/$T$4</f>
        <v>6.949749201968956E-5</v>
      </c>
      <c r="L96" s="356"/>
      <c r="M96" s="535">
        <v>115</v>
      </c>
      <c r="N96" s="535">
        <v>181</v>
      </c>
      <c r="O96" s="535">
        <v>168</v>
      </c>
      <c r="P96" s="284" t="s">
        <v>160</v>
      </c>
      <c r="Q96" s="284" t="s">
        <v>460</v>
      </c>
      <c r="R96" s="284"/>
      <c r="S96" s="284"/>
      <c r="T96" s="63"/>
      <c r="U96" s="63"/>
      <c r="V96" s="63"/>
      <c r="W96" s="63"/>
      <c r="X96" s="63"/>
      <c r="Y96" s="63"/>
      <c r="Z96" s="63"/>
      <c r="AA96" s="63"/>
      <c r="AB96" s="63"/>
      <c r="AC96" s="63"/>
    </row>
    <row r="97" spans="1:29" x14ac:dyDescent="0.2">
      <c r="A97" s="280" t="s">
        <v>113</v>
      </c>
      <c r="B97" s="286" t="s">
        <v>147</v>
      </c>
      <c r="C97" s="280">
        <v>4</v>
      </c>
      <c r="D97" s="280">
        <v>360</v>
      </c>
      <c r="E97" s="281">
        <v>41654.129166666666</v>
      </c>
      <c r="F97" s="281">
        <v>41654.342361111114</v>
      </c>
      <c r="G97" s="287">
        <f t="shared" si="18"/>
        <v>5.1166666667559184</v>
      </c>
      <c r="H97" s="338">
        <f t="shared" si="15"/>
        <v>1.3668636722066638</v>
      </c>
      <c r="I97" s="288">
        <f t="shared" si="16"/>
        <v>538.54428684942559</v>
      </c>
      <c r="J97" s="357">
        <f t="shared" si="8"/>
        <v>6.5971879651881551E-5</v>
      </c>
      <c r="K97" s="357">
        <f>I97/$T$4</f>
        <v>6.8264179980479978E-5</v>
      </c>
      <c r="M97" s="535">
        <v>310</v>
      </c>
      <c r="N97" s="535">
        <v>423</v>
      </c>
      <c r="O97" s="535">
        <v>394</v>
      </c>
      <c r="P97" s="284" t="s">
        <v>165</v>
      </c>
      <c r="Q97" s="284" t="s">
        <v>461</v>
      </c>
      <c r="R97" s="284"/>
      <c r="S97" s="284"/>
    </row>
    <row r="98" spans="1:29" x14ac:dyDescent="0.2">
      <c r="A98" s="454" t="s">
        <v>107</v>
      </c>
      <c r="B98" s="454" t="s">
        <v>4</v>
      </c>
      <c r="C98" s="454">
        <v>24</v>
      </c>
      <c r="D98" s="454">
        <v>8551</v>
      </c>
      <c r="E98" s="455">
        <v>41663.5</v>
      </c>
      <c r="F98" s="281">
        <v>41675.496527777781</v>
      </c>
      <c r="G98" s="456">
        <f t="shared" si="18"/>
        <v>287.91666666674428</v>
      </c>
      <c r="H98" s="457">
        <f t="shared" si="15"/>
        <v>5.4841269841284621</v>
      </c>
      <c r="I98" s="458">
        <f t="shared" si="16"/>
        <v>537.44444444458929</v>
      </c>
      <c r="J98" s="245">
        <f t="shared" si="8"/>
        <v>6.5837148539622659E-5</v>
      </c>
      <c r="K98" s="245">
        <f>I98/$T$4</f>
        <v>6.8124767416449019E-5</v>
      </c>
      <c r="L98" s="245">
        <f>I98/$U$4</f>
        <v>7.0629764770896124E-5</v>
      </c>
      <c r="M98" s="244">
        <v>103</v>
      </c>
      <c r="N98" s="244">
        <v>105</v>
      </c>
      <c r="O98" s="244">
        <v>98</v>
      </c>
      <c r="P98" s="459" t="s">
        <v>183</v>
      </c>
      <c r="Q98" s="459" t="s">
        <v>483</v>
      </c>
      <c r="R98" s="459"/>
      <c r="S98" s="459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</row>
    <row r="99" spans="1:29" ht="13.5" x14ac:dyDescent="0.25">
      <c r="A99" s="280" t="s">
        <v>114</v>
      </c>
      <c r="B99" s="478" t="s">
        <v>7</v>
      </c>
      <c r="C99" s="280">
        <v>9</v>
      </c>
      <c r="D99" s="280">
        <v>3412</v>
      </c>
      <c r="E99" s="281">
        <v>41674.916666666664</v>
      </c>
      <c r="F99" s="281">
        <v>41675.077777777777</v>
      </c>
      <c r="G99" s="479">
        <f t="shared" si="18"/>
        <v>3.8666666666977108</v>
      </c>
      <c r="H99" s="480">
        <f t="shared" si="15"/>
        <v>1.2437636761587822</v>
      </c>
      <c r="I99" s="481">
        <f t="shared" si="16"/>
        <v>514.9181619297359</v>
      </c>
      <c r="J99" s="490">
        <f t="shared" si="8"/>
        <v>6.3077670377170814E-5</v>
      </c>
      <c r="K99" s="490"/>
      <c r="L99" s="490"/>
      <c r="M99" s="495">
        <v>310</v>
      </c>
      <c r="N99" s="495">
        <v>457</v>
      </c>
      <c r="O99" s="495">
        <v>414</v>
      </c>
      <c r="P99" s="284" t="s">
        <v>202</v>
      </c>
      <c r="Q99" s="482" t="s">
        <v>203</v>
      </c>
      <c r="V99" s="384"/>
      <c r="W99" s="384"/>
      <c r="X99" s="384"/>
      <c r="Y99" s="384"/>
      <c r="Z99" s="384"/>
      <c r="AA99" s="384"/>
      <c r="AB99" s="384"/>
      <c r="AC99" s="384"/>
    </row>
    <row r="100" spans="1:29" x14ac:dyDescent="0.2">
      <c r="A100" s="280" t="s">
        <v>112</v>
      </c>
      <c r="B100" s="286" t="s">
        <v>147</v>
      </c>
      <c r="C100" s="280">
        <v>14</v>
      </c>
      <c r="D100" s="280">
        <v>250</v>
      </c>
      <c r="E100" s="281">
        <v>41659.922222222223</v>
      </c>
      <c r="F100" s="281">
        <v>41660.180555555555</v>
      </c>
      <c r="G100" s="287">
        <f t="shared" si="18"/>
        <v>6.1999999999534339</v>
      </c>
      <c r="H100" s="338">
        <f t="shared" si="15"/>
        <v>1.6909090908963911</v>
      </c>
      <c r="I100" s="288">
        <f t="shared" si="16"/>
        <v>512.3454545416065</v>
      </c>
      <c r="J100" s="357">
        <f t="shared" si="8"/>
        <v>6.27625127451363E-5</v>
      </c>
      <c r="K100" s="357">
        <f t="shared" ref="K100:K118" si="19">I100/$T$4</f>
        <v>6.4943298397273407E-5</v>
      </c>
      <c r="M100" s="535">
        <v>240</v>
      </c>
      <c r="N100" s="535">
        <v>330</v>
      </c>
      <c r="O100" s="535">
        <v>303</v>
      </c>
      <c r="P100" s="284" t="s">
        <v>160</v>
      </c>
      <c r="Q100" s="284" t="s">
        <v>462</v>
      </c>
      <c r="R100" s="284"/>
      <c r="S100" s="284"/>
    </row>
    <row r="101" spans="1:29" x14ac:dyDescent="0.2">
      <c r="A101" s="280" t="s">
        <v>112</v>
      </c>
      <c r="B101" s="286" t="s">
        <v>147</v>
      </c>
      <c r="C101" s="280">
        <v>6</v>
      </c>
      <c r="D101" s="280">
        <v>310</v>
      </c>
      <c r="E101" s="281">
        <v>41653.94027777778</v>
      </c>
      <c r="F101" s="281">
        <v>41654.195833333331</v>
      </c>
      <c r="G101" s="287">
        <f t="shared" si="18"/>
        <v>6.1333333332440816</v>
      </c>
      <c r="H101" s="338">
        <f t="shared" si="15"/>
        <v>1.6727272727029314</v>
      </c>
      <c r="I101" s="288">
        <f t="shared" si="16"/>
        <v>506.83636362898824</v>
      </c>
      <c r="J101" s="357">
        <f t="shared" si="8"/>
        <v>6.2087647016256805E-5</v>
      </c>
      <c r="K101" s="357">
        <f t="shared" si="19"/>
        <v>6.424498336029123E-5</v>
      </c>
      <c r="M101" s="535">
        <v>240</v>
      </c>
      <c r="N101" s="535">
        <v>330</v>
      </c>
      <c r="O101" s="535">
        <v>303</v>
      </c>
      <c r="P101" s="284" t="s">
        <v>166</v>
      </c>
      <c r="Q101" s="284" t="s">
        <v>463</v>
      </c>
      <c r="R101" s="284"/>
      <c r="S101" s="284"/>
    </row>
    <row r="102" spans="1:29" ht="13.5" x14ac:dyDescent="0.25">
      <c r="A102" s="280" t="s">
        <v>110</v>
      </c>
      <c r="B102" s="280" t="s">
        <v>4</v>
      </c>
      <c r="C102" s="280">
        <v>26</v>
      </c>
      <c r="D102" s="280">
        <v>1710</v>
      </c>
      <c r="E102" s="281">
        <v>41691.425694444442</v>
      </c>
      <c r="F102" s="505">
        <v>41699</v>
      </c>
      <c r="G102" s="282">
        <f t="shared" si="18"/>
        <v>181.78333333338378</v>
      </c>
      <c r="H102" s="313">
        <f t="shared" si="15"/>
        <v>1.038761904762193</v>
      </c>
      <c r="I102" s="283">
        <f t="shared" si="16"/>
        <v>504.83828571442581</v>
      </c>
      <c r="J102" s="356">
        <f t="shared" si="8"/>
        <v>6.1842881712950476E-5</v>
      </c>
      <c r="K102" s="356">
        <f t="shared" si="19"/>
        <v>6.3991713288162792E-5</v>
      </c>
      <c r="L102" s="356">
        <f>I102/$U$4</f>
        <v>6.6344735229705311E-5</v>
      </c>
      <c r="M102" s="495">
        <v>522</v>
      </c>
      <c r="N102" s="495">
        <v>525</v>
      </c>
      <c r="O102" s="495">
        <v>486</v>
      </c>
      <c r="P102" s="284" t="s">
        <v>322</v>
      </c>
      <c r="Q102" s="482" t="s">
        <v>328</v>
      </c>
    </row>
    <row r="103" spans="1:29" ht="13.5" x14ac:dyDescent="0.25">
      <c r="A103" s="280" t="s">
        <v>113</v>
      </c>
      <c r="B103" s="280" t="s">
        <v>4</v>
      </c>
      <c r="C103" s="280">
        <v>22</v>
      </c>
      <c r="D103" s="280">
        <v>360</v>
      </c>
      <c r="E103" s="281">
        <v>41679.451388888891</v>
      </c>
      <c r="F103" s="281">
        <v>41679.691666666666</v>
      </c>
      <c r="G103" s="282">
        <f t="shared" si="18"/>
        <v>5.7666666666045785</v>
      </c>
      <c r="H103" s="313">
        <f t="shared" si="15"/>
        <v>1.2678486997499427</v>
      </c>
      <c r="I103" s="283">
        <f t="shared" si="16"/>
        <v>499.53238770147743</v>
      </c>
      <c r="J103" s="356">
        <f t="shared" si="8"/>
        <v>6.1192907191443284E-5</v>
      </c>
      <c r="K103" s="356">
        <f t="shared" si="19"/>
        <v>6.3319154344063824E-5</v>
      </c>
      <c r="L103" s="356">
        <f>I103/$U$4</f>
        <v>6.5647445802999662E-5</v>
      </c>
      <c r="M103" s="495">
        <v>330</v>
      </c>
      <c r="N103" s="495">
        <v>423</v>
      </c>
      <c r="O103" s="495">
        <v>394</v>
      </c>
      <c r="P103" s="284" t="s">
        <v>165</v>
      </c>
      <c r="Q103" s="482" t="s">
        <v>306</v>
      </c>
      <c r="V103" s="214"/>
      <c r="W103" s="214"/>
      <c r="X103" s="214"/>
      <c r="Y103" s="214"/>
      <c r="Z103" s="214"/>
      <c r="AA103" s="214"/>
      <c r="AB103" s="214"/>
      <c r="AC103" s="214"/>
    </row>
    <row r="104" spans="1:29" ht="13.5" x14ac:dyDescent="0.25">
      <c r="A104" s="280" t="s">
        <v>115</v>
      </c>
      <c r="B104" s="280" t="s">
        <v>4</v>
      </c>
      <c r="C104" s="280">
        <v>37</v>
      </c>
      <c r="D104" s="280">
        <v>1850</v>
      </c>
      <c r="E104" s="281">
        <v>41672.59375</v>
      </c>
      <c r="F104" s="281">
        <v>41672.916666666664</v>
      </c>
      <c r="G104" s="282">
        <f t="shared" si="18"/>
        <v>7.7499999999417923</v>
      </c>
      <c r="H104" s="313">
        <f t="shared" si="15"/>
        <v>1.6439393939270468</v>
      </c>
      <c r="I104" s="283">
        <f t="shared" si="16"/>
        <v>491.537878784187</v>
      </c>
      <c r="J104" s="356">
        <f t="shared" si="8"/>
        <v>6.021357681315103E-5</v>
      </c>
      <c r="K104" s="356">
        <f t="shared" si="19"/>
        <v>6.230579553790486E-5</v>
      </c>
      <c r="L104" s="356">
        <f>I104/$U$4</f>
        <v>6.4596825054895026E-5</v>
      </c>
      <c r="M104" s="495">
        <v>260</v>
      </c>
      <c r="N104" s="495">
        <v>330</v>
      </c>
      <c r="O104" s="495">
        <v>299</v>
      </c>
      <c r="P104" s="284" t="s">
        <v>155</v>
      </c>
      <c r="Q104" s="482" t="s">
        <v>178</v>
      </c>
    </row>
    <row r="105" spans="1:29" x14ac:dyDescent="0.2">
      <c r="A105" s="280" t="s">
        <v>115</v>
      </c>
      <c r="B105" s="280" t="s">
        <v>4</v>
      </c>
      <c r="C105" s="280">
        <v>25</v>
      </c>
      <c r="D105" s="280">
        <v>310</v>
      </c>
      <c r="E105" s="281">
        <v>41665.522222222222</v>
      </c>
      <c r="F105" s="281">
        <v>41665.772222222222</v>
      </c>
      <c r="G105" s="282">
        <f t="shared" si="18"/>
        <v>6</v>
      </c>
      <c r="H105" s="313">
        <f t="shared" si="15"/>
        <v>1.6363636363636365</v>
      </c>
      <c r="I105" s="283">
        <f t="shared" si="16"/>
        <v>489.27272727272731</v>
      </c>
      <c r="J105" s="356">
        <f t="shared" si="8"/>
        <v>5.9936094892803261E-5</v>
      </c>
      <c r="K105" s="356">
        <f t="shared" si="19"/>
        <v>6.2018672056629167E-5</v>
      </c>
      <c r="L105" s="356">
        <f>I105/$U$4</f>
        <v>6.4299143833926827E-5</v>
      </c>
      <c r="M105" s="535">
        <v>240</v>
      </c>
      <c r="N105" s="535">
        <v>330</v>
      </c>
      <c r="O105" s="535">
        <v>299</v>
      </c>
      <c r="P105" s="284" t="s">
        <v>166</v>
      </c>
      <c r="Q105" s="284" t="s">
        <v>464</v>
      </c>
      <c r="R105" s="284"/>
      <c r="S105" s="284"/>
    </row>
    <row r="106" spans="1:29" ht="13.5" x14ac:dyDescent="0.25">
      <c r="A106" s="280" t="s">
        <v>112</v>
      </c>
      <c r="B106" s="280" t="s">
        <v>4</v>
      </c>
      <c r="C106" s="280">
        <v>23</v>
      </c>
      <c r="D106" s="280">
        <v>1160</v>
      </c>
      <c r="E106" s="281">
        <v>41678.352083333331</v>
      </c>
      <c r="F106" s="281">
        <v>41678.628472222219</v>
      </c>
      <c r="G106" s="282">
        <f t="shared" si="18"/>
        <v>6.6333333333022892</v>
      </c>
      <c r="H106" s="313">
        <f t="shared" si="15"/>
        <v>1.6080808080732822</v>
      </c>
      <c r="I106" s="283">
        <f t="shared" si="16"/>
        <v>487.24848484620452</v>
      </c>
      <c r="J106" s="356">
        <f t="shared" si="8"/>
        <v>5.9688124426845775E-5</v>
      </c>
      <c r="K106" s="356">
        <f t="shared" si="19"/>
        <v>6.1762085453256825E-5</v>
      </c>
      <c r="L106" s="356">
        <f>I106/$U$4</f>
        <v>6.4033122354120991E-5</v>
      </c>
      <c r="M106" s="495">
        <v>250</v>
      </c>
      <c r="N106" s="495">
        <v>330</v>
      </c>
      <c r="O106" s="495">
        <v>303</v>
      </c>
      <c r="P106" s="284" t="s">
        <v>175</v>
      </c>
      <c r="Q106" s="482" t="s">
        <v>277</v>
      </c>
      <c r="R106" s="63"/>
    </row>
    <row r="107" spans="1:29" ht="13.5" x14ac:dyDescent="0.25">
      <c r="A107" s="280" t="s">
        <v>110</v>
      </c>
      <c r="B107" s="286" t="s">
        <v>147</v>
      </c>
      <c r="C107" s="280">
        <v>16</v>
      </c>
      <c r="D107" s="280">
        <v>310</v>
      </c>
      <c r="E107" s="281">
        <v>41672.958333333336</v>
      </c>
      <c r="F107" s="281">
        <v>41673.163194444445</v>
      </c>
      <c r="G107" s="287">
        <f t="shared" si="18"/>
        <v>4.9166666666278616</v>
      </c>
      <c r="H107" s="338">
        <f t="shared" si="15"/>
        <v>0.98333333332557227</v>
      </c>
      <c r="I107" s="288">
        <f t="shared" si="16"/>
        <v>477.89999999622813</v>
      </c>
      <c r="J107" s="357">
        <f t="shared" si="8"/>
        <v>5.8542931482625539E-5</v>
      </c>
      <c r="K107" s="357">
        <f t="shared" si="19"/>
        <v>6.0577100916373219E-5</v>
      </c>
      <c r="L107" s="357"/>
      <c r="M107" s="495">
        <v>420</v>
      </c>
      <c r="N107" s="495">
        <v>525</v>
      </c>
      <c r="O107" s="495">
        <v>486</v>
      </c>
      <c r="P107" s="284" t="s">
        <v>166</v>
      </c>
      <c r="Q107" s="482" t="s">
        <v>320</v>
      </c>
    </row>
    <row r="108" spans="1:29" x14ac:dyDescent="0.2">
      <c r="A108" s="280" t="s">
        <v>113</v>
      </c>
      <c r="B108" s="280" t="s">
        <v>4</v>
      </c>
      <c r="C108" s="280">
        <v>13</v>
      </c>
      <c r="D108" s="280">
        <v>300</v>
      </c>
      <c r="E108" s="281">
        <v>41662.72152777778</v>
      </c>
      <c r="F108" s="281">
        <v>41662.960416666669</v>
      </c>
      <c r="G108" s="282">
        <f t="shared" si="18"/>
        <v>5.7333333333372138</v>
      </c>
      <c r="H108" s="313">
        <f t="shared" si="15"/>
        <v>1.1927501970063235</v>
      </c>
      <c r="I108" s="283">
        <f t="shared" si="16"/>
        <v>469.94357762049145</v>
      </c>
      <c r="J108" s="356">
        <f t="shared" si="8"/>
        <v>5.7568266720137033E-5</v>
      </c>
      <c r="K108" s="356">
        <f t="shared" si="19"/>
        <v>5.9568569840432446E-5</v>
      </c>
      <c r="L108" s="356">
        <f>I108/$U$4</f>
        <v>6.1758949573346617E-5</v>
      </c>
      <c r="M108" s="535">
        <v>335</v>
      </c>
      <c r="N108" s="535">
        <v>423</v>
      </c>
      <c r="O108" s="535">
        <v>394</v>
      </c>
      <c r="P108" s="284" t="s">
        <v>465</v>
      </c>
      <c r="Q108" s="284" t="s">
        <v>466</v>
      </c>
      <c r="R108" s="284"/>
      <c r="S108" s="284"/>
    </row>
    <row r="109" spans="1:29" ht="13.5" x14ac:dyDescent="0.25">
      <c r="A109" s="280" t="s">
        <v>115</v>
      </c>
      <c r="B109" s="286" t="s">
        <v>147</v>
      </c>
      <c r="C109" s="280">
        <v>42</v>
      </c>
      <c r="D109" s="280">
        <v>310</v>
      </c>
      <c r="E109" s="281">
        <v>41674.958333333336</v>
      </c>
      <c r="F109" s="281">
        <v>41675.197916666664</v>
      </c>
      <c r="G109" s="287">
        <f t="shared" si="18"/>
        <v>5.7499999998835847</v>
      </c>
      <c r="H109" s="338">
        <f t="shared" si="15"/>
        <v>1.5681818181500686</v>
      </c>
      <c r="I109" s="288">
        <f t="shared" si="16"/>
        <v>468.88636362687055</v>
      </c>
      <c r="J109" s="357">
        <f t="shared" si="8"/>
        <v>5.7438757604440216E-5</v>
      </c>
      <c r="K109" s="357">
        <f t="shared" si="19"/>
        <v>5.9434560719732968E-5</v>
      </c>
      <c r="L109" s="357"/>
      <c r="M109" s="495">
        <v>240</v>
      </c>
      <c r="N109" s="495">
        <v>330</v>
      </c>
      <c r="O109" s="495">
        <v>299</v>
      </c>
      <c r="P109" s="284" t="s">
        <v>166</v>
      </c>
      <c r="Q109" s="482" t="s">
        <v>295</v>
      </c>
      <c r="R109" s="63"/>
    </row>
    <row r="110" spans="1:29" x14ac:dyDescent="0.2">
      <c r="A110" s="280" t="s">
        <v>119</v>
      </c>
      <c r="B110" s="385" t="s">
        <v>154</v>
      </c>
      <c r="C110" s="280">
        <v>2</v>
      </c>
      <c r="D110" s="280">
        <v>1470</v>
      </c>
      <c r="E110" s="281">
        <v>41650.821527777778</v>
      </c>
      <c r="F110" s="281">
        <v>41650.93472222222</v>
      </c>
      <c r="G110" s="386">
        <f t="shared" si="18"/>
        <v>2.71666666661622</v>
      </c>
      <c r="H110" s="387">
        <f t="shared" si="15"/>
        <v>2.71666666661622</v>
      </c>
      <c r="I110" s="388">
        <f t="shared" si="16"/>
        <v>456.39999999152496</v>
      </c>
      <c r="J110" s="389">
        <f t="shared" si="8"/>
        <v>5.5909173317399091E-5</v>
      </c>
      <c r="K110" s="389">
        <f t="shared" si="19"/>
        <v>5.7851828537220242E-5</v>
      </c>
      <c r="L110" s="389">
        <f>I110/$U$4</f>
        <v>5.9979082441072445E-5</v>
      </c>
      <c r="M110" s="535">
        <v>0</v>
      </c>
      <c r="N110" s="535">
        <v>181</v>
      </c>
      <c r="O110" s="535">
        <v>168</v>
      </c>
      <c r="P110" s="284" t="s">
        <v>467</v>
      </c>
      <c r="Q110" s="284" t="s">
        <v>468</v>
      </c>
      <c r="R110" s="284"/>
      <c r="S110" s="284"/>
    </row>
    <row r="111" spans="1:29" ht="13.5" x14ac:dyDescent="0.25">
      <c r="A111" s="280" t="s">
        <v>113</v>
      </c>
      <c r="B111" s="286" t="s">
        <v>147</v>
      </c>
      <c r="C111" s="280">
        <v>24</v>
      </c>
      <c r="D111" s="280">
        <v>250</v>
      </c>
      <c r="E111" s="281">
        <v>41680.458333333336</v>
      </c>
      <c r="F111" s="281">
        <v>41680.670138888891</v>
      </c>
      <c r="G111" s="287">
        <f t="shared" si="18"/>
        <v>5.0833333333139308</v>
      </c>
      <c r="H111" s="338">
        <f t="shared" si="15"/>
        <v>1.1176122931399421</v>
      </c>
      <c r="I111" s="288">
        <f t="shared" si="16"/>
        <v>440.3392434971372</v>
      </c>
      <c r="J111" s="357">
        <f t="shared" si="8"/>
        <v>5.3941724547745407E-5</v>
      </c>
      <c r="K111" s="357">
        <f t="shared" si="19"/>
        <v>5.5816017558016424E-5</v>
      </c>
      <c r="L111" s="357"/>
      <c r="M111" s="495">
        <v>330</v>
      </c>
      <c r="N111" s="495">
        <v>423</v>
      </c>
      <c r="O111" s="495">
        <v>394</v>
      </c>
      <c r="P111" s="284" t="s">
        <v>160</v>
      </c>
      <c r="Q111" s="482" t="s">
        <v>308</v>
      </c>
    </row>
    <row r="112" spans="1:29" x14ac:dyDescent="0.2">
      <c r="A112" s="280" t="s">
        <v>120</v>
      </c>
      <c r="B112" s="372" t="s">
        <v>5</v>
      </c>
      <c r="C112" s="280">
        <v>3</v>
      </c>
      <c r="D112" s="280">
        <v>1000</v>
      </c>
      <c r="E112" s="281">
        <v>41640</v>
      </c>
      <c r="F112" s="281">
        <v>41640.036805555559</v>
      </c>
      <c r="G112" s="373">
        <f t="shared" si="18"/>
        <v>0.88333333341870457</v>
      </c>
      <c r="H112" s="374">
        <f t="shared" si="15"/>
        <v>0.88333333341870457</v>
      </c>
      <c r="I112" s="375">
        <f t="shared" si="16"/>
        <v>433.71666670858394</v>
      </c>
      <c r="J112" s="376">
        <f t="shared" si="8"/>
        <v>5.3130456376216299E-5</v>
      </c>
      <c r="K112" s="376">
        <f t="shared" si="19"/>
        <v>5.4976560553518022E-5</v>
      </c>
      <c r="M112" s="535">
        <v>0</v>
      </c>
      <c r="N112" s="535">
        <v>534</v>
      </c>
      <c r="O112" s="535">
        <v>491</v>
      </c>
      <c r="P112" s="284" t="s">
        <v>164</v>
      </c>
      <c r="Q112" s="284" t="s">
        <v>469</v>
      </c>
      <c r="R112" s="284"/>
      <c r="S112" s="284"/>
    </row>
    <row r="113" spans="1:29" x14ac:dyDescent="0.2">
      <c r="A113" s="280" t="s">
        <v>112</v>
      </c>
      <c r="B113" s="286" t="s">
        <v>147</v>
      </c>
      <c r="C113" s="280">
        <v>8</v>
      </c>
      <c r="D113" s="280">
        <v>250</v>
      </c>
      <c r="E113" s="281">
        <v>41655.958333333336</v>
      </c>
      <c r="F113" s="281">
        <v>41656.176388888889</v>
      </c>
      <c r="G113" s="287">
        <f t="shared" si="18"/>
        <v>5.2333333332790062</v>
      </c>
      <c r="H113" s="338">
        <f t="shared" si="15"/>
        <v>1.4272727272579109</v>
      </c>
      <c r="I113" s="288">
        <f t="shared" si="16"/>
        <v>432.46363635914702</v>
      </c>
      <c r="J113" s="357">
        <f t="shared" ref="J113:J176" si="20">I113/$S$4</f>
        <v>5.2976959682570529E-5</v>
      </c>
      <c r="K113" s="357">
        <f t="shared" si="19"/>
        <v>5.4817730367433654E-5</v>
      </c>
      <c r="M113" s="535">
        <v>240</v>
      </c>
      <c r="N113" s="535">
        <v>330</v>
      </c>
      <c r="O113" s="535">
        <v>303</v>
      </c>
      <c r="P113" s="284" t="s">
        <v>160</v>
      </c>
      <c r="Q113" s="284" t="s">
        <v>470</v>
      </c>
      <c r="R113" s="284"/>
      <c r="S113" s="284"/>
    </row>
    <row r="114" spans="1:29" x14ac:dyDescent="0.2">
      <c r="A114" s="454" t="s">
        <v>110</v>
      </c>
      <c r="B114" s="454" t="s">
        <v>4</v>
      </c>
      <c r="C114" s="454">
        <v>15</v>
      </c>
      <c r="D114" s="454">
        <v>310</v>
      </c>
      <c r="E114" s="455">
        <v>41669.104166666664</v>
      </c>
      <c r="F114" s="455">
        <v>41669.288194444445</v>
      </c>
      <c r="G114" s="456">
        <f t="shared" si="18"/>
        <v>4.4166666667442769</v>
      </c>
      <c r="H114" s="457">
        <f t="shared" si="15"/>
        <v>0.88333333334885533</v>
      </c>
      <c r="I114" s="458">
        <f t="shared" si="16"/>
        <v>429.3000000075437</v>
      </c>
      <c r="J114" s="245">
        <f t="shared" si="20"/>
        <v>5.2589413028104489E-5</v>
      </c>
      <c r="K114" s="245">
        <f t="shared" si="19"/>
        <v>5.4416717773720968E-5</v>
      </c>
      <c r="L114" s="245">
        <f>I114/$U$4</f>
        <v>5.6417660150926835E-5</v>
      </c>
      <c r="M114" s="534">
        <v>420</v>
      </c>
      <c r="N114" s="534">
        <v>525</v>
      </c>
      <c r="O114" s="534">
        <v>486</v>
      </c>
      <c r="P114" s="459" t="s">
        <v>166</v>
      </c>
      <c r="Q114" s="460" t="s">
        <v>471</v>
      </c>
      <c r="R114" s="461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</row>
    <row r="115" spans="1:29" x14ac:dyDescent="0.2">
      <c r="A115" s="280" t="s">
        <v>132</v>
      </c>
      <c r="B115" s="280" t="s">
        <v>4</v>
      </c>
      <c r="C115" s="280">
        <v>8</v>
      </c>
      <c r="D115" s="280">
        <v>1455</v>
      </c>
      <c r="E115" s="281">
        <v>41665.806250000001</v>
      </c>
      <c r="F115" s="281">
        <v>41665.865972222222</v>
      </c>
      <c r="G115" s="282">
        <f t="shared" si="18"/>
        <v>1.4333333332906477</v>
      </c>
      <c r="H115" s="313">
        <f t="shared" si="15"/>
        <v>0.88937381401525961</v>
      </c>
      <c r="I115" s="283">
        <f t="shared" si="16"/>
        <v>428.67817835535516</v>
      </c>
      <c r="J115" s="356">
        <f t="shared" si="20"/>
        <v>5.2513239639573888E-5</v>
      </c>
      <c r="K115" s="356">
        <f t="shared" si="19"/>
        <v>5.4337897616832688E-5</v>
      </c>
      <c r="L115" s="356">
        <f>I115/$U$4</f>
        <v>5.6335941719417299E-5</v>
      </c>
      <c r="M115" s="535">
        <v>200</v>
      </c>
      <c r="N115" s="535">
        <v>527</v>
      </c>
      <c r="O115" s="535">
        <v>482</v>
      </c>
      <c r="P115" s="284" t="s">
        <v>177</v>
      </c>
      <c r="Q115" s="284" t="s">
        <v>472</v>
      </c>
      <c r="R115" s="284"/>
      <c r="S115" s="284"/>
    </row>
    <row r="116" spans="1:29" ht="13.5" x14ac:dyDescent="0.25">
      <c r="A116" s="280" t="s">
        <v>115</v>
      </c>
      <c r="B116" s="286" t="s">
        <v>147</v>
      </c>
      <c r="C116" s="280">
        <v>41</v>
      </c>
      <c r="D116" s="280">
        <v>310</v>
      </c>
      <c r="E116" s="281">
        <v>41673.958333333336</v>
      </c>
      <c r="F116" s="281">
        <v>41674.177083333336</v>
      </c>
      <c r="G116" s="287">
        <f t="shared" si="18"/>
        <v>5.25</v>
      </c>
      <c r="H116" s="338">
        <f t="shared" si="15"/>
        <v>1.4318181818181819</v>
      </c>
      <c r="I116" s="288">
        <f t="shared" si="16"/>
        <v>428.11363636363637</v>
      </c>
      <c r="J116" s="357">
        <f t="shared" si="20"/>
        <v>5.2444083031202852E-5</v>
      </c>
      <c r="K116" s="357">
        <f t="shared" si="19"/>
        <v>5.4266338049550523E-5</v>
      </c>
      <c r="L116" s="357"/>
      <c r="M116" s="495">
        <v>240</v>
      </c>
      <c r="N116" s="495">
        <v>330</v>
      </c>
      <c r="O116" s="495">
        <v>299</v>
      </c>
      <c r="P116" s="284" t="s">
        <v>166</v>
      </c>
      <c r="Q116" s="482" t="s">
        <v>294</v>
      </c>
      <c r="R116" s="63"/>
    </row>
    <row r="117" spans="1:29" ht="13.5" x14ac:dyDescent="0.25">
      <c r="A117" s="280" t="s">
        <v>112</v>
      </c>
      <c r="B117" s="286" t="s">
        <v>147</v>
      </c>
      <c r="C117" s="280">
        <v>34</v>
      </c>
      <c r="D117" s="280">
        <v>310</v>
      </c>
      <c r="E117" s="281">
        <v>41683.916666666664</v>
      </c>
      <c r="F117" s="281">
        <v>41684.125</v>
      </c>
      <c r="G117" s="287">
        <f t="shared" si="18"/>
        <v>5.0000000000582077</v>
      </c>
      <c r="H117" s="338">
        <f t="shared" si="15"/>
        <v>1.3636363636522384</v>
      </c>
      <c r="I117" s="288">
        <f t="shared" si="16"/>
        <v>413.18181818662822</v>
      </c>
      <c r="J117" s="357">
        <f t="shared" si="20"/>
        <v>5.0614929634143821E-5</v>
      </c>
      <c r="K117" s="357">
        <f t="shared" si="19"/>
        <v>5.2373627740739687E-5</v>
      </c>
      <c r="L117" s="357"/>
      <c r="M117" s="495">
        <v>240</v>
      </c>
      <c r="N117" s="495">
        <v>330</v>
      </c>
      <c r="O117" s="495">
        <v>303</v>
      </c>
      <c r="P117" s="284" t="s">
        <v>166</v>
      </c>
      <c r="Q117" s="482" t="s">
        <v>283</v>
      </c>
      <c r="R117" s="63"/>
    </row>
    <row r="118" spans="1:29" ht="13.5" x14ac:dyDescent="0.25">
      <c r="A118" s="280" t="s">
        <v>113</v>
      </c>
      <c r="B118" s="286" t="s">
        <v>147</v>
      </c>
      <c r="C118" s="280">
        <v>28</v>
      </c>
      <c r="D118" s="280">
        <v>8160</v>
      </c>
      <c r="E118" s="281">
        <v>41687.833333333336</v>
      </c>
      <c r="F118" s="281">
        <v>41688.031944444447</v>
      </c>
      <c r="G118" s="287">
        <f t="shared" si="18"/>
        <v>4.7666666666627862</v>
      </c>
      <c r="H118" s="338">
        <f t="shared" si="15"/>
        <v>1.0479905437343715</v>
      </c>
      <c r="I118" s="288">
        <f t="shared" si="16"/>
        <v>412.90827423134238</v>
      </c>
      <c r="J118" s="357">
        <f t="shared" si="20"/>
        <v>5.0581420395742668E-5</v>
      </c>
      <c r="K118" s="357">
        <f t="shared" si="19"/>
        <v>5.233895416931356E-5</v>
      </c>
      <c r="L118" s="357"/>
      <c r="M118" s="495">
        <v>330</v>
      </c>
      <c r="N118" s="495">
        <v>423</v>
      </c>
      <c r="O118" s="495">
        <v>394</v>
      </c>
      <c r="P118" s="284" t="s">
        <v>312</v>
      </c>
      <c r="Q118" s="482" t="s">
        <v>313</v>
      </c>
      <c r="V118" s="214"/>
      <c r="W118" s="214"/>
      <c r="X118" s="214"/>
      <c r="Y118" s="214"/>
      <c r="Z118" s="214"/>
      <c r="AA118" s="214"/>
      <c r="AB118" s="214"/>
      <c r="AC118" s="214"/>
    </row>
    <row r="119" spans="1:29" ht="13.5" x14ac:dyDescent="0.25">
      <c r="A119" s="280" t="s">
        <v>121</v>
      </c>
      <c r="B119" s="478" t="s">
        <v>7</v>
      </c>
      <c r="C119" s="280">
        <v>9</v>
      </c>
      <c r="D119" s="280">
        <v>250</v>
      </c>
      <c r="E119" s="281">
        <v>41680.375</v>
      </c>
      <c r="F119" s="281">
        <v>41680.647916666669</v>
      </c>
      <c r="G119" s="479">
        <f t="shared" si="18"/>
        <v>6.5500000000465661</v>
      </c>
      <c r="H119" s="480">
        <f t="shared" si="15"/>
        <v>0.84883945841996122</v>
      </c>
      <c r="I119" s="481">
        <f t="shared" si="16"/>
        <v>408.29177950000133</v>
      </c>
      <c r="J119" s="490">
        <f t="shared" si="20"/>
        <v>5.0015898038034081E-5</v>
      </c>
      <c r="K119" s="490"/>
      <c r="L119" s="490"/>
      <c r="M119" s="495">
        <v>450</v>
      </c>
      <c r="N119" s="495">
        <v>517</v>
      </c>
      <c r="O119" s="495">
        <v>481</v>
      </c>
      <c r="P119" s="284" t="s">
        <v>160</v>
      </c>
      <c r="Q119" s="482" t="s">
        <v>228</v>
      </c>
      <c r="V119" s="214"/>
      <c r="W119" s="214"/>
      <c r="X119" s="214"/>
      <c r="Y119" s="214"/>
      <c r="Z119" s="214"/>
      <c r="AA119" s="214"/>
      <c r="AB119" s="214"/>
      <c r="AC119" s="214"/>
    </row>
    <row r="120" spans="1:29" s="384" customFormat="1" ht="13.5" x14ac:dyDescent="0.25">
      <c r="A120" s="280" t="s">
        <v>110</v>
      </c>
      <c r="B120" s="280" t="s">
        <v>4</v>
      </c>
      <c r="C120" s="280">
        <v>17</v>
      </c>
      <c r="D120" s="280">
        <v>360</v>
      </c>
      <c r="E120" s="281">
        <v>41673.163194444445</v>
      </c>
      <c r="F120" s="281">
        <v>41673.255555555559</v>
      </c>
      <c r="G120" s="282">
        <f t="shared" si="18"/>
        <v>2.2166666667326353</v>
      </c>
      <c r="H120" s="313">
        <f t="shared" si="15"/>
        <v>0.82333333335783598</v>
      </c>
      <c r="I120" s="283">
        <f t="shared" si="16"/>
        <v>400.14000001190828</v>
      </c>
      <c r="J120" s="356">
        <f t="shared" si="20"/>
        <v>4.9017301955094827E-5</v>
      </c>
      <c r="K120" s="356">
        <f t="shared" ref="K120:K149" si="21">I120/$T$4</f>
        <v>5.0720487887822267E-5</v>
      </c>
      <c r="L120" s="356">
        <f>I120/$U$4</f>
        <v>5.25855171979199E-5</v>
      </c>
      <c r="M120" s="495">
        <v>330</v>
      </c>
      <c r="N120" s="495">
        <v>525</v>
      </c>
      <c r="O120" s="495">
        <v>486</v>
      </c>
      <c r="P120" s="284" t="s">
        <v>165</v>
      </c>
      <c r="Q120" s="482" t="s">
        <v>321</v>
      </c>
      <c r="R120" s="285"/>
      <c r="S120" s="63"/>
      <c r="T120" s="63"/>
      <c r="U120" s="63"/>
    </row>
    <row r="121" spans="1:29" s="384" customFormat="1" x14ac:dyDescent="0.2">
      <c r="A121" s="280" t="s">
        <v>110</v>
      </c>
      <c r="B121" s="280" t="s">
        <v>4</v>
      </c>
      <c r="C121" s="280">
        <v>4</v>
      </c>
      <c r="D121" s="280">
        <v>380</v>
      </c>
      <c r="E121" s="281">
        <v>41645.277777777781</v>
      </c>
      <c r="F121" s="281">
        <v>41645.371527777781</v>
      </c>
      <c r="G121" s="282">
        <f t="shared" si="18"/>
        <v>2.25</v>
      </c>
      <c r="H121" s="313">
        <f t="shared" si="15"/>
        <v>0.79285714285714282</v>
      </c>
      <c r="I121" s="283">
        <f t="shared" si="16"/>
        <v>385.32857142857142</v>
      </c>
      <c r="J121" s="356">
        <f t="shared" si="20"/>
        <v>4.7202896328978622E-5</v>
      </c>
      <c r="K121" s="356">
        <f t="shared" si="21"/>
        <v>4.8843037785257853E-5</v>
      </c>
      <c r="L121" s="356">
        <f>I121/$U$4</f>
        <v>5.0639031886599753E-5</v>
      </c>
      <c r="M121" s="535">
        <v>340</v>
      </c>
      <c r="N121" s="535">
        <v>525</v>
      </c>
      <c r="O121" s="535">
        <v>486</v>
      </c>
      <c r="P121" s="284" t="s">
        <v>184</v>
      </c>
      <c r="Q121" s="284" t="s">
        <v>473</v>
      </c>
      <c r="R121" s="284"/>
      <c r="S121" s="284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</row>
    <row r="122" spans="1:29" ht="13.5" x14ac:dyDescent="0.25">
      <c r="A122" s="280" t="s">
        <v>116</v>
      </c>
      <c r="B122" s="280" t="s">
        <v>4</v>
      </c>
      <c r="C122" s="280">
        <v>11</v>
      </c>
      <c r="D122" s="280">
        <v>340</v>
      </c>
      <c r="E122" s="281">
        <v>41687.26666666667</v>
      </c>
      <c r="F122" s="281">
        <v>41687.583333333336</v>
      </c>
      <c r="G122" s="282">
        <f t="shared" si="18"/>
        <v>7.5999999999767169</v>
      </c>
      <c r="H122" s="313">
        <f t="shared" si="15"/>
        <v>0.80628683693269687</v>
      </c>
      <c r="I122" s="283">
        <f t="shared" si="16"/>
        <v>384.5988212168964</v>
      </c>
      <c r="J122" s="356">
        <f t="shared" si="20"/>
        <v>4.711350165092493E-5</v>
      </c>
      <c r="K122" s="356">
        <f t="shared" si="21"/>
        <v>4.8750536943624179E-5</v>
      </c>
      <c r="L122" s="356">
        <f>I122/$U$4</f>
        <v>5.0543129721594801E-5</v>
      </c>
      <c r="M122" s="495">
        <v>455</v>
      </c>
      <c r="N122" s="495">
        <v>509</v>
      </c>
      <c r="O122" s="495">
        <v>477</v>
      </c>
      <c r="P122" s="284" t="s">
        <v>170</v>
      </c>
      <c r="Q122" s="482" t="s">
        <v>240</v>
      </c>
    </row>
    <row r="123" spans="1:29" x14ac:dyDescent="0.2">
      <c r="A123" s="280" t="s">
        <v>115</v>
      </c>
      <c r="B123" s="280" t="s">
        <v>4</v>
      </c>
      <c r="C123" s="280">
        <v>8</v>
      </c>
      <c r="D123" s="280">
        <v>1850</v>
      </c>
      <c r="E123" s="281">
        <v>41645.041666666664</v>
      </c>
      <c r="F123" s="281">
        <v>41645.394444444442</v>
      </c>
      <c r="G123" s="282">
        <f t="shared" si="18"/>
        <v>8.4666666666744277</v>
      </c>
      <c r="H123" s="313">
        <f t="shared" si="15"/>
        <v>1.2828282828294588</v>
      </c>
      <c r="I123" s="283">
        <f t="shared" si="16"/>
        <v>383.56565656600822</v>
      </c>
      <c r="J123" s="356">
        <f t="shared" si="20"/>
        <v>4.6986938588845629E-5</v>
      </c>
      <c r="K123" s="356">
        <f t="shared" si="21"/>
        <v>4.8619576241969909E-5</v>
      </c>
      <c r="L123" s="356">
        <f>I123/$U$4</f>
        <v>5.040735349948267E-5</v>
      </c>
      <c r="M123" s="535">
        <v>280</v>
      </c>
      <c r="N123" s="535">
        <v>330</v>
      </c>
      <c r="O123" s="535">
        <v>299</v>
      </c>
      <c r="P123" s="284" t="s">
        <v>155</v>
      </c>
      <c r="Q123" s="284" t="s">
        <v>430</v>
      </c>
      <c r="R123" s="284"/>
      <c r="S123" s="284"/>
    </row>
    <row r="124" spans="1:29" x14ac:dyDescent="0.2">
      <c r="A124" s="280" t="s">
        <v>115</v>
      </c>
      <c r="B124" s="286" t="s">
        <v>147</v>
      </c>
      <c r="C124" s="280">
        <v>20</v>
      </c>
      <c r="D124" s="280">
        <v>310</v>
      </c>
      <c r="E124" s="281">
        <v>41658.979166666664</v>
      </c>
      <c r="F124" s="281">
        <v>41659.18472222222</v>
      </c>
      <c r="G124" s="287">
        <f t="shared" si="18"/>
        <v>4.9333333333488554</v>
      </c>
      <c r="H124" s="338">
        <f t="shared" si="15"/>
        <v>1.2707070707110688</v>
      </c>
      <c r="I124" s="288">
        <f t="shared" si="16"/>
        <v>379.94141414260957</v>
      </c>
      <c r="J124" s="357">
        <f t="shared" si="20"/>
        <v>4.654296751566897E-5</v>
      </c>
      <c r="K124" s="357">
        <f t="shared" si="21"/>
        <v>4.8160178671287014E-5</v>
      </c>
      <c r="M124" s="535">
        <v>245</v>
      </c>
      <c r="N124" s="535">
        <v>330</v>
      </c>
      <c r="O124" s="535">
        <v>299</v>
      </c>
      <c r="P124" s="284" t="s">
        <v>166</v>
      </c>
      <c r="Q124" s="284" t="s">
        <v>474</v>
      </c>
      <c r="R124" s="284"/>
      <c r="S124" s="284"/>
    </row>
    <row r="125" spans="1:29" x14ac:dyDescent="0.2">
      <c r="A125" s="280" t="s">
        <v>126</v>
      </c>
      <c r="B125" s="286" t="s">
        <v>147</v>
      </c>
      <c r="C125" s="280">
        <v>4</v>
      </c>
      <c r="D125" s="280">
        <v>255</v>
      </c>
      <c r="E125" s="281">
        <v>41658.875</v>
      </c>
      <c r="F125" s="281">
        <v>41659.26666666667</v>
      </c>
      <c r="G125" s="287">
        <f t="shared" si="18"/>
        <v>9.4000000000814907</v>
      </c>
      <c r="H125" s="338">
        <f t="shared" si="15"/>
        <v>2.4059523809732388</v>
      </c>
      <c r="I125" s="288">
        <f t="shared" si="16"/>
        <v>372.92261905085201</v>
      </c>
      <c r="J125" s="357">
        <f t="shared" si="20"/>
        <v>4.5683162451532969E-5</v>
      </c>
      <c r="K125" s="357">
        <f t="shared" si="21"/>
        <v>4.7270498280853664E-5</v>
      </c>
      <c r="M125" s="535">
        <v>125</v>
      </c>
      <c r="N125" s="535">
        <v>168</v>
      </c>
      <c r="O125" s="535">
        <v>155</v>
      </c>
      <c r="P125" s="284" t="s">
        <v>475</v>
      </c>
      <c r="Q125" s="284" t="s">
        <v>476</v>
      </c>
      <c r="R125" s="284"/>
      <c r="S125" s="284"/>
    </row>
    <row r="126" spans="1:29" s="214" customFormat="1" x14ac:dyDescent="0.2">
      <c r="A126" s="280" t="s">
        <v>108</v>
      </c>
      <c r="B126" s="280" t="s">
        <v>4</v>
      </c>
      <c r="C126" s="280">
        <v>11</v>
      </c>
      <c r="D126" s="280">
        <v>8000</v>
      </c>
      <c r="E126" s="281">
        <v>41650.79791666667</v>
      </c>
      <c r="F126" s="281">
        <v>41650.877083333333</v>
      </c>
      <c r="G126" s="282">
        <f t="shared" si="18"/>
        <v>1.8999999999068677</v>
      </c>
      <c r="H126" s="313">
        <f t="shared" si="15"/>
        <v>0.9453658536121976</v>
      </c>
      <c r="I126" s="283">
        <f t="shared" si="16"/>
        <v>362.07512193347168</v>
      </c>
      <c r="J126" s="356">
        <f t="shared" si="20"/>
        <v>4.4354339935304077E-5</v>
      </c>
      <c r="K126" s="356">
        <f t="shared" si="21"/>
        <v>4.5895503663622439E-5</v>
      </c>
      <c r="L126" s="356">
        <f>I126/$U$4</f>
        <v>4.7583114786836823E-5</v>
      </c>
      <c r="M126" s="537">
        <v>206</v>
      </c>
      <c r="N126" s="537">
        <v>410</v>
      </c>
      <c r="O126" s="537">
        <v>383</v>
      </c>
      <c r="P126" s="284" t="s">
        <v>438</v>
      </c>
      <c r="Q126" s="284" t="s">
        <v>477</v>
      </c>
      <c r="R126" s="284"/>
      <c r="S126" s="284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</row>
    <row r="127" spans="1:29" s="214" customFormat="1" ht="13.5" x14ac:dyDescent="0.25">
      <c r="A127" s="280" t="s">
        <v>115</v>
      </c>
      <c r="B127" s="280" t="s">
        <v>4</v>
      </c>
      <c r="C127" s="280">
        <v>48</v>
      </c>
      <c r="D127" s="280">
        <v>1160</v>
      </c>
      <c r="E127" s="281">
        <v>41678.229166666664</v>
      </c>
      <c r="F127" s="281">
        <v>41678.315972222219</v>
      </c>
      <c r="G127" s="282">
        <f t="shared" si="18"/>
        <v>2.0833333333139308</v>
      </c>
      <c r="H127" s="313">
        <f t="shared" si="15"/>
        <v>1.1994949494837783</v>
      </c>
      <c r="I127" s="283">
        <f t="shared" si="16"/>
        <v>358.64898989564972</v>
      </c>
      <c r="J127" s="356">
        <f t="shared" si="20"/>
        <v>4.3934637459593219E-5</v>
      </c>
      <c r="K127" s="356">
        <f t="shared" si="21"/>
        <v>4.5461217942321753E-5</v>
      </c>
      <c r="L127" s="356">
        <f>I127/$U$4</f>
        <v>4.7132860063010491E-5</v>
      </c>
      <c r="M127" s="495">
        <v>140</v>
      </c>
      <c r="N127" s="495">
        <v>330</v>
      </c>
      <c r="O127" s="495">
        <v>299</v>
      </c>
      <c r="P127" s="284" t="s">
        <v>175</v>
      </c>
      <c r="Q127" s="482" t="s">
        <v>298</v>
      </c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</row>
    <row r="128" spans="1:29" s="384" customFormat="1" x14ac:dyDescent="0.2">
      <c r="A128" s="280" t="s">
        <v>113</v>
      </c>
      <c r="B128" s="286" t="s">
        <v>147</v>
      </c>
      <c r="C128" s="280">
        <v>12</v>
      </c>
      <c r="D128" s="280">
        <v>360</v>
      </c>
      <c r="E128" s="281">
        <v>41659.875</v>
      </c>
      <c r="F128" s="281">
        <v>41660.038194444445</v>
      </c>
      <c r="G128" s="287">
        <f t="shared" si="18"/>
        <v>3.9166666666860692</v>
      </c>
      <c r="H128" s="338">
        <f t="shared" si="15"/>
        <v>0.90740740741190251</v>
      </c>
      <c r="I128" s="288">
        <f t="shared" si="16"/>
        <v>357.5185185202896</v>
      </c>
      <c r="J128" s="357">
        <f t="shared" si="20"/>
        <v>4.3796154286813765E-5</v>
      </c>
      <c r="K128" s="357">
        <f t="shared" si="21"/>
        <v>4.5317922946320911E-5</v>
      </c>
      <c r="L128" s="356"/>
      <c r="M128" s="535">
        <v>325</v>
      </c>
      <c r="N128" s="535">
        <v>423</v>
      </c>
      <c r="O128" s="535">
        <v>394</v>
      </c>
      <c r="P128" s="284" t="s">
        <v>165</v>
      </c>
      <c r="Q128" s="284" t="s">
        <v>478</v>
      </c>
      <c r="R128" s="284"/>
      <c r="S128" s="284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</row>
    <row r="129" spans="1:29" x14ac:dyDescent="0.2">
      <c r="A129" s="454" t="s">
        <v>121</v>
      </c>
      <c r="B129" s="454" t="s">
        <v>4</v>
      </c>
      <c r="C129" s="454">
        <v>5</v>
      </c>
      <c r="D129" s="454">
        <v>250</v>
      </c>
      <c r="E129" s="455">
        <v>41667.892361111109</v>
      </c>
      <c r="F129" s="455">
        <v>41668.170138888891</v>
      </c>
      <c r="G129" s="456">
        <f t="shared" si="18"/>
        <v>6.6666666667442769</v>
      </c>
      <c r="H129" s="457">
        <f t="shared" si="15"/>
        <v>0.73500967118844063</v>
      </c>
      <c r="I129" s="458">
        <f t="shared" si="16"/>
        <v>353.53965184163997</v>
      </c>
      <c r="J129" s="245">
        <f t="shared" si="20"/>
        <v>4.3308741607699878E-5</v>
      </c>
      <c r="K129" s="245">
        <f t="shared" si="21"/>
        <v>4.4813574320400725E-5</v>
      </c>
      <c r="L129" s="245">
        <f>I129/$U$4</f>
        <v>4.6461402113040173E-5</v>
      </c>
      <c r="M129" s="534">
        <v>460</v>
      </c>
      <c r="N129" s="534">
        <v>517</v>
      </c>
      <c r="O129" s="534">
        <v>481</v>
      </c>
      <c r="P129" s="459" t="s">
        <v>160</v>
      </c>
      <c r="Q129" s="460" t="s">
        <v>479</v>
      </c>
      <c r="R129" s="461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</row>
    <row r="130" spans="1:29" x14ac:dyDescent="0.2">
      <c r="A130" s="280" t="s">
        <v>110</v>
      </c>
      <c r="B130" s="280" t="s">
        <v>4</v>
      </c>
      <c r="C130" s="280">
        <v>5</v>
      </c>
      <c r="D130" s="280">
        <v>380</v>
      </c>
      <c r="E130" s="281">
        <v>41645.371527777781</v>
      </c>
      <c r="F130" s="281">
        <v>41645.520833333336</v>
      </c>
      <c r="G130" s="282">
        <f t="shared" si="18"/>
        <v>3.5833333333139308</v>
      </c>
      <c r="H130" s="313">
        <f t="shared" si="15"/>
        <v>0.71666666666278611</v>
      </c>
      <c r="I130" s="283">
        <f t="shared" si="16"/>
        <v>348.29999999811406</v>
      </c>
      <c r="J130" s="356">
        <f t="shared" si="20"/>
        <v>4.2666882267104E-5</v>
      </c>
      <c r="K130" s="356">
        <f t="shared" si="21"/>
        <v>4.4149412532381404E-5</v>
      </c>
      <c r="L130" s="356">
        <f>I130/$U$4</f>
        <v>4.5772818611963943E-5</v>
      </c>
      <c r="M130" s="535">
        <v>420</v>
      </c>
      <c r="N130" s="535">
        <v>525</v>
      </c>
      <c r="O130" s="535">
        <v>486</v>
      </c>
      <c r="P130" s="284" t="s">
        <v>184</v>
      </c>
      <c r="Q130" s="284" t="s">
        <v>480</v>
      </c>
      <c r="R130" s="284"/>
      <c r="S130" s="284"/>
    </row>
    <row r="131" spans="1:29" ht="13.5" x14ac:dyDescent="0.25">
      <c r="A131" s="280" t="s">
        <v>111</v>
      </c>
      <c r="B131" s="280" t="s">
        <v>4</v>
      </c>
      <c r="C131" s="280">
        <v>12</v>
      </c>
      <c r="D131" s="280">
        <v>250</v>
      </c>
      <c r="E131" s="281">
        <v>41686.20416666667</v>
      </c>
      <c r="F131" s="281">
        <v>41686.511805555558</v>
      </c>
      <c r="G131" s="282">
        <f t="shared" si="18"/>
        <v>7.3833333333022892</v>
      </c>
      <c r="H131" s="313">
        <f t="shared" si="15"/>
        <v>1.442720306507344</v>
      </c>
      <c r="I131" s="283">
        <f t="shared" si="16"/>
        <v>346.25287356176256</v>
      </c>
      <c r="J131" s="356">
        <f t="shared" si="20"/>
        <v>4.2416108501252269E-5</v>
      </c>
      <c r="K131" s="356">
        <f t="shared" si="21"/>
        <v>4.3889925223897577E-5</v>
      </c>
      <c r="L131" s="356">
        <f>I131/$U$4</f>
        <v>4.5503789766005341E-5</v>
      </c>
      <c r="M131" s="495">
        <v>210</v>
      </c>
      <c r="N131" s="495">
        <v>261</v>
      </c>
      <c r="O131" s="495">
        <v>240</v>
      </c>
      <c r="P131" s="284" t="s">
        <v>160</v>
      </c>
      <c r="Q131" s="482" t="s">
        <v>222</v>
      </c>
    </row>
    <row r="132" spans="1:29" ht="13.5" x14ac:dyDescent="0.25">
      <c r="A132" s="280" t="s">
        <v>116</v>
      </c>
      <c r="B132" s="280" t="s">
        <v>4</v>
      </c>
      <c r="C132" s="280">
        <v>12</v>
      </c>
      <c r="D132" s="280">
        <v>250</v>
      </c>
      <c r="E132" s="281">
        <v>41689.222222222219</v>
      </c>
      <c r="F132" s="281">
        <v>41689.479166666664</v>
      </c>
      <c r="G132" s="282">
        <f t="shared" si="18"/>
        <v>6.1666666666860692</v>
      </c>
      <c r="H132" s="313">
        <f t="shared" si="15"/>
        <v>0.71480026195378799</v>
      </c>
      <c r="I132" s="283">
        <f t="shared" si="16"/>
        <v>340.95972495195684</v>
      </c>
      <c r="J132" s="356">
        <f t="shared" si="20"/>
        <v>4.1767695786471653E-5</v>
      </c>
      <c r="K132" s="356">
        <f t="shared" si="21"/>
        <v>4.3218982354041772E-5</v>
      </c>
      <c r="L132" s="356">
        <f>I132/$U$4</f>
        <v>4.4808175837770724E-5</v>
      </c>
      <c r="M132" s="495">
        <v>450</v>
      </c>
      <c r="N132" s="495">
        <v>509</v>
      </c>
      <c r="O132" s="495">
        <v>477</v>
      </c>
      <c r="P132" s="284" t="s">
        <v>160</v>
      </c>
      <c r="Q132" s="482" t="s">
        <v>241</v>
      </c>
    </row>
    <row r="133" spans="1:29" x14ac:dyDescent="0.2">
      <c r="A133" s="280" t="s">
        <v>110</v>
      </c>
      <c r="B133" s="280" t="s">
        <v>4</v>
      </c>
      <c r="C133" s="280">
        <v>1</v>
      </c>
      <c r="D133" s="280">
        <v>360</v>
      </c>
      <c r="E133" s="281">
        <v>41640</v>
      </c>
      <c r="F133" s="281">
        <v>41640.145833333336</v>
      </c>
      <c r="G133" s="282">
        <f t="shared" si="18"/>
        <v>3.5000000000582077</v>
      </c>
      <c r="H133" s="313">
        <f t="shared" si="15"/>
        <v>0.70000000001164153</v>
      </c>
      <c r="I133" s="283">
        <f t="shared" si="16"/>
        <v>340.20000000565778</v>
      </c>
      <c r="J133" s="356">
        <f t="shared" si="20"/>
        <v>4.1674629192043574E-5</v>
      </c>
      <c r="K133" s="356">
        <f t="shared" si="21"/>
        <v>4.3122682009323194E-5</v>
      </c>
      <c r="L133" s="356">
        <f>I133/$U$4</f>
        <v>4.4708334459182951E-5</v>
      </c>
      <c r="M133" s="535">
        <v>420</v>
      </c>
      <c r="N133" s="535">
        <v>525</v>
      </c>
      <c r="O133" s="535">
        <v>486</v>
      </c>
      <c r="P133" s="284" t="s">
        <v>165</v>
      </c>
      <c r="Q133" s="284" t="s">
        <v>481</v>
      </c>
      <c r="R133" s="284"/>
      <c r="S133" s="284"/>
    </row>
    <row r="134" spans="1:29" x14ac:dyDescent="0.2">
      <c r="A134" s="280" t="s">
        <v>115</v>
      </c>
      <c r="B134" s="286" t="s">
        <v>147</v>
      </c>
      <c r="C134" s="280">
        <v>16</v>
      </c>
      <c r="D134" s="280">
        <v>250</v>
      </c>
      <c r="E134" s="281">
        <v>41652.024305555555</v>
      </c>
      <c r="F134" s="281">
        <v>41652.208333333336</v>
      </c>
      <c r="G134" s="287">
        <f t="shared" si="18"/>
        <v>4.4166666667442769</v>
      </c>
      <c r="H134" s="338">
        <f t="shared" si="15"/>
        <v>1.1376262626462532</v>
      </c>
      <c r="I134" s="288">
        <f t="shared" si="16"/>
        <v>340.15025253122974</v>
      </c>
      <c r="J134" s="357">
        <f t="shared" si="20"/>
        <v>4.1668535107534477E-5</v>
      </c>
      <c r="K134" s="357">
        <f t="shared" si="21"/>
        <v>4.3116376175929624E-5</v>
      </c>
      <c r="M134" s="535">
        <v>245</v>
      </c>
      <c r="N134" s="535">
        <v>330</v>
      </c>
      <c r="O134" s="535">
        <v>299</v>
      </c>
      <c r="P134" s="284" t="s">
        <v>160</v>
      </c>
      <c r="Q134" s="284" t="s">
        <v>482</v>
      </c>
      <c r="R134" s="284"/>
      <c r="S134" s="284"/>
    </row>
    <row r="135" spans="1:29" x14ac:dyDescent="0.2">
      <c r="A135" s="454" t="s">
        <v>112</v>
      </c>
      <c r="B135" s="506" t="s">
        <v>147</v>
      </c>
      <c r="C135" s="454">
        <v>48</v>
      </c>
      <c r="D135" s="454">
        <v>310</v>
      </c>
      <c r="E135" s="455">
        <v>41697.916666666664</v>
      </c>
      <c r="F135" s="455">
        <v>41698.084722222222</v>
      </c>
      <c r="G135" s="507">
        <f t="shared" si="18"/>
        <v>4.03333333338378</v>
      </c>
      <c r="H135" s="508">
        <f t="shared" si="15"/>
        <v>1.1000000000137582</v>
      </c>
      <c r="I135" s="509">
        <f t="shared" si="16"/>
        <v>333.30000000416874</v>
      </c>
      <c r="J135" s="510">
        <f t="shared" si="20"/>
        <v>4.0829376571578043E-5</v>
      </c>
      <c r="K135" s="510">
        <f t="shared" si="21"/>
        <v>4.2248059710899934E-5</v>
      </c>
      <c r="L135" s="510"/>
      <c r="M135" s="504">
        <v>240</v>
      </c>
      <c r="N135" s="504">
        <v>330</v>
      </c>
      <c r="O135" s="504">
        <v>303</v>
      </c>
      <c r="P135" s="459" t="s">
        <v>166</v>
      </c>
      <c r="Q135" s="460" t="s">
        <v>374</v>
      </c>
      <c r="R135" s="461"/>
      <c r="S135" s="214"/>
      <c r="T135" s="214"/>
      <c r="U135" s="214"/>
    </row>
    <row r="136" spans="1:29" ht="13.5" x14ac:dyDescent="0.25">
      <c r="A136" s="280" t="s">
        <v>107</v>
      </c>
      <c r="B136" s="280" t="s">
        <v>4</v>
      </c>
      <c r="C136" s="280">
        <v>26</v>
      </c>
      <c r="D136" s="280">
        <v>338</v>
      </c>
      <c r="E136" s="281">
        <v>41674.926388888889</v>
      </c>
      <c r="F136" s="281">
        <v>41675.496527777781</v>
      </c>
      <c r="G136" s="282">
        <f t="shared" si="18"/>
        <v>13.683333333407063</v>
      </c>
      <c r="H136" s="313">
        <f t="shared" si="15"/>
        <v>3.2579365079540628</v>
      </c>
      <c r="I136" s="283">
        <f t="shared" si="16"/>
        <v>319.27777777949814</v>
      </c>
      <c r="J136" s="356">
        <f t="shared" si="20"/>
        <v>3.9111649024100494E-5</v>
      </c>
      <c r="K136" s="356">
        <f t="shared" si="21"/>
        <v>4.0470646924161312E-5</v>
      </c>
      <c r="L136" s="356">
        <f>I136/$U$4</f>
        <v>4.1958782110855674E-5</v>
      </c>
      <c r="M136" s="495">
        <v>80</v>
      </c>
      <c r="N136" s="495">
        <v>105</v>
      </c>
      <c r="O136" s="495">
        <v>98</v>
      </c>
      <c r="P136" s="284" t="s">
        <v>270</v>
      </c>
      <c r="Q136" s="482" t="s">
        <v>271</v>
      </c>
    </row>
    <row r="137" spans="1:29" ht="13.5" x14ac:dyDescent="0.25">
      <c r="A137" s="280" t="s">
        <v>119</v>
      </c>
      <c r="B137" s="286" t="s">
        <v>147</v>
      </c>
      <c r="C137" s="280">
        <v>6</v>
      </c>
      <c r="D137" s="280">
        <v>344</v>
      </c>
      <c r="E137" s="281">
        <v>41674.958333333336</v>
      </c>
      <c r="F137" s="281">
        <v>41675.208333333336</v>
      </c>
      <c r="G137" s="287">
        <f t="shared" si="18"/>
        <v>6</v>
      </c>
      <c r="H137" s="338">
        <f t="shared" ref="H137:H200" si="22">G137*(N137-M137)/N137</f>
        <v>1.8563535911602209</v>
      </c>
      <c r="I137" s="288">
        <f t="shared" ref="I137:I200" si="23">H137*O137</f>
        <v>311.86740331491711</v>
      </c>
      <c r="J137" s="357">
        <f t="shared" si="20"/>
        <v>3.8203875338090897E-5</v>
      </c>
      <c r="K137" s="357">
        <f t="shared" si="21"/>
        <v>3.9531331164017803E-5</v>
      </c>
      <c r="L137" s="357"/>
      <c r="M137" s="495">
        <v>125</v>
      </c>
      <c r="N137" s="495">
        <v>181</v>
      </c>
      <c r="O137" s="495">
        <v>168</v>
      </c>
      <c r="P137" s="284" t="s">
        <v>174</v>
      </c>
      <c r="Q137" s="482" t="s">
        <v>211</v>
      </c>
    </row>
    <row r="138" spans="1:29" x14ac:dyDescent="0.2">
      <c r="A138" s="280" t="s">
        <v>114</v>
      </c>
      <c r="B138" s="538" t="s">
        <v>7</v>
      </c>
      <c r="C138" s="280">
        <v>2</v>
      </c>
      <c r="D138" s="280">
        <v>310</v>
      </c>
      <c r="E138" s="281">
        <v>41648.888888888891</v>
      </c>
      <c r="F138" s="281">
        <v>41649.022916666669</v>
      </c>
      <c r="G138" s="539">
        <f t="shared" si="18"/>
        <v>3.2166666666744277</v>
      </c>
      <c r="H138" s="540">
        <f t="shared" si="22"/>
        <v>0.7531363967924809</v>
      </c>
      <c r="I138" s="541">
        <f t="shared" si="23"/>
        <v>311.79846827208712</v>
      </c>
      <c r="J138" s="542">
        <f t="shared" si="20"/>
        <v>3.8195430769166054E-5</v>
      </c>
      <c r="K138" s="356">
        <f t="shared" si="21"/>
        <v>3.9522593174802028E-5</v>
      </c>
      <c r="L138" s="356">
        <f>I138/$U$4</f>
        <v>4.0975867734090487E-5</v>
      </c>
      <c r="M138" s="535">
        <v>350</v>
      </c>
      <c r="N138" s="535">
        <v>457</v>
      </c>
      <c r="O138" s="535">
        <v>414</v>
      </c>
      <c r="P138" s="284" t="s">
        <v>166</v>
      </c>
      <c r="Q138" s="284" t="s">
        <v>484</v>
      </c>
      <c r="R138" s="284"/>
      <c r="S138" s="284"/>
    </row>
    <row r="139" spans="1:29" x14ac:dyDescent="0.2">
      <c r="A139" s="454" t="s">
        <v>126</v>
      </c>
      <c r="B139" s="506" t="s">
        <v>147</v>
      </c>
      <c r="C139" s="454">
        <v>13</v>
      </c>
      <c r="D139" s="454">
        <v>310</v>
      </c>
      <c r="E139" s="455">
        <v>41698.916666666664</v>
      </c>
      <c r="F139" s="455">
        <v>41699.285416666666</v>
      </c>
      <c r="G139" s="507">
        <f t="shared" si="18"/>
        <v>8.8500000000349246</v>
      </c>
      <c r="H139" s="508">
        <f t="shared" si="22"/>
        <v>2.001785714293614</v>
      </c>
      <c r="I139" s="509">
        <f t="shared" si="23"/>
        <v>310.27678571551019</v>
      </c>
      <c r="J139" s="510">
        <f t="shared" si="20"/>
        <v>3.8009024078124641E-5</v>
      </c>
      <c r="K139" s="510">
        <f t="shared" si="21"/>
        <v>3.932970947990106E-5</v>
      </c>
      <c r="L139" s="510"/>
      <c r="M139" s="504">
        <v>130</v>
      </c>
      <c r="N139" s="504">
        <v>168</v>
      </c>
      <c r="O139" s="504">
        <v>155</v>
      </c>
      <c r="P139" s="459" t="s">
        <v>166</v>
      </c>
      <c r="Q139" s="460" t="s">
        <v>399</v>
      </c>
      <c r="R139" s="461"/>
      <c r="S139" s="214"/>
      <c r="T139" s="214"/>
      <c r="U139" s="214"/>
    </row>
    <row r="140" spans="1:29" x14ac:dyDescent="0.2">
      <c r="A140" s="280" t="s">
        <v>109</v>
      </c>
      <c r="B140" s="280" t="s">
        <v>4</v>
      </c>
      <c r="C140" s="280">
        <v>6</v>
      </c>
      <c r="D140" s="280">
        <v>8650</v>
      </c>
      <c r="E140" s="281">
        <v>41656.8125</v>
      </c>
      <c r="F140" s="281">
        <v>41656.927083333336</v>
      </c>
      <c r="G140" s="282">
        <f t="shared" si="18"/>
        <v>2.7500000000582077</v>
      </c>
      <c r="H140" s="313">
        <f t="shared" si="22"/>
        <v>0.54365733114824533</v>
      </c>
      <c r="I140" s="283">
        <f t="shared" si="23"/>
        <v>309.88467875449982</v>
      </c>
      <c r="J140" s="356">
        <f t="shared" si="20"/>
        <v>3.7960990826497789E-5</v>
      </c>
      <c r="K140" s="356">
        <f t="shared" si="21"/>
        <v>3.9280007234771691E-5</v>
      </c>
      <c r="L140" s="356">
        <f t="shared" ref="L140:L145" si="24">I140/$U$4</f>
        <v>4.0724361732222909E-5</v>
      </c>
      <c r="M140" s="537">
        <v>487</v>
      </c>
      <c r="N140" s="537">
        <v>607</v>
      </c>
      <c r="O140" s="537">
        <v>570</v>
      </c>
      <c r="P140" s="284" t="s">
        <v>485</v>
      </c>
      <c r="Q140" s="284" t="s">
        <v>486</v>
      </c>
      <c r="R140" s="284"/>
      <c r="S140" s="284"/>
    </row>
    <row r="141" spans="1:29" x14ac:dyDescent="0.2">
      <c r="A141" s="454" t="s">
        <v>115</v>
      </c>
      <c r="B141" s="454" t="s">
        <v>4</v>
      </c>
      <c r="C141" s="454">
        <v>29</v>
      </c>
      <c r="D141" s="454">
        <v>310</v>
      </c>
      <c r="E141" s="455">
        <v>41666.413194444445</v>
      </c>
      <c r="F141" s="455">
        <v>41666.580555555556</v>
      </c>
      <c r="G141" s="456">
        <f t="shared" si="18"/>
        <v>4.0166666666627862</v>
      </c>
      <c r="H141" s="457">
        <f t="shared" si="22"/>
        <v>1.0345959595949601</v>
      </c>
      <c r="I141" s="458">
        <f t="shared" si="23"/>
        <v>309.34419191889305</v>
      </c>
      <c r="J141" s="245">
        <f t="shared" si="20"/>
        <v>3.7894780983885445E-5</v>
      </c>
      <c r="K141" s="245">
        <f t="shared" si="21"/>
        <v>3.9211496823420397E-5</v>
      </c>
      <c r="L141" s="245">
        <f t="shared" si="24"/>
        <v>4.0653332143108595E-5</v>
      </c>
      <c r="M141" s="534">
        <v>245</v>
      </c>
      <c r="N141" s="244">
        <v>330</v>
      </c>
      <c r="O141" s="244">
        <v>299</v>
      </c>
      <c r="P141" s="459" t="s">
        <v>166</v>
      </c>
      <c r="Q141" s="460" t="s">
        <v>487</v>
      </c>
      <c r="R141" s="461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</row>
    <row r="142" spans="1:29" ht="13.5" x14ac:dyDescent="0.25">
      <c r="A142" s="280" t="s">
        <v>116</v>
      </c>
      <c r="B142" s="280" t="s">
        <v>4</v>
      </c>
      <c r="C142" s="280">
        <v>10</v>
      </c>
      <c r="D142" s="280">
        <v>250</v>
      </c>
      <c r="E142" s="281">
        <v>41685.138888888891</v>
      </c>
      <c r="F142" s="281">
        <v>41685.416666666664</v>
      </c>
      <c r="G142" s="282">
        <f t="shared" si="18"/>
        <v>6.6666666665696539</v>
      </c>
      <c r="H142" s="313">
        <f t="shared" si="22"/>
        <v>0.64178127045562483</v>
      </c>
      <c r="I142" s="283">
        <f t="shared" si="23"/>
        <v>306.12966600733307</v>
      </c>
      <c r="J142" s="356">
        <f t="shared" si="20"/>
        <v>3.7501000338999349E-5</v>
      </c>
      <c r="K142" s="356">
        <f t="shared" si="21"/>
        <v>3.8804033629144604E-5</v>
      </c>
      <c r="L142" s="356">
        <f t="shared" si="24"/>
        <v>4.0230886230176958E-5</v>
      </c>
      <c r="M142" s="495">
        <v>460</v>
      </c>
      <c r="N142" s="495">
        <v>509</v>
      </c>
      <c r="O142" s="495">
        <v>477</v>
      </c>
      <c r="P142" s="284" t="s">
        <v>160</v>
      </c>
      <c r="Q142" s="482" t="s">
        <v>239</v>
      </c>
    </row>
    <row r="143" spans="1:29" ht="13.5" x14ac:dyDescent="0.25">
      <c r="A143" s="280" t="s">
        <v>115</v>
      </c>
      <c r="B143" s="280" t="s">
        <v>4</v>
      </c>
      <c r="C143" s="280">
        <v>60</v>
      </c>
      <c r="D143" s="280">
        <v>1850</v>
      </c>
      <c r="E143" s="281">
        <v>41688.927083333336</v>
      </c>
      <c r="F143" s="281">
        <v>41689.083333333336</v>
      </c>
      <c r="G143" s="282">
        <f t="shared" si="18"/>
        <v>3.75</v>
      </c>
      <c r="H143" s="313">
        <f t="shared" si="22"/>
        <v>1.0227272727272727</v>
      </c>
      <c r="I143" s="283">
        <f t="shared" si="23"/>
        <v>305.79545454545456</v>
      </c>
      <c r="J143" s="356">
        <f t="shared" si="20"/>
        <v>3.7460059308002035E-5</v>
      </c>
      <c r="K143" s="356">
        <f t="shared" si="21"/>
        <v>3.8761670035393227E-5</v>
      </c>
      <c r="L143" s="356">
        <f t="shared" si="24"/>
        <v>4.0186964896204268E-5</v>
      </c>
      <c r="M143" s="495">
        <v>240</v>
      </c>
      <c r="N143" s="495">
        <v>330</v>
      </c>
      <c r="O143" s="495">
        <v>299</v>
      </c>
      <c r="P143" s="284" t="s">
        <v>155</v>
      </c>
      <c r="Q143" s="482" t="s">
        <v>178</v>
      </c>
    </row>
    <row r="144" spans="1:29" ht="13.5" x14ac:dyDescent="0.25">
      <c r="A144" s="280" t="s">
        <v>119</v>
      </c>
      <c r="B144" s="286" t="s">
        <v>147</v>
      </c>
      <c r="C144" s="280">
        <v>4</v>
      </c>
      <c r="D144" s="280">
        <v>344</v>
      </c>
      <c r="E144" s="281">
        <v>41672.958333333336</v>
      </c>
      <c r="F144" s="281">
        <v>41673.201388888891</v>
      </c>
      <c r="G144" s="287">
        <f t="shared" si="18"/>
        <v>5.8333333333139308</v>
      </c>
      <c r="H144" s="338">
        <f t="shared" si="22"/>
        <v>1.8047882136219897</v>
      </c>
      <c r="I144" s="288">
        <f t="shared" si="23"/>
        <v>303.20441988849427</v>
      </c>
      <c r="J144" s="357">
        <f t="shared" si="20"/>
        <v>3.7142656578575943E-5</v>
      </c>
      <c r="K144" s="357">
        <f t="shared" si="21"/>
        <v>3.8433238631556141E-5</v>
      </c>
      <c r="L144" s="357">
        <f t="shared" si="24"/>
        <v>3.9846456830252505E-5</v>
      </c>
      <c r="M144" s="495">
        <v>125</v>
      </c>
      <c r="N144" s="495">
        <v>181</v>
      </c>
      <c r="O144" s="495">
        <v>168</v>
      </c>
      <c r="P144" s="284" t="s">
        <v>174</v>
      </c>
      <c r="Q144" s="482" t="s">
        <v>211</v>
      </c>
    </row>
    <row r="145" spans="1:29" ht="13.5" x14ac:dyDescent="0.25">
      <c r="A145" s="454" t="s">
        <v>116</v>
      </c>
      <c r="B145" s="454" t="s">
        <v>4</v>
      </c>
      <c r="C145" s="454">
        <v>13</v>
      </c>
      <c r="D145" s="454">
        <v>344</v>
      </c>
      <c r="E145" s="455">
        <v>41694.996527777781</v>
      </c>
      <c r="F145" s="455">
        <v>41695.270833333336</v>
      </c>
      <c r="G145" s="456">
        <f t="shared" si="18"/>
        <v>6.5833333333139308</v>
      </c>
      <c r="H145" s="457">
        <f t="shared" si="22"/>
        <v>0.63375900458228407</v>
      </c>
      <c r="I145" s="458">
        <f t="shared" si="23"/>
        <v>302.30304518574951</v>
      </c>
      <c r="J145" s="245">
        <f t="shared" si="20"/>
        <v>3.7032237835191605E-5</v>
      </c>
      <c r="K145" s="245">
        <f t="shared" si="21"/>
        <v>3.8318983209224975E-5</v>
      </c>
      <c r="L145" s="245">
        <f t="shared" si="24"/>
        <v>3.9728000152760769E-5</v>
      </c>
      <c r="M145" s="524">
        <v>460</v>
      </c>
      <c r="N145" s="524">
        <v>509</v>
      </c>
      <c r="O145" s="524">
        <v>477</v>
      </c>
      <c r="P145" s="459" t="s">
        <v>174</v>
      </c>
      <c r="Q145" s="530" t="s">
        <v>242</v>
      </c>
      <c r="R145" s="461"/>
      <c r="S145" s="214"/>
      <c r="T145" s="214"/>
      <c r="U145" s="214"/>
    </row>
    <row r="146" spans="1:29" x14ac:dyDescent="0.2">
      <c r="A146" s="280" t="s">
        <v>112</v>
      </c>
      <c r="B146" s="286" t="s">
        <v>147</v>
      </c>
      <c r="C146" s="280">
        <v>4</v>
      </c>
      <c r="D146" s="280">
        <v>310</v>
      </c>
      <c r="E146" s="281">
        <v>41648.893055555556</v>
      </c>
      <c r="F146" s="281">
        <v>41649.053472222222</v>
      </c>
      <c r="G146" s="287">
        <f t="shared" si="18"/>
        <v>3.8499999999767169</v>
      </c>
      <c r="H146" s="338">
        <f t="shared" si="22"/>
        <v>0.99166666666066949</v>
      </c>
      <c r="I146" s="288">
        <f t="shared" si="23"/>
        <v>300.47499999818285</v>
      </c>
      <c r="J146" s="357">
        <f t="shared" si="20"/>
        <v>3.6808301605512379E-5</v>
      </c>
      <c r="K146" s="357">
        <f t="shared" si="21"/>
        <v>3.8087265950786407E-5</v>
      </c>
      <c r="M146" s="535">
        <v>245</v>
      </c>
      <c r="N146" s="535">
        <v>330</v>
      </c>
      <c r="O146" s="535">
        <v>303</v>
      </c>
      <c r="P146" s="284" t="s">
        <v>166</v>
      </c>
      <c r="Q146" s="284" t="s">
        <v>488</v>
      </c>
      <c r="R146" s="284"/>
      <c r="S146" s="284"/>
    </row>
    <row r="147" spans="1:29" ht="13.5" x14ac:dyDescent="0.25">
      <c r="A147" s="280" t="s">
        <v>132</v>
      </c>
      <c r="B147" s="280" t="s">
        <v>4</v>
      </c>
      <c r="C147" s="280">
        <v>22</v>
      </c>
      <c r="D147" s="280">
        <v>250</v>
      </c>
      <c r="E147" s="281">
        <v>41690.576388888891</v>
      </c>
      <c r="F147" s="281">
        <v>41690.684027777781</v>
      </c>
      <c r="G147" s="282">
        <f t="shared" si="18"/>
        <v>2.5833333333721384</v>
      </c>
      <c r="H147" s="313">
        <f t="shared" si="22"/>
        <v>0.62254901961719467</v>
      </c>
      <c r="I147" s="283">
        <f t="shared" si="23"/>
        <v>300.06862745548784</v>
      </c>
      <c r="J147" s="356">
        <f t="shared" si="20"/>
        <v>3.6758520814711788E-5</v>
      </c>
      <c r="K147" s="356">
        <f t="shared" si="21"/>
        <v>3.8035755445390567E-5</v>
      </c>
      <c r="L147" s="356">
        <f>I147/$U$4</f>
        <v>3.9434357897603788E-5</v>
      </c>
      <c r="M147" s="495">
        <v>400</v>
      </c>
      <c r="N147" s="495">
        <v>527</v>
      </c>
      <c r="O147" s="495">
        <v>482</v>
      </c>
      <c r="P147" s="284" t="s">
        <v>160</v>
      </c>
      <c r="Q147" s="482" t="s">
        <v>253</v>
      </c>
    </row>
    <row r="148" spans="1:29" x14ac:dyDescent="0.2">
      <c r="A148" s="280" t="s">
        <v>112</v>
      </c>
      <c r="B148" s="280" t="s">
        <v>4</v>
      </c>
      <c r="C148" s="280">
        <v>9</v>
      </c>
      <c r="D148" s="280">
        <v>4261</v>
      </c>
      <c r="E148" s="281">
        <v>41656.904166666667</v>
      </c>
      <c r="F148" s="281">
        <v>41657.356249999997</v>
      </c>
      <c r="G148" s="282">
        <f t="shared" si="18"/>
        <v>10.849999999918509</v>
      </c>
      <c r="H148" s="313">
        <f t="shared" si="22"/>
        <v>0.98636363635622815</v>
      </c>
      <c r="I148" s="283">
        <f t="shared" si="23"/>
        <v>298.86818181593713</v>
      </c>
      <c r="J148" s="356">
        <f t="shared" si="20"/>
        <v>3.6611465767996179E-5</v>
      </c>
      <c r="K148" s="356">
        <f t="shared" si="21"/>
        <v>3.7883590731742822E-5</v>
      </c>
      <c r="L148" s="356">
        <f>I148/$U$4</f>
        <v>3.9276597976521457E-5</v>
      </c>
      <c r="M148" s="535">
        <v>300</v>
      </c>
      <c r="N148" s="535">
        <v>330</v>
      </c>
      <c r="O148" s="535">
        <v>303</v>
      </c>
      <c r="P148" s="284" t="s">
        <v>167</v>
      </c>
      <c r="Q148" s="284" t="s">
        <v>489</v>
      </c>
      <c r="R148" s="284"/>
      <c r="S148" s="284"/>
    </row>
    <row r="149" spans="1:29" x14ac:dyDescent="0.2">
      <c r="A149" s="454" t="s">
        <v>121</v>
      </c>
      <c r="B149" s="454" t="s">
        <v>4</v>
      </c>
      <c r="C149" s="454">
        <v>4</v>
      </c>
      <c r="D149" s="454">
        <v>344</v>
      </c>
      <c r="E149" s="455">
        <v>41666.25</v>
      </c>
      <c r="F149" s="455">
        <v>41666.481249999997</v>
      </c>
      <c r="G149" s="456">
        <f t="shared" si="18"/>
        <v>5.5499999999301508</v>
      </c>
      <c r="H149" s="457">
        <f t="shared" si="22"/>
        <v>0.61189555124955242</v>
      </c>
      <c r="I149" s="458">
        <f t="shared" si="23"/>
        <v>294.32176015103471</v>
      </c>
      <c r="J149" s="245">
        <f t="shared" si="20"/>
        <v>3.6054527387536654E-5</v>
      </c>
      <c r="K149" s="245">
        <f t="shared" si="21"/>
        <v>3.7307300620829757E-5</v>
      </c>
      <c r="L149" s="245">
        <f>I149/$U$4</f>
        <v>3.8679117258168866E-5</v>
      </c>
      <c r="M149" s="534">
        <v>460</v>
      </c>
      <c r="N149" s="534">
        <v>517</v>
      </c>
      <c r="O149" s="534">
        <v>481</v>
      </c>
      <c r="P149" s="459" t="s">
        <v>174</v>
      </c>
      <c r="Q149" s="460" t="s">
        <v>188</v>
      </c>
      <c r="R149" s="461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</row>
    <row r="150" spans="1:29" s="384" customFormat="1" x14ac:dyDescent="0.2">
      <c r="A150" s="280" t="s">
        <v>114</v>
      </c>
      <c r="B150" s="538" t="s">
        <v>7</v>
      </c>
      <c r="C150" s="280">
        <v>6</v>
      </c>
      <c r="D150" s="280">
        <v>310</v>
      </c>
      <c r="E150" s="281">
        <v>41653.899305555555</v>
      </c>
      <c r="F150" s="281">
        <v>41654.025694444441</v>
      </c>
      <c r="G150" s="539">
        <f t="shared" si="18"/>
        <v>3.0333333332673647</v>
      </c>
      <c r="H150" s="540">
        <f t="shared" si="22"/>
        <v>0.7102115244192736</v>
      </c>
      <c r="I150" s="541">
        <f t="shared" si="23"/>
        <v>294.02757110957924</v>
      </c>
      <c r="J150" s="542">
        <f t="shared" si="20"/>
        <v>3.6018489118239725E-5</v>
      </c>
      <c r="K150" s="356"/>
      <c r="L150" s="356"/>
      <c r="M150" s="535">
        <v>350</v>
      </c>
      <c r="N150" s="535">
        <v>457</v>
      </c>
      <c r="O150" s="535">
        <v>414</v>
      </c>
      <c r="P150" s="284" t="s">
        <v>166</v>
      </c>
      <c r="Q150" s="284" t="s">
        <v>484</v>
      </c>
      <c r="R150" s="284"/>
      <c r="S150" s="284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</row>
    <row r="151" spans="1:29" s="384" customFormat="1" ht="13.5" x14ac:dyDescent="0.25">
      <c r="A151" s="280" t="s">
        <v>127</v>
      </c>
      <c r="B151" s="280" t="s">
        <v>4</v>
      </c>
      <c r="C151" s="280">
        <v>4</v>
      </c>
      <c r="D151" s="280">
        <v>310</v>
      </c>
      <c r="E151" s="281">
        <v>41681.836111111108</v>
      </c>
      <c r="F151" s="281">
        <v>41682.095138888886</v>
      </c>
      <c r="G151" s="282">
        <f t="shared" si="18"/>
        <v>6.2166666666744277</v>
      </c>
      <c r="H151" s="313">
        <f t="shared" si="22"/>
        <v>1.7268518518540077</v>
      </c>
      <c r="I151" s="283">
        <f t="shared" si="23"/>
        <v>290.11111111147329</v>
      </c>
      <c r="J151" s="356">
        <f t="shared" si="20"/>
        <v>3.5538721281191448E-5</v>
      </c>
      <c r="K151" s="356">
        <f>I151/$T$4</f>
        <v>3.6773571991838431E-5</v>
      </c>
      <c r="L151" s="356">
        <f>I151/$U$4</f>
        <v>3.8125763038451581E-5</v>
      </c>
      <c r="M151" s="495">
        <v>130</v>
      </c>
      <c r="N151" s="495">
        <v>180</v>
      </c>
      <c r="O151" s="495">
        <v>168</v>
      </c>
      <c r="P151" s="284" t="s">
        <v>166</v>
      </c>
      <c r="Q151" s="482" t="s">
        <v>199</v>
      </c>
      <c r="R151" s="285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</row>
    <row r="152" spans="1:29" x14ac:dyDescent="0.2">
      <c r="A152" s="280" t="s">
        <v>115</v>
      </c>
      <c r="B152" s="280" t="s">
        <v>4</v>
      </c>
      <c r="C152" s="280">
        <v>14</v>
      </c>
      <c r="D152" s="280">
        <v>1850</v>
      </c>
      <c r="E152" s="281">
        <v>41647.510416666664</v>
      </c>
      <c r="F152" s="281">
        <v>41648.399305555555</v>
      </c>
      <c r="G152" s="282">
        <f t="shared" si="18"/>
        <v>21.333333333372138</v>
      </c>
      <c r="H152" s="313">
        <f t="shared" si="22"/>
        <v>0.96969696969873354</v>
      </c>
      <c r="I152" s="283">
        <f t="shared" si="23"/>
        <v>289.93939393992133</v>
      </c>
      <c r="J152" s="356">
        <f t="shared" si="20"/>
        <v>3.5517685862466537E-5</v>
      </c>
      <c r="K152" s="356">
        <f>I152/$T$4</f>
        <v>3.6751805663254502E-5</v>
      </c>
      <c r="L152" s="356">
        <f>I152/$U$4</f>
        <v>3.8103196346100021E-5</v>
      </c>
      <c r="M152" s="535">
        <v>315</v>
      </c>
      <c r="N152" s="535">
        <v>330</v>
      </c>
      <c r="O152" s="535">
        <v>299</v>
      </c>
      <c r="P152" s="284" t="s">
        <v>155</v>
      </c>
      <c r="Q152" s="284" t="s">
        <v>430</v>
      </c>
      <c r="R152" s="284"/>
      <c r="S152" s="284"/>
    </row>
    <row r="153" spans="1:29" ht="13.5" x14ac:dyDescent="0.25">
      <c r="A153" s="280" t="s">
        <v>120</v>
      </c>
      <c r="B153" s="478" t="s">
        <v>7</v>
      </c>
      <c r="C153" s="280">
        <v>6</v>
      </c>
      <c r="D153" s="280">
        <v>3416</v>
      </c>
      <c r="E153" s="281">
        <v>41678.958333333336</v>
      </c>
      <c r="F153" s="281">
        <v>41679.013888888891</v>
      </c>
      <c r="G153" s="479">
        <f t="shared" si="18"/>
        <v>1.3333333333139308</v>
      </c>
      <c r="H153" s="480">
        <f t="shared" si="22"/>
        <v>0.5842696629128461</v>
      </c>
      <c r="I153" s="481">
        <f t="shared" si="23"/>
        <v>286.87640449020745</v>
      </c>
      <c r="J153" s="490">
        <f t="shared" si="20"/>
        <v>3.5142468491702738E-5</v>
      </c>
      <c r="K153" s="490"/>
      <c r="L153" s="490"/>
      <c r="M153" s="495">
        <v>300</v>
      </c>
      <c r="N153" s="495">
        <v>534</v>
      </c>
      <c r="O153" s="495">
        <v>491</v>
      </c>
      <c r="P153" s="284" t="s">
        <v>181</v>
      </c>
      <c r="Q153" s="482" t="s">
        <v>254</v>
      </c>
    </row>
    <row r="154" spans="1:29" ht="13.5" x14ac:dyDescent="0.25">
      <c r="A154" s="280" t="s">
        <v>113</v>
      </c>
      <c r="B154" s="280" t="s">
        <v>4</v>
      </c>
      <c r="C154" s="280">
        <v>32</v>
      </c>
      <c r="D154" s="280">
        <v>360</v>
      </c>
      <c r="E154" s="281">
        <v>41692.614583333336</v>
      </c>
      <c r="F154" s="281">
        <v>41692.677083333336</v>
      </c>
      <c r="G154" s="282">
        <f t="shared" ref="G154:G217" si="25">(F154-E154)*24</f>
        <v>1.5</v>
      </c>
      <c r="H154" s="313">
        <f t="shared" si="22"/>
        <v>0.71985815602836878</v>
      </c>
      <c r="I154" s="283">
        <f t="shared" si="23"/>
        <v>283.6241134751773</v>
      </c>
      <c r="J154" s="356">
        <f t="shared" si="20"/>
        <v>3.4744061607300199E-5</v>
      </c>
      <c r="K154" s="356">
        <f t="shared" ref="K154:K159" si="26">I154/$T$4</f>
        <v>3.5951300574258857E-5</v>
      </c>
      <c r="L154" s="356">
        <f>I154/$U$4</f>
        <v>3.727325610148913E-5</v>
      </c>
      <c r="M154" s="495">
        <v>220</v>
      </c>
      <c r="N154" s="495">
        <v>423</v>
      </c>
      <c r="O154" s="495">
        <v>394</v>
      </c>
      <c r="P154" s="284" t="s">
        <v>165</v>
      </c>
      <c r="Q154" s="482" t="s">
        <v>315</v>
      </c>
    </row>
    <row r="155" spans="1:29" ht="13.5" x14ac:dyDescent="0.25">
      <c r="A155" s="280" t="s">
        <v>132</v>
      </c>
      <c r="B155" s="280" t="s">
        <v>4</v>
      </c>
      <c r="C155" s="280">
        <v>15</v>
      </c>
      <c r="D155" s="280">
        <v>9650</v>
      </c>
      <c r="E155" s="281">
        <v>41685.195138888892</v>
      </c>
      <c r="F155" s="281">
        <v>41685.296527777777</v>
      </c>
      <c r="G155" s="282">
        <f t="shared" si="25"/>
        <v>2.4333333332324401</v>
      </c>
      <c r="H155" s="313">
        <f t="shared" si="22"/>
        <v>0.58640101199339634</v>
      </c>
      <c r="I155" s="283">
        <f t="shared" si="23"/>
        <v>282.64528778081706</v>
      </c>
      <c r="J155" s="356">
        <f t="shared" si="20"/>
        <v>3.4624155088030864E-5</v>
      </c>
      <c r="K155" s="356">
        <f t="shared" si="26"/>
        <v>3.5827227707828085E-5</v>
      </c>
      <c r="L155" s="356">
        <f>I155/$U$4</f>
        <v>3.7144620985322248E-5</v>
      </c>
      <c r="M155" s="495">
        <v>400</v>
      </c>
      <c r="N155" s="495">
        <v>527</v>
      </c>
      <c r="O155" s="495">
        <v>482</v>
      </c>
      <c r="P155" s="284" t="s">
        <v>162</v>
      </c>
      <c r="Q155" s="482" t="s">
        <v>245</v>
      </c>
    </row>
    <row r="156" spans="1:29" ht="13.5" x14ac:dyDescent="0.25">
      <c r="A156" s="280" t="s">
        <v>119</v>
      </c>
      <c r="B156" s="286" t="s">
        <v>147</v>
      </c>
      <c r="C156" s="280">
        <v>5</v>
      </c>
      <c r="D156" s="280">
        <v>344</v>
      </c>
      <c r="E156" s="281">
        <v>41673.958333333336</v>
      </c>
      <c r="F156" s="281">
        <v>41674.204861111109</v>
      </c>
      <c r="G156" s="287">
        <f t="shared" si="25"/>
        <v>5.9166666665696539</v>
      </c>
      <c r="H156" s="338">
        <f t="shared" si="22"/>
        <v>1.6671270717958693</v>
      </c>
      <c r="I156" s="288">
        <f t="shared" si="23"/>
        <v>280.07734806170606</v>
      </c>
      <c r="J156" s="357">
        <f t="shared" si="20"/>
        <v>3.4309581497261631E-5</v>
      </c>
      <c r="K156" s="357">
        <f t="shared" si="26"/>
        <v>3.5501723745674961E-5</v>
      </c>
      <c r="L156" s="357"/>
      <c r="M156" s="495">
        <v>130</v>
      </c>
      <c r="N156" s="495">
        <v>181</v>
      </c>
      <c r="O156" s="495">
        <v>168</v>
      </c>
      <c r="P156" s="284" t="s">
        <v>174</v>
      </c>
      <c r="Q156" s="482" t="s">
        <v>211</v>
      </c>
    </row>
    <row r="157" spans="1:29" x14ac:dyDescent="0.2">
      <c r="A157" s="280" t="s">
        <v>126</v>
      </c>
      <c r="B157" s="280" t="s">
        <v>4</v>
      </c>
      <c r="C157" s="280">
        <v>3</v>
      </c>
      <c r="D157" s="280">
        <v>250</v>
      </c>
      <c r="E157" s="281">
        <v>41648.799305555556</v>
      </c>
      <c r="F157" s="281">
        <v>41649.092361111114</v>
      </c>
      <c r="G157" s="282">
        <f t="shared" si="25"/>
        <v>7.03333333338378</v>
      </c>
      <c r="H157" s="313">
        <f t="shared" si="22"/>
        <v>1.8001984127113246</v>
      </c>
      <c r="I157" s="283">
        <f t="shared" si="23"/>
        <v>279.03075397025532</v>
      </c>
      <c r="J157" s="356">
        <f t="shared" si="20"/>
        <v>3.4181373323613576E-5</v>
      </c>
      <c r="K157" s="356">
        <f t="shared" si="26"/>
        <v>3.5369060770373027E-5</v>
      </c>
      <c r="L157" s="356">
        <f>I157/$U$4</f>
        <v>3.6669606915616394E-5</v>
      </c>
      <c r="M157" s="535">
        <v>125</v>
      </c>
      <c r="N157" s="535">
        <v>168</v>
      </c>
      <c r="O157" s="535">
        <v>155</v>
      </c>
      <c r="P157" s="284" t="s">
        <v>160</v>
      </c>
      <c r="Q157" s="284" t="s">
        <v>490</v>
      </c>
      <c r="R157" s="284"/>
      <c r="S157" s="284"/>
    </row>
    <row r="158" spans="1:29" x14ac:dyDescent="0.2">
      <c r="A158" s="280" t="s">
        <v>107</v>
      </c>
      <c r="B158" s="280" t="s">
        <v>4</v>
      </c>
      <c r="C158" s="280">
        <v>15</v>
      </c>
      <c r="D158" s="280">
        <v>8551</v>
      </c>
      <c r="E158" s="281">
        <v>41651.040972222225</v>
      </c>
      <c r="F158" s="281">
        <v>41651.520833333336</v>
      </c>
      <c r="G158" s="282">
        <f t="shared" si="25"/>
        <v>11.516666666662786</v>
      </c>
      <c r="H158" s="313">
        <f t="shared" si="22"/>
        <v>2.7420634920625679</v>
      </c>
      <c r="I158" s="283">
        <f t="shared" si="23"/>
        <v>268.72222222213168</v>
      </c>
      <c r="J158" s="356">
        <f t="shared" si="20"/>
        <v>3.2918574269791367E-5</v>
      </c>
      <c r="K158" s="356">
        <f t="shared" si="26"/>
        <v>3.4062383708203849E-5</v>
      </c>
      <c r="L158" s="356">
        <f>I158/$U$4</f>
        <v>3.5314882385426649E-5</v>
      </c>
      <c r="M158" s="535">
        <v>80</v>
      </c>
      <c r="N158" s="535">
        <v>105</v>
      </c>
      <c r="O158" s="535">
        <v>98</v>
      </c>
      <c r="P158" s="284" t="s">
        <v>183</v>
      </c>
      <c r="Q158" s="284" t="s">
        <v>447</v>
      </c>
      <c r="R158" s="284"/>
      <c r="S158" s="284"/>
    </row>
    <row r="159" spans="1:29" ht="13.5" x14ac:dyDescent="0.25">
      <c r="A159" s="280" t="s">
        <v>112</v>
      </c>
      <c r="B159" s="286" t="s">
        <v>147</v>
      </c>
      <c r="C159" s="280">
        <v>21</v>
      </c>
      <c r="D159" s="280">
        <v>250</v>
      </c>
      <c r="E159" s="281">
        <v>41676</v>
      </c>
      <c r="F159" s="281">
        <v>41676.133333333331</v>
      </c>
      <c r="G159" s="287">
        <f t="shared" si="25"/>
        <v>3.1999999999534339</v>
      </c>
      <c r="H159" s="338">
        <f t="shared" si="22"/>
        <v>0.87272727271457284</v>
      </c>
      <c r="I159" s="288">
        <f t="shared" si="23"/>
        <v>264.43636363251557</v>
      </c>
      <c r="J159" s="357">
        <f t="shared" si="20"/>
        <v>3.2393554965003551E-5</v>
      </c>
      <c r="K159" s="357">
        <f t="shared" si="26"/>
        <v>3.3519121753195418E-5</v>
      </c>
      <c r="L159" s="357"/>
      <c r="M159" s="495">
        <v>240</v>
      </c>
      <c r="N159" s="495">
        <v>330</v>
      </c>
      <c r="O159" s="495">
        <v>303</v>
      </c>
      <c r="P159" s="284" t="s">
        <v>160</v>
      </c>
      <c r="Q159" s="482" t="s">
        <v>276</v>
      </c>
      <c r="R159" s="63"/>
    </row>
    <row r="160" spans="1:29" s="384" customFormat="1" x14ac:dyDescent="0.2">
      <c r="A160" s="280" t="s">
        <v>114</v>
      </c>
      <c r="B160" s="538" t="s">
        <v>7</v>
      </c>
      <c r="C160" s="280">
        <v>7</v>
      </c>
      <c r="D160" s="280">
        <v>310</v>
      </c>
      <c r="E160" s="281">
        <v>41654.914583333331</v>
      </c>
      <c r="F160" s="281">
        <v>41655.027777777781</v>
      </c>
      <c r="G160" s="539">
        <f t="shared" si="25"/>
        <v>2.716666666790843</v>
      </c>
      <c r="H160" s="540">
        <f t="shared" si="22"/>
        <v>0.63606856312170723</v>
      </c>
      <c r="I160" s="541">
        <f t="shared" si="23"/>
        <v>263.33238513238678</v>
      </c>
      <c r="J160" s="542">
        <f t="shared" si="20"/>
        <v>3.2258317179500636E-5</v>
      </c>
      <c r="K160" s="356"/>
      <c r="L160" s="356"/>
      <c r="M160" s="535">
        <v>350</v>
      </c>
      <c r="N160" s="535">
        <v>457</v>
      </c>
      <c r="O160" s="535">
        <v>414</v>
      </c>
      <c r="P160" s="284" t="s">
        <v>166</v>
      </c>
      <c r="Q160" s="284" t="s">
        <v>484</v>
      </c>
      <c r="R160" s="284"/>
      <c r="S160" s="284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</row>
    <row r="161" spans="1:29" ht="13.5" x14ac:dyDescent="0.25">
      <c r="A161" s="280" t="s">
        <v>110</v>
      </c>
      <c r="B161" s="280" t="s">
        <v>4</v>
      </c>
      <c r="C161" s="280">
        <v>24</v>
      </c>
      <c r="D161" s="280">
        <v>1710</v>
      </c>
      <c r="E161" s="281">
        <v>41689.737500000003</v>
      </c>
      <c r="F161" s="281">
        <v>41691.425694444442</v>
      </c>
      <c r="G161" s="282">
        <f t="shared" si="25"/>
        <v>40.516666666546371</v>
      </c>
      <c r="H161" s="313">
        <f t="shared" si="22"/>
        <v>0.54022222222061833</v>
      </c>
      <c r="I161" s="283">
        <f t="shared" si="23"/>
        <v>262.54799999922051</v>
      </c>
      <c r="J161" s="356">
        <f t="shared" si="20"/>
        <v>3.216222970281659E-5</v>
      </c>
      <c r="K161" s="356">
        <f>I161/$T$4</f>
        <v>3.3279758718288897E-5</v>
      </c>
      <c r="L161" s="356">
        <f>I161/$U$4</f>
        <v>3.4503479704172555E-5</v>
      </c>
      <c r="M161" s="495">
        <v>518</v>
      </c>
      <c r="N161" s="495">
        <v>525</v>
      </c>
      <c r="O161" s="495">
        <v>486</v>
      </c>
      <c r="P161" s="284" t="s">
        <v>322</v>
      </c>
      <c r="Q161" s="482" t="s">
        <v>328</v>
      </c>
    </row>
    <row r="162" spans="1:29" x14ac:dyDescent="0.2">
      <c r="A162" s="280" t="s">
        <v>114</v>
      </c>
      <c r="B162" s="538" t="s">
        <v>7</v>
      </c>
      <c r="C162" s="280">
        <v>1</v>
      </c>
      <c r="D162" s="280">
        <v>310</v>
      </c>
      <c r="E162" s="281">
        <v>41647.939583333333</v>
      </c>
      <c r="F162" s="281">
        <v>41648.052083333336</v>
      </c>
      <c r="G162" s="539">
        <f t="shared" si="25"/>
        <v>2.7000000000698492</v>
      </c>
      <c r="H162" s="540">
        <f t="shared" si="22"/>
        <v>0.63216630198571966</v>
      </c>
      <c r="I162" s="541">
        <f t="shared" si="23"/>
        <v>261.71684902208796</v>
      </c>
      <c r="J162" s="542">
        <f t="shared" si="20"/>
        <v>3.206041339248729E-5</v>
      </c>
      <c r="M162" s="535">
        <v>350</v>
      </c>
      <c r="N162" s="535">
        <v>457</v>
      </c>
      <c r="O162" s="535">
        <v>414</v>
      </c>
      <c r="P162" s="284" t="s">
        <v>166</v>
      </c>
      <c r="Q162" s="284" t="s">
        <v>484</v>
      </c>
      <c r="R162" s="284"/>
      <c r="S162" s="284"/>
    </row>
    <row r="163" spans="1:29" s="214" customFormat="1" x14ac:dyDescent="0.2">
      <c r="A163" s="454" t="s">
        <v>114</v>
      </c>
      <c r="B163" s="454" t="s">
        <v>4</v>
      </c>
      <c r="C163" s="454">
        <v>12</v>
      </c>
      <c r="D163" s="454">
        <v>3414</v>
      </c>
      <c r="E163" s="455">
        <v>41695.243750000001</v>
      </c>
      <c r="F163" s="455">
        <v>41695.318749999999</v>
      </c>
      <c r="G163" s="456">
        <f t="shared" si="25"/>
        <v>1.7999999999301508</v>
      </c>
      <c r="H163" s="457">
        <f t="shared" si="22"/>
        <v>0.61838074395849818</v>
      </c>
      <c r="I163" s="458">
        <f t="shared" si="23"/>
        <v>256.00962799881825</v>
      </c>
      <c r="J163" s="245">
        <f t="shared" si="20"/>
        <v>3.1361276649812847E-5</v>
      </c>
      <c r="K163" s="245">
        <f>I163/$T$4</f>
        <v>3.2450975247897009E-5</v>
      </c>
      <c r="L163" s="245">
        <f>I163/$U$4</f>
        <v>3.3644221261469201E-5</v>
      </c>
      <c r="M163" s="504">
        <v>300</v>
      </c>
      <c r="N163" s="504">
        <v>457</v>
      </c>
      <c r="O163" s="504">
        <v>414</v>
      </c>
      <c r="P163" s="459" t="s">
        <v>382</v>
      </c>
      <c r="Q163" s="460" t="s">
        <v>388</v>
      </c>
      <c r="R163" s="461"/>
      <c r="V163" s="63"/>
      <c r="W163" s="63"/>
      <c r="X163" s="63"/>
      <c r="Y163" s="63"/>
      <c r="Z163" s="63"/>
      <c r="AA163" s="63"/>
      <c r="AB163" s="63"/>
      <c r="AC163" s="63"/>
    </row>
    <row r="164" spans="1:29" s="214" customFormat="1" x14ac:dyDescent="0.2">
      <c r="A164" s="280" t="s">
        <v>107</v>
      </c>
      <c r="B164" s="280" t="s">
        <v>4</v>
      </c>
      <c r="C164" s="280">
        <v>23</v>
      </c>
      <c r="D164" s="280">
        <v>8551</v>
      </c>
      <c r="E164" s="281">
        <v>41659.770833333336</v>
      </c>
      <c r="F164" s="281">
        <v>41663.5</v>
      </c>
      <c r="G164" s="282">
        <f t="shared" si="25"/>
        <v>89.499999999941792</v>
      </c>
      <c r="H164" s="313">
        <f t="shared" si="22"/>
        <v>2.5571428571411943</v>
      </c>
      <c r="I164" s="283">
        <f t="shared" si="23"/>
        <v>250.59999999983705</v>
      </c>
      <c r="J164" s="356">
        <f t="shared" si="20"/>
        <v>3.0698595165625052E-5</v>
      </c>
      <c r="K164" s="356">
        <f>I164/$T$4</f>
        <v>3.1765267817018357E-5</v>
      </c>
      <c r="L164" s="356">
        <f>I164/$U$4</f>
        <v>3.293329986854096E-5</v>
      </c>
      <c r="M164" s="535">
        <v>102</v>
      </c>
      <c r="N164" s="535">
        <v>105</v>
      </c>
      <c r="O164" s="535">
        <v>98</v>
      </c>
      <c r="P164" s="284" t="s">
        <v>183</v>
      </c>
      <c r="Q164" s="284" t="s">
        <v>483</v>
      </c>
      <c r="R164" s="284"/>
      <c r="S164" s="284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</row>
    <row r="165" spans="1:29" x14ac:dyDescent="0.2">
      <c r="A165" s="280" t="s">
        <v>107</v>
      </c>
      <c r="B165" s="538" t="s">
        <v>7</v>
      </c>
      <c r="C165" s="280">
        <v>12</v>
      </c>
      <c r="D165" s="280">
        <v>345</v>
      </c>
      <c r="E165" s="281">
        <v>41650.260416666664</v>
      </c>
      <c r="F165" s="281">
        <v>41650.918055555558</v>
      </c>
      <c r="G165" s="539">
        <f t="shared" si="25"/>
        <v>15.783333333441988</v>
      </c>
      <c r="H165" s="540">
        <f t="shared" si="22"/>
        <v>2.5553968254144173</v>
      </c>
      <c r="I165" s="541">
        <f t="shared" si="23"/>
        <v>250.42888889061288</v>
      </c>
      <c r="J165" s="542">
        <f t="shared" si="20"/>
        <v>3.0677633989765449E-5</v>
      </c>
      <c r="M165" s="535">
        <v>88</v>
      </c>
      <c r="N165" s="535">
        <v>105</v>
      </c>
      <c r="O165" s="535">
        <v>98</v>
      </c>
      <c r="P165" s="284" t="s">
        <v>443</v>
      </c>
      <c r="Q165" s="284" t="s">
        <v>491</v>
      </c>
      <c r="R165" s="284"/>
      <c r="S165" s="284"/>
    </row>
    <row r="166" spans="1:29" ht="13.5" x14ac:dyDescent="0.25">
      <c r="A166" s="280" t="s">
        <v>121</v>
      </c>
      <c r="B166" s="280" t="s">
        <v>4</v>
      </c>
      <c r="C166" s="280">
        <v>11</v>
      </c>
      <c r="D166" s="280">
        <v>344</v>
      </c>
      <c r="E166" s="281">
        <v>41691.354166666664</v>
      </c>
      <c r="F166" s="281">
        <v>41691.520833333336</v>
      </c>
      <c r="G166" s="282">
        <f t="shared" si="25"/>
        <v>4.0000000001164153</v>
      </c>
      <c r="H166" s="313">
        <f t="shared" si="22"/>
        <v>0.51837524179458383</v>
      </c>
      <c r="I166" s="283">
        <f t="shared" si="23"/>
        <v>249.33849130319481</v>
      </c>
      <c r="J166" s="356">
        <f t="shared" si="20"/>
        <v>3.0544059871226965E-5</v>
      </c>
      <c r="K166" s="356">
        <f>I166/$T$4</f>
        <v>3.1605362942308199E-5</v>
      </c>
      <c r="L166" s="356">
        <f>I166/$U$4</f>
        <v>3.2767515175032103E-5</v>
      </c>
      <c r="M166" s="495">
        <v>450</v>
      </c>
      <c r="N166" s="495">
        <v>517</v>
      </c>
      <c r="O166" s="495">
        <v>481</v>
      </c>
      <c r="P166" s="284" t="s">
        <v>174</v>
      </c>
      <c r="Q166" s="482" t="s">
        <v>188</v>
      </c>
    </row>
    <row r="167" spans="1:29" x14ac:dyDescent="0.2">
      <c r="A167" s="280" t="s">
        <v>116</v>
      </c>
      <c r="B167" s="538" t="s">
        <v>7</v>
      </c>
      <c r="C167" s="280">
        <v>2</v>
      </c>
      <c r="D167" s="280">
        <v>344</v>
      </c>
      <c r="E167" s="281">
        <v>41653.988194444442</v>
      </c>
      <c r="F167" s="281">
        <v>41654.174305555556</v>
      </c>
      <c r="G167" s="539">
        <f t="shared" si="25"/>
        <v>4.4666666667326353</v>
      </c>
      <c r="H167" s="540">
        <f t="shared" si="22"/>
        <v>0.5177472167725452</v>
      </c>
      <c r="I167" s="541">
        <f t="shared" si="23"/>
        <v>246.96542240050405</v>
      </c>
      <c r="J167" s="542">
        <f t="shared" si="20"/>
        <v>3.0253358029471636E-5</v>
      </c>
      <c r="K167" s="542"/>
      <c r="M167" s="535">
        <v>450</v>
      </c>
      <c r="N167" s="535">
        <v>509</v>
      </c>
      <c r="O167" s="535">
        <v>477</v>
      </c>
      <c r="P167" s="284" t="s">
        <v>174</v>
      </c>
      <c r="Q167" s="284" t="s">
        <v>492</v>
      </c>
      <c r="R167" s="284"/>
      <c r="S167" s="284"/>
    </row>
    <row r="168" spans="1:29" ht="13.5" x14ac:dyDescent="0.25">
      <c r="A168" s="280" t="s">
        <v>112</v>
      </c>
      <c r="B168" s="280" t="s">
        <v>4</v>
      </c>
      <c r="C168" s="280">
        <v>39</v>
      </c>
      <c r="D168" s="280">
        <v>1488</v>
      </c>
      <c r="E168" s="281">
        <v>41686.263888888891</v>
      </c>
      <c r="F168" s="281">
        <v>41687.375</v>
      </c>
      <c r="G168" s="282">
        <f t="shared" si="25"/>
        <v>26.666666666627862</v>
      </c>
      <c r="H168" s="313">
        <f t="shared" si="22"/>
        <v>0.80808080807963212</v>
      </c>
      <c r="I168" s="283">
        <f t="shared" si="23"/>
        <v>244.84848484812852</v>
      </c>
      <c r="J168" s="356">
        <f t="shared" si="20"/>
        <v>2.9994032375396107E-5</v>
      </c>
      <c r="K168" s="356">
        <f>I168/$T$4</f>
        <v>3.1036223845957787E-5</v>
      </c>
      <c r="L168" s="356">
        <f>I168/$U$4</f>
        <v>3.2177448419260044E-5</v>
      </c>
      <c r="M168" s="495">
        <v>320</v>
      </c>
      <c r="N168" s="495">
        <v>330</v>
      </c>
      <c r="O168" s="495">
        <v>303</v>
      </c>
      <c r="P168" s="284" t="s">
        <v>278</v>
      </c>
      <c r="Q168" s="482" t="s">
        <v>280</v>
      </c>
    </row>
    <row r="169" spans="1:29" x14ac:dyDescent="0.2">
      <c r="A169" s="280" t="s">
        <v>114</v>
      </c>
      <c r="B169" s="538" t="s">
        <v>7</v>
      </c>
      <c r="C169" s="280">
        <v>5</v>
      </c>
      <c r="D169" s="280">
        <v>310</v>
      </c>
      <c r="E169" s="281">
        <v>41652.916666666664</v>
      </c>
      <c r="F169" s="281">
        <v>41653.020138888889</v>
      </c>
      <c r="G169" s="539">
        <f t="shared" si="25"/>
        <v>2.4833333333954215</v>
      </c>
      <c r="H169" s="540">
        <f t="shared" si="22"/>
        <v>0.58143690738142251</v>
      </c>
      <c r="I169" s="541">
        <f t="shared" si="23"/>
        <v>240.71487965590893</v>
      </c>
      <c r="J169" s="542">
        <f t="shared" si="20"/>
        <v>2.948766416960777E-5</v>
      </c>
      <c r="M169" s="535">
        <v>350</v>
      </c>
      <c r="N169" s="535">
        <v>457</v>
      </c>
      <c r="O169" s="535">
        <v>414</v>
      </c>
      <c r="P169" s="284" t="s">
        <v>166</v>
      </c>
      <c r="Q169" s="284" t="s">
        <v>484</v>
      </c>
      <c r="R169" s="284"/>
      <c r="S169" s="284"/>
    </row>
    <row r="170" spans="1:29" ht="13.5" x14ac:dyDescent="0.25">
      <c r="A170" s="280" t="s">
        <v>112</v>
      </c>
      <c r="B170" s="280" t="s">
        <v>4</v>
      </c>
      <c r="C170" s="280">
        <v>37</v>
      </c>
      <c r="D170" s="280">
        <v>250</v>
      </c>
      <c r="E170" s="281">
        <v>41684.284722222219</v>
      </c>
      <c r="F170" s="281">
        <v>41684.5</v>
      </c>
      <c r="G170" s="282">
        <f t="shared" si="25"/>
        <v>5.1666666667442769</v>
      </c>
      <c r="H170" s="313">
        <f t="shared" si="22"/>
        <v>0.78282828284004191</v>
      </c>
      <c r="I170" s="283">
        <f t="shared" si="23"/>
        <v>237.19696970053269</v>
      </c>
      <c r="J170" s="356">
        <f t="shared" si="20"/>
        <v>2.9056718864143733E-5</v>
      </c>
      <c r="K170" s="356">
        <f t="shared" ref="K170:K178" si="27">I170/$T$4</f>
        <v>3.0066341851266993E-5</v>
      </c>
      <c r="L170" s="356">
        <f>I170/$U$4</f>
        <v>3.1171903156671775E-5</v>
      </c>
      <c r="M170" s="495">
        <v>280</v>
      </c>
      <c r="N170" s="495">
        <v>330</v>
      </c>
      <c r="O170" s="495">
        <v>303</v>
      </c>
      <c r="P170" s="284" t="s">
        <v>160</v>
      </c>
      <c r="Q170" s="482" t="s">
        <v>285</v>
      </c>
    </row>
    <row r="171" spans="1:29" x14ac:dyDescent="0.2">
      <c r="A171" s="280" t="s">
        <v>113</v>
      </c>
      <c r="B171" s="280" t="s">
        <v>4</v>
      </c>
      <c r="C171" s="280">
        <v>2</v>
      </c>
      <c r="D171" s="280">
        <v>360</v>
      </c>
      <c r="E171" s="281">
        <v>41644.969444444447</v>
      </c>
      <c r="F171" s="281">
        <v>41645.083333333336</v>
      </c>
      <c r="G171" s="282">
        <f t="shared" si="25"/>
        <v>2.7333333333372138</v>
      </c>
      <c r="H171" s="313">
        <f t="shared" si="22"/>
        <v>0.60094562647839456</v>
      </c>
      <c r="I171" s="283">
        <f t="shared" si="23"/>
        <v>236.77257683248746</v>
      </c>
      <c r="J171" s="356">
        <f t="shared" si="20"/>
        <v>2.9004730576644502E-5</v>
      </c>
      <c r="K171" s="356">
        <f t="shared" si="27"/>
        <v>3.0012547146106983E-5</v>
      </c>
      <c r="L171" s="356">
        <f>I171/$U$4</f>
        <v>3.1116130380991754E-5</v>
      </c>
      <c r="M171" s="535">
        <v>330</v>
      </c>
      <c r="N171" s="535">
        <v>423</v>
      </c>
      <c r="O171" s="535">
        <v>394</v>
      </c>
      <c r="P171" s="284" t="s">
        <v>165</v>
      </c>
      <c r="Q171" s="284" t="s">
        <v>493</v>
      </c>
      <c r="R171" s="284"/>
      <c r="S171" s="284"/>
    </row>
    <row r="172" spans="1:29" x14ac:dyDescent="0.2">
      <c r="A172" s="280" t="s">
        <v>126</v>
      </c>
      <c r="B172" s="286" t="s">
        <v>147</v>
      </c>
      <c r="C172" s="280">
        <v>5</v>
      </c>
      <c r="D172" s="280">
        <v>344</v>
      </c>
      <c r="E172" s="281">
        <v>41659.411111111112</v>
      </c>
      <c r="F172" s="281">
        <v>41659.690972222219</v>
      </c>
      <c r="G172" s="287">
        <f t="shared" si="25"/>
        <v>6.7166666665580124</v>
      </c>
      <c r="H172" s="338">
        <f t="shared" si="22"/>
        <v>1.5192460317214551</v>
      </c>
      <c r="I172" s="288">
        <f t="shared" si="23"/>
        <v>235.48313491682555</v>
      </c>
      <c r="J172" s="357">
        <f t="shared" si="20"/>
        <v>2.884677345230883E-5</v>
      </c>
      <c r="K172" s="357">
        <f t="shared" si="27"/>
        <v>2.9849101544408995E-5</v>
      </c>
      <c r="M172" s="535">
        <v>130</v>
      </c>
      <c r="N172" s="535">
        <v>168</v>
      </c>
      <c r="O172" s="535">
        <v>155</v>
      </c>
      <c r="P172" s="284" t="s">
        <v>174</v>
      </c>
      <c r="Q172" s="284" t="s">
        <v>494</v>
      </c>
      <c r="R172" s="284"/>
      <c r="S172" s="284"/>
    </row>
    <row r="173" spans="1:29" ht="13.5" x14ac:dyDescent="0.25">
      <c r="A173" s="280" t="s">
        <v>109</v>
      </c>
      <c r="B173" s="280" t="s">
        <v>4</v>
      </c>
      <c r="C173" s="280">
        <v>17</v>
      </c>
      <c r="D173" s="280">
        <v>310</v>
      </c>
      <c r="E173" s="281">
        <v>41672.6875</v>
      </c>
      <c r="F173" s="281">
        <v>41672.791666666664</v>
      </c>
      <c r="G173" s="282">
        <f t="shared" si="25"/>
        <v>2.4999999999417923</v>
      </c>
      <c r="H173" s="313">
        <f t="shared" si="22"/>
        <v>0.40259472816196079</v>
      </c>
      <c r="I173" s="283">
        <f t="shared" si="23"/>
        <v>229.47899505231766</v>
      </c>
      <c r="J173" s="356">
        <f t="shared" si="20"/>
        <v>2.8111264038827432E-5</v>
      </c>
      <c r="K173" s="356">
        <f t="shared" si="27"/>
        <v>2.9088035659305027E-5</v>
      </c>
      <c r="L173" s="356">
        <f>I173/$U$4</f>
        <v>3.0157623932938219E-5</v>
      </c>
      <c r="M173" s="501">
        <f>679*75%</f>
        <v>509.25</v>
      </c>
      <c r="N173" s="501">
        <v>607</v>
      </c>
      <c r="O173" s="501">
        <v>570</v>
      </c>
      <c r="P173" s="284" t="s">
        <v>166</v>
      </c>
      <c r="Q173" s="482" t="s">
        <v>339</v>
      </c>
    </row>
    <row r="174" spans="1:29" x14ac:dyDescent="0.2">
      <c r="A174" s="454" t="s">
        <v>115</v>
      </c>
      <c r="B174" s="454" t="s">
        <v>4</v>
      </c>
      <c r="C174" s="454">
        <v>28</v>
      </c>
      <c r="D174" s="454">
        <v>1850</v>
      </c>
      <c r="E174" s="455">
        <v>41666.338888888888</v>
      </c>
      <c r="F174" s="455">
        <v>41666.413194444445</v>
      </c>
      <c r="G174" s="456">
        <f t="shared" si="25"/>
        <v>1.78333333338378</v>
      </c>
      <c r="H174" s="457">
        <f t="shared" si="22"/>
        <v>0.75656565658705821</v>
      </c>
      <c r="I174" s="458">
        <f t="shared" si="23"/>
        <v>226.21313131953042</v>
      </c>
      <c r="J174" s="245">
        <f t="shared" si="20"/>
        <v>2.7711194491345398E-5</v>
      </c>
      <c r="K174" s="245">
        <f t="shared" si="27"/>
        <v>2.8674065044277331E-5</v>
      </c>
      <c r="L174" s="245">
        <f>I174/$U$4</f>
        <v>2.9728431316650334E-5</v>
      </c>
      <c r="M174" s="534">
        <v>190</v>
      </c>
      <c r="N174" s="244">
        <v>330</v>
      </c>
      <c r="O174" s="244">
        <v>299</v>
      </c>
      <c r="P174" s="459" t="s">
        <v>155</v>
      </c>
      <c r="Q174" s="460" t="s">
        <v>178</v>
      </c>
      <c r="R174" s="461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</row>
    <row r="175" spans="1:29" ht="13.5" x14ac:dyDescent="0.25">
      <c r="A175" s="280" t="s">
        <v>111</v>
      </c>
      <c r="B175" s="280" t="s">
        <v>4</v>
      </c>
      <c r="C175" s="280">
        <v>11</v>
      </c>
      <c r="D175" s="280">
        <v>4240</v>
      </c>
      <c r="E175" s="281">
        <v>41681.333333333336</v>
      </c>
      <c r="F175" s="281">
        <v>41681.583333333336</v>
      </c>
      <c r="G175" s="282">
        <f t="shared" si="25"/>
        <v>6</v>
      </c>
      <c r="H175" s="313">
        <f t="shared" si="22"/>
        <v>0.94252873563218387</v>
      </c>
      <c r="I175" s="283">
        <f t="shared" si="23"/>
        <v>226.20689655172413</v>
      </c>
      <c r="J175" s="356">
        <f t="shared" si="20"/>
        <v>2.7710430729921467E-5</v>
      </c>
      <c r="K175" s="356">
        <f t="shared" si="27"/>
        <v>2.8673274744719693E-5</v>
      </c>
      <c r="L175" s="356">
        <f>I175/$U$4</f>
        <v>2.9727611957201908E-5</v>
      </c>
      <c r="M175" s="495">
        <v>220</v>
      </c>
      <c r="N175" s="495">
        <v>261</v>
      </c>
      <c r="O175" s="495">
        <v>240</v>
      </c>
      <c r="P175" s="284" t="s">
        <v>220</v>
      </c>
      <c r="Q175" s="482" t="s">
        <v>221</v>
      </c>
    </row>
    <row r="176" spans="1:29" x14ac:dyDescent="0.2">
      <c r="A176" s="454" t="s">
        <v>115</v>
      </c>
      <c r="B176" s="454" t="s">
        <v>4</v>
      </c>
      <c r="C176" s="454">
        <v>32</v>
      </c>
      <c r="D176" s="454">
        <v>310</v>
      </c>
      <c r="E176" s="455">
        <v>41666.693749999999</v>
      </c>
      <c r="F176" s="455">
        <v>41666.86041666667</v>
      </c>
      <c r="G176" s="456">
        <f t="shared" si="25"/>
        <v>4.0000000001164153</v>
      </c>
      <c r="H176" s="457">
        <f t="shared" si="22"/>
        <v>0.72727272729389369</v>
      </c>
      <c r="I176" s="458">
        <f t="shared" si="23"/>
        <v>217.45454546087421</v>
      </c>
      <c r="J176" s="245">
        <f t="shared" si="20"/>
        <v>2.6638264397576723E-5</v>
      </c>
      <c r="K176" s="245">
        <f t="shared" si="27"/>
        <v>2.7563854248192952E-5</v>
      </c>
      <c r="L176" s="245">
        <f>I176/$U$4</f>
        <v>2.8577397260354743E-5</v>
      </c>
      <c r="M176" s="534">
        <v>270</v>
      </c>
      <c r="N176" s="244">
        <v>330</v>
      </c>
      <c r="O176" s="244">
        <v>299</v>
      </c>
      <c r="P176" s="459" t="s">
        <v>166</v>
      </c>
      <c r="Q176" s="460" t="s">
        <v>487</v>
      </c>
      <c r="R176" s="461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</row>
    <row r="177" spans="1:21" x14ac:dyDescent="0.2">
      <c r="A177" s="280" t="s">
        <v>113</v>
      </c>
      <c r="B177" s="286" t="s">
        <v>147</v>
      </c>
      <c r="C177" s="280">
        <v>1</v>
      </c>
      <c r="D177" s="280">
        <v>310</v>
      </c>
      <c r="E177" s="281">
        <v>41640.972222222219</v>
      </c>
      <c r="F177" s="281">
        <v>41641.065972222219</v>
      </c>
      <c r="G177" s="287">
        <f t="shared" si="25"/>
        <v>2.25</v>
      </c>
      <c r="H177" s="338">
        <f t="shared" si="22"/>
        <v>0.5478723404255319</v>
      </c>
      <c r="I177" s="288">
        <f t="shared" si="23"/>
        <v>215.86170212765956</v>
      </c>
      <c r="J177" s="357">
        <f t="shared" ref="J177:J240" si="28">I177/$S$4</f>
        <v>2.6443140484373796E-5</v>
      </c>
      <c r="K177" s="357">
        <f t="shared" si="27"/>
        <v>2.736195043705908E-5</v>
      </c>
      <c r="M177" s="535">
        <v>320</v>
      </c>
      <c r="N177" s="535">
        <v>423</v>
      </c>
      <c r="O177" s="535">
        <v>394</v>
      </c>
      <c r="P177" s="284" t="s">
        <v>166</v>
      </c>
      <c r="Q177" s="284" t="s">
        <v>495</v>
      </c>
      <c r="R177" s="284"/>
      <c r="S177" s="284"/>
    </row>
    <row r="178" spans="1:21" x14ac:dyDescent="0.2">
      <c r="A178" s="454" t="s">
        <v>116</v>
      </c>
      <c r="B178" s="454" t="s">
        <v>4</v>
      </c>
      <c r="C178" s="454">
        <v>14</v>
      </c>
      <c r="D178" s="454">
        <v>280</v>
      </c>
      <c r="E178" s="455">
        <v>41697.31527777778</v>
      </c>
      <c r="F178" s="455">
        <v>41697.507638888892</v>
      </c>
      <c r="G178" s="456">
        <f t="shared" si="25"/>
        <v>4.6166666666977108</v>
      </c>
      <c r="H178" s="457">
        <f t="shared" si="22"/>
        <v>0.44443352979997608</v>
      </c>
      <c r="I178" s="458">
        <f t="shared" si="23"/>
        <v>211.99479371458858</v>
      </c>
      <c r="J178" s="245">
        <f t="shared" si="28"/>
        <v>2.596944273530958E-5</v>
      </c>
      <c r="K178" s="245">
        <f t="shared" si="27"/>
        <v>2.6871793288754369E-5</v>
      </c>
      <c r="L178" s="245">
        <f>I178/$U$4</f>
        <v>2.7859888714990294E-5</v>
      </c>
      <c r="M178" s="504">
        <v>460</v>
      </c>
      <c r="N178" s="504">
        <v>509</v>
      </c>
      <c r="O178" s="504">
        <v>477</v>
      </c>
      <c r="P178" s="459" t="s">
        <v>161</v>
      </c>
      <c r="Q178" s="460" t="s">
        <v>375</v>
      </c>
      <c r="R178" s="461"/>
      <c r="S178" s="214"/>
      <c r="T178" s="214"/>
      <c r="U178" s="214"/>
    </row>
    <row r="179" spans="1:21" x14ac:dyDescent="0.2">
      <c r="A179" s="280" t="s">
        <v>127</v>
      </c>
      <c r="B179" s="538" t="s">
        <v>7</v>
      </c>
      <c r="C179" s="280">
        <v>1</v>
      </c>
      <c r="D179" s="280">
        <v>310</v>
      </c>
      <c r="E179" s="281">
        <v>41641.916666666664</v>
      </c>
      <c r="F179" s="281">
        <v>41642.083333333336</v>
      </c>
      <c r="G179" s="539">
        <f t="shared" si="25"/>
        <v>4.0000000001164153</v>
      </c>
      <c r="H179" s="540">
        <f t="shared" si="22"/>
        <v>1.2222222222577936</v>
      </c>
      <c r="I179" s="541">
        <f t="shared" si="23"/>
        <v>205.33333333930932</v>
      </c>
      <c r="J179" s="542">
        <f t="shared" si="28"/>
        <v>2.5153411309640452E-5</v>
      </c>
      <c r="M179" s="535">
        <v>125</v>
      </c>
      <c r="N179" s="535">
        <v>180</v>
      </c>
      <c r="O179" s="535">
        <v>168</v>
      </c>
      <c r="P179" s="284" t="s">
        <v>166</v>
      </c>
      <c r="Q179" s="284" t="s">
        <v>496</v>
      </c>
      <c r="R179" s="284"/>
      <c r="S179" s="284"/>
    </row>
    <row r="180" spans="1:21" x14ac:dyDescent="0.2">
      <c r="A180" s="280" t="s">
        <v>111</v>
      </c>
      <c r="B180" s="280" t="s">
        <v>4</v>
      </c>
      <c r="C180" s="280">
        <v>6</v>
      </c>
      <c r="D180" s="280">
        <v>344</v>
      </c>
      <c r="E180" s="281">
        <v>41659.547222222223</v>
      </c>
      <c r="F180" s="281">
        <v>41659.75</v>
      </c>
      <c r="G180" s="282">
        <f t="shared" si="25"/>
        <v>4.8666666666395031</v>
      </c>
      <c r="H180" s="313">
        <f t="shared" si="22"/>
        <v>0.76449553000850434</v>
      </c>
      <c r="I180" s="283">
        <f t="shared" si="23"/>
        <v>183.47892720204104</v>
      </c>
      <c r="J180" s="356">
        <f t="shared" si="28"/>
        <v>2.2476238258588629E-5</v>
      </c>
      <c r="K180" s="356">
        <f>I180/$T$4</f>
        <v>2.3257211737253942E-5</v>
      </c>
      <c r="L180" s="356">
        <f>I180/$U$4</f>
        <v>2.411239636515141E-5</v>
      </c>
      <c r="M180" s="535">
        <v>220</v>
      </c>
      <c r="N180" s="535">
        <v>261</v>
      </c>
      <c r="O180" s="535">
        <v>240</v>
      </c>
      <c r="P180" s="284" t="s">
        <v>174</v>
      </c>
      <c r="Q180" s="284" t="s">
        <v>497</v>
      </c>
      <c r="R180" s="284"/>
      <c r="S180" s="284"/>
    </row>
    <row r="181" spans="1:21" x14ac:dyDescent="0.2">
      <c r="A181" s="280" t="s">
        <v>132</v>
      </c>
      <c r="B181" s="280" t="s">
        <v>4</v>
      </c>
      <c r="C181" s="280">
        <v>6</v>
      </c>
      <c r="D181" s="280">
        <v>9290</v>
      </c>
      <c r="E181" s="281">
        <v>41663.97152777778</v>
      </c>
      <c r="F181" s="281">
        <v>41664.147916666669</v>
      </c>
      <c r="G181" s="282">
        <f t="shared" si="25"/>
        <v>4.2333333333372138</v>
      </c>
      <c r="H181" s="313">
        <f t="shared" si="22"/>
        <v>0.37754585705284449</v>
      </c>
      <c r="I181" s="283">
        <f t="shared" si="23"/>
        <v>181.97710309947104</v>
      </c>
      <c r="J181" s="356">
        <f t="shared" si="28"/>
        <v>2.2292264235704334E-5</v>
      </c>
      <c r="K181" s="356">
        <f>I181/$T$4</f>
        <v>2.306684523752441E-5</v>
      </c>
      <c r="L181" s="356">
        <f>I181/$U$4</f>
        <v>2.3915029950467559E-5</v>
      </c>
      <c r="M181" s="535">
        <v>480</v>
      </c>
      <c r="N181" s="535">
        <v>527</v>
      </c>
      <c r="O181" s="535">
        <v>482</v>
      </c>
      <c r="P181" s="284" t="s">
        <v>498</v>
      </c>
      <c r="Q181" s="284" t="s">
        <v>499</v>
      </c>
      <c r="R181" s="284"/>
      <c r="S181" s="284"/>
    </row>
    <row r="182" spans="1:21" x14ac:dyDescent="0.2">
      <c r="A182" s="280" t="s">
        <v>109</v>
      </c>
      <c r="B182" s="280" t="s">
        <v>4</v>
      </c>
      <c r="C182" s="280">
        <v>8</v>
      </c>
      <c r="D182" s="280">
        <v>9620</v>
      </c>
      <c r="E182" s="281">
        <v>41657.475694444445</v>
      </c>
      <c r="F182" s="281">
        <v>41657.583333333336</v>
      </c>
      <c r="G182" s="282">
        <f t="shared" si="25"/>
        <v>2.5833333333721384</v>
      </c>
      <c r="H182" s="313">
        <f t="shared" si="22"/>
        <v>0.31919275124037955</v>
      </c>
      <c r="I182" s="283">
        <f t="shared" si="23"/>
        <v>181.93986820701633</v>
      </c>
      <c r="J182" s="356">
        <f t="shared" si="28"/>
        <v>2.2287702947238638E-5</v>
      </c>
      <c r="K182" s="356">
        <f>I182/$T$4</f>
        <v>2.3062125459667419E-5</v>
      </c>
      <c r="L182" s="356">
        <f>I182/$U$4</f>
        <v>2.3910136622938491E-5</v>
      </c>
      <c r="M182" s="537">
        <v>532</v>
      </c>
      <c r="N182" s="537">
        <v>607</v>
      </c>
      <c r="O182" s="537">
        <v>570</v>
      </c>
      <c r="P182" s="284" t="s">
        <v>500</v>
      </c>
      <c r="Q182" s="284" t="s">
        <v>501</v>
      </c>
      <c r="R182" s="284"/>
      <c r="S182" s="284"/>
    </row>
    <row r="183" spans="1:21" x14ac:dyDescent="0.2">
      <c r="A183" s="280" t="s">
        <v>108</v>
      </c>
      <c r="B183" s="280" t="s">
        <v>4</v>
      </c>
      <c r="C183" s="280">
        <v>7</v>
      </c>
      <c r="D183" s="280">
        <v>590</v>
      </c>
      <c r="E183" s="281">
        <v>41647.5</v>
      </c>
      <c r="F183" s="281">
        <v>41647.726388888892</v>
      </c>
      <c r="G183" s="282">
        <f t="shared" si="25"/>
        <v>5.433333333407063</v>
      </c>
      <c r="H183" s="313">
        <f t="shared" si="22"/>
        <v>0.46382113821767612</v>
      </c>
      <c r="I183" s="283">
        <f t="shared" si="23"/>
        <v>177.64349593736995</v>
      </c>
      <c r="J183" s="356">
        <f t="shared" si="28"/>
        <v>2.1761395712654529E-5</v>
      </c>
      <c r="K183" s="356">
        <f>I183/$T$4</f>
        <v>2.25175308236458E-5</v>
      </c>
      <c r="L183" s="356">
        <f>I183/$U$4</f>
        <v>2.3345516845192124E-5</v>
      </c>
      <c r="M183" s="537">
        <v>375</v>
      </c>
      <c r="N183" s="537">
        <v>410</v>
      </c>
      <c r="O183" s="537">
        <v>383</v>
      </c>
      <c r="P183" s="284" t="s">
        <v>502</v>
      </c>
      <c r="Q183" s="284" t="s">
        <v>503</v>
      </c>
      <c r="R183" s="284"/>
      <c r="S183" s="284"/>
    </row>
    <row r="184" spans="1:21" x14ac:dyDescent="0.2">
      <c r="A184" s="280" t="s">
        <v>109</v>
      </c>
      <c r="B184" s="280" t="s">
        <v>4</v>
      </c>
      <c r="C184" s="280">
        <v>12</v>
      </c>
      <c r="D184" s="280">
        <v>9620</v>
      </c>
      <c r="E184" s="281">
        <v>41658.436805555553</v>
      </c>
      <c r="F184" s="281">
        <v>41658.541666666664</v>
      </c>
      <c r="G184" s="282">
        <f t="shared" si="25"/>
        <v>2.5166666666627862</v>
      </c>
      <c r="H184" s="313">
        <f t="shared" si="22"/>
        <v>0.31095551894515477</v>
      </c>
      <c r="I184" s="283">
        <f t="shared" si="23"/>
        <v>177.24464579873822</v>
      </c>
      <c r="J184" s="356">
        <f t="shared" si="28"/>
        <v>2.1712536419208333E-5</v>
      </c>
      <c r="K184" s="356">
        <f>I184/$T$4</f>
        <v>2.246697383452968E-5</v>
      </c>
      <c r="L184" s="356">
        <f>I184/$U$4</f>
        <v>2.3293100838734913E-5</v>
      </c>
      <c r="M184" s="537">
        <v>532</v>
      </c>
      <c r="N184" s="537">
        <v>607</v>
      </c>
      <c r="O184" s="537">
        <v>570</v>
      </c>
      <c r="P184" s="284" t="s">
        <v>500</v>
      </c>
      <c r="Q184" s="284" t="s">
        <v>504</v>
      </c>
      <c r="R184" s="284"/>
      <c r="S184" s="284"/>
    </row>
    <row r="185" spans="1:21" ht="13.5" x14ac:dyDescent="0.25">
      <c r="A185" s="280" t="s">
        <v>121</v>
      </c>
      <c r="B185" s="478" t="s">
        <v>7</v>
      </c>
      <c r="C185" s="280">
        <v>13</v>
      </c>
      <c r="D185" s="280">
        <v>344</v>
      </c>
      <c r="E185" s="281">
        <v>41694.570833333331</v>
      </c>
      <c r="F185" s="281">
        <v>41694.707638888889</v>
      </c>
      <c r="G185" s="479">
        <f t="shared" si="25"/>
        <v>3.28333333338378</v>
      </c>
      <c r="H185" s="480">
        <f t="shared" si="22"/>
        <v>0.36199226306165466</v>
      </c>
      <c r="I185" s="481">
        <f t="shared" si="23"/>
        <v>174.11827853265589</v>
      </c>
      <c r="J185" s="490">
        <f t="shared" si="28"/>
        <v>2.1329555241871597E-5</v>
      </c>
      <c r="K185" s="490"/>
      <c r="L185" s="490"/>
      <c r="M185" s="495">
        <v>460</v>
      </c>
      <c r="N185" s="495">
        <v>517</v>
      </c>
      <c r="O185" s="495">
        <v>481</v>
      </c>
      <c r="P185" s="284" t="s">
        <v>174</v>
      </c>
      <c r="Q185" s="482" t="s">
        <v>231</v>
      </c>
    </row>
    <row r="186" spans="1:21" ht="13.5" x14ac:dyDescent="0.25">
      <c r="A186" s="280" t="s">
        <v>112</v>
      </c>
      <c r="B186" s="280" t="s">
        <v>4</v>
      </c>
      <c r="C186" s="280">
        <v>35</v>
      </c>
      <c r="D186" s="280">
        <v>250</v>
      </c>
      <c r="E186" s="281">
        <v>41684.125</v>
      </c>
      <c r="F186" s="281">
        <v>41684.211805555555</v>
      </c>
      <c r="G186" s="282">
        <f t="shared" si="25"/>
        <v>2.0833333333139308</v>
      </c>
      <c r="H186" s="313">
        <f t="shared" si="22"/>
        <v>0.56818181817652658</v>
      </c>
      <c r="I186" s="283">
        <f t="shared" si="23"/>
        <v>172.15909090748755</v>
      </c>
      <c r="J186" s="356">
        <f t="shared" si="28"/>
        <v>2.1089554013784668E-5</v>
      </c>
      <c r="K186" s="356">
        <f t="shared" ref="K186:K195" si="29">I186/$T$4</f>
        <v>2.1822344891517589E-5</v>
      </c>
      <c r="L186" s="356">
        <f t="shared" ref="L186:L195" si="30">I186/$U$4</f>
        <v>2.2624768419614433E-5</v>
      </c>
      <c r="M186" s="495">
        <v>240</v>
      </c>
      <c r="N186" s="495">
        <v>330</v>
      </c>
      <c r="O186" s="495">
        <v>303</v>
      </c>
      <c r="P186" s="284" t="s">
        <v>160</v>
      </c>
      <c r="Q186" s="482" t="s">
        <v>284</v>
      </c>
      <c r="R186" s="63"/>
    </row>
    <row r="187" spans="1:21" ht="13.5" x14ac:dyDescent="0.25">
      <c r="A187" s="280" t="s">
        <v>113</v>
      </c>
      <c r="B187" s="280" t="s">
        <v>4</v>
      </c>
      <c r="C187" s="280">
        <v>31</v>
      </c>
      <c r="D187" s="280">
        <v>360</v>
      </c>
      <c r="E187" s="281">
        <v>41692.388888888891</v>
      </c>
      <c r="F187" s="281">
        <v>41692.470833333333</v>
      </c>
      <c r="G187" s="282">
        <f t="shared" si="25"/>
        <v>1.96666666661622</v>
      </c>
      <c r="H187" s="313">
        <f t="shared" si="22"/>
        <v>0.43238770684470085</v>
      </c>
      <c r="I187" s="283">
        <f t="shared" si="23"/>
        <v>170.36075649681214</v>
      </c>
      <c r="J187" s="356">
        <f t="shared" si="28"/>
        <v>2.0869257365557322E-5</v>
      </c>
      <c r="K187" s="356">
        <f t="shared" si="29"/>
        <v>2.1594393677711917E-5</v>
      </c>
      <c r="L187" s="356">
        <f t="shared" si="30"/>
        <v>2.2388435273522144E-5</v>
      </c>
      <c r="M187" s="495">
        <v>330</v>
      </c>
      <c r="N187" s="495">
        <v>423</v>
      </c>
      <c r="O187" s="495">
        <v>394</v>
      </c>
      <c r="P187" s="284" t="s">
        <v>165</v>
      </c>
      <c r="Q187" s="482" t="s">
        <v>305</v>
      </c>
    </row>
    <row r="188" spans="1:21" x14ac:dyDescent="0.2">
      <c r="A188" s="280" t="s">
        <v>109</v>
      </c>
      <c r="B188" s="280" t="s">
        <v>4</v>
      </c>
      <c r="C188" s="280">
        <v>13</v>
      </c>
      <c r="D188" s="280">
        <v>9620</v>
      </c>
      <c r="E188" s="281">
        <v>41658.743055555555</v>
      </c>
      <c r="F188" s="281">
        <v>41658.84375</v>
      </c>
      <c r="G188" s="282">
        <f t="shared" si="25"/>
        <v>2.4166666666860692</v>
      </c>
      <c r="H188" s="313">
        <f t="shared" si="22"/>
        <v>0.29859967051310576</v>
      </c>
      <c r="I188" s="283">
        <f t="shared" si="23"/>
        <v>170.2018121924703</v>
      </c>
      <c r="J188" s="356">
        <f t="shared" si="28"/>
        <v>2.0849786627916159E-5</v>
      </c>
      <c r="K188" s="356">
        <f t="shared" si="29"/>
        <v>2.1574246397602531E-5</v>
      </c>
      <c r="L188" s="356">
        <f t="shared" si="30"/>
        <v>2.2367547163237666E-5</v>
      </c>
      <c r="M188" s="537">
        <v>532</v>
      </c>
      <c r="N188" s="537">
        <v>607</v>
      </c>
      <c r="O188" s="537">
        <v>570</v>
      </c>
      <c r="P188" s="284" t="s">
        <v>500</v>
      </c>
      <c r="Q188" s="284" t="s">
        <v>504</v>
      </c>
      <c r="R188" s="284"/>
      <c r="S188" s="284"/>
    </row>
    <row r="189" spans="1:21" x14ac:dyDescent="0.2">
      <c r="A189" s="280" t="s">
        <v>113</v>
      </c>
      <c r="B189" s="280" t="s">
        <v>4</v>
      </c>
      <c r="C189" s="280">
        <v>14</v>
      </c>
      <c r="D189" s="280">
        <v>360</v>
      </c>
      <c r="E189" s="281">
        <v>41662.922222222223</v>
      </c>
      <c r="F189" s="281">
        <v>41662.960416666669</v>
      </c>
      <c r="G189" s="282">
        <f t="shared" si="25"/>
        <v>0.91666666668606922</v>
      </c>
      <c r="H189" s="313">
        <f t="shared" si="22"/>
        <v>0.42907801419347918</v>
      </c>
      <c r="I189" s="283">
        <f t="shared" si="23"/>
        <v>169.0567375922308</v>
      </c>
      <c r="J189" s="356">
        <f t="shared" si="28"/>
        <v>2.0709514554543391E-5</v>
      </c>
      <c r="K189" s="356">
        <f t="shared" si="29"/>
        <v>2.1429100342745802E-5</v>
      </c>
      <c r="L189" s="356">
        <f t="shared" si="30"/>
        <v>2.2217063982146042E-5</v>
      </c>
      <c r="M189" s="535">
        <v>225</v>
      </c>
      <c r="N189" s="535">
        <v>423</v>
      </c>
      <c r="O189" s="535">
        <v>394</v>
      </c>
      <c r="P189" s="284" t="s">
        <v>165</v>
      </c>
      <c r="Q189" s="284" t="s">
        <v>505</v>
      </c>
      <c r="R189" s="284"/>
      <c r="S189" s="284"/>
    </row>
    <row r="190" spans="1:21" x14ac:dyDescent="0.2">
      <c r="A190" s="280" t="s">
        <v>109</v>
      </c>
      <c r="B190" s="280" t="s">
        <v>4</v>
      </c>
      <c r="C190" s="280">
        <v>7</v>
      </c>
      <c r="D190" s="280">
        <v>8650</v>
      </c>
      <c r="E190" s="281">
        <v>41657.177083333336</v>
      </c>
      <c r="F190" s="281">
        <v>41657.239583333336</v>
      </c>
      <c r="G190" s="282">
        <f t="shared" si="25"/>
        <v>1.5</v>
      </c>
      <c r="H190" s="313">
        <f t="shared" si="22"/>
        <v>0.29654036243822074</v>
      </c>
      <c r="I190" s="283">
        <f t="shared" si="23"/>
        <v>169.02800658978583</v>
      </c>
      <c r="J190" s="356">
        <f t="shared" si="28"/>
        <v>2.0705994995833253E-5</v>
      </c>
      <c r="K190" s="356">
        <f t="shared" si="29"/>
        <v>2.1425458491240151E-5</v>
      </c>
      <c r="L190" s="356">
        <f t="shared" si="30"/>
        <v>2.2213288217105959E-5</v>
      </c>
      <c r="M190" s="537">
        <v>487</v>
      </c>
      <c r="N190" s="537">
        <v>607</v>
      </c>
      <c r="O190" s="537">
        <v>570</v>
      </c>
      <c r="P190" s="284" t="s">
        <v>485</v>
      </c>
      <c r="Q190" s="284" t="s">
        <v>486</v>
      </c>
      <c r="R190" s="284"/>
      <c r="S190" s="284"/>
    </row>
    <row r="191" spans="1:21" x14ac:dyDescent="0.2">
      <c r="A191" s="280" t="s">
        <v>111</v>
      </c>
      <c r="B191" s="385" t="s">
        <v>154</v>
      </c>
      <c r="C191" s="280">
        <v>4</v>
      </c>
      <c r="D191" s="280">
        <v>1700</v>
      </c>
      <c r="E191" s="281">
        <v>41656.25</v>
      </c>
      <c r="F191" s="281">
        <v>41656.279166666667</v>
      </c>
      <c r="G191" s="386">
        <f t="shared" si="25"/>
        <v>0.70000000001164153</v>
      </c>
      <c r="H191" s="387">
        <f t="shared" si="22"/>
        <v>0.70000000001164153</v>
      </c>
      <c r="I191" s="388">
        <f t="shared" si="23"/>
        <v>168.00000000279397</v>
      </c>
      <c r="J191" s="389">
        <f t="shared" si="28"/>
        <v>2.0580063798540035E-5</v>
      </c>
      <c r="K191" s="389">
        <f t="shared" si="29"/>
        <v>2.1295151609542319E-5</v>
      </c>
      <c r="L191" s="389">
        <f t="shared" si="30"/>
        <v>2.2078189856386645E-5</v>
      </c>
      <c r="M191" s="535">
        <v>0</v>
      </c>
      <c r="N191" s="535">
        <v>261</v>
      </c>
      <c r="O191" s="535">
        <v>240</v>
      </c>
      <c r="P191" s="284" t="s">
        <v>176</v>
      </c>
      <c r="Q191" s="284" t="s">
        <v>506</v>
      </c>
      <c r="R191" s="284"/>
      <c r="S191" s="284"/>
    </row>
    <row r="192" spans="1:21" ht="13.5" x14ac:dyDescent="0.25">
      <c r="A192" s="280" t="s">
        <v>112</v>
      </c>
      <c r="B192" s="280" t="s">
        <v>4</v>
      </c>
      <c r="C192" s="280">
        <v>31</v>
      </c>
      <c r="D192" s="280">
        <v>1488</v>
      </c>
      <c r="E192" s="281">
        <v>41682.947916666664</v>
      </c>
      <c r="F192" s="281">
        <v>41683.30972222222</v>
      </c>
      <c r="G192" s="282">
        <f t="shared" si="25"/>
        <v>8.6833333333488554</v>
      </c>
      <c r="H192" s="313">
        <f t="shared" si="22"/>
        <v>0.52626262626356701</v>
      </c>
      <c r="I192" s="283">
        <f t="shared" si="23"/>
        <v>159.45757575786081</v>
      </c>
      <c r="J192" s="356">
        <f t="shared" si="28"/>
        <v>1.953361358454006E-5</v>
      </c>
      <c r="K192" s="356">
        <f t="shared" si="29"/>
        <v>2.0212340779745554E-5</v>
      </c>
      <c r="L192" s="356">
        <f t="shared" si="30"/>
        <v>2.0955563283111061E-5</v>
      </c>
      <c r="M192" s="495">
        <v>310</v>
      </c>
      <c r="N192" s="495">
        <v>330</v>
      </c>
      <c r="O192" s="495">
        <v>303</v>
      </c>
      <c r="P192" s="284" t="s">
        <v>278</v>
      </c>
      <c r="Q192" s="482" t="s">
        <v>280</v>
      </c>
      <c r="R192" s="63"/>
    </row>
    <row r="193" spans="1:29" x14ac:dyDescent="0.2">
      <c r="A193" s="280" t="s">
        <v>115</v>
      </c>
      <c r="B193" s="280" t="s">
        <v>4</v>
      </c>
      <c r="C193" s="280">
        <v>22</v>
      </c>
      <c r="D193" s="280">
        <v>250</v>
      </c>
      <c r="E193" s="281">
        <v>41663.231249999997</v>
      </c>
      <c r="F193" s="281">
        <v>41663.3125</v>
      </c>
      <c r="G193" s="282">
        <f t="shared" si="25"/>
        <v>1.9500000000698492</v>
      </c>
      <c r="H193" s="313">
        <f t="shared" si="22"/>
        <v>0.53181818183723162</v>
      </c>
      <c r="I193" s="283">
        <f t="shared" si="23"/>
        <v>159.01363636933226</v>
      </c>
      <c r="J193" s="356">
        <f t="shared" si="28"/>
        <v>1.9479230840858809E-5</v>
      </c>
      <c r="K193" s="356">
        <f t="shared" si="29"/>
        <v>2.0156068419126472E-5</v>
      </c>
      <c r="L193" s="356">
        <f t="shared" si="30"/>
        <v>2.0897221746774761E-5</v>
      </c>
      <c r="M193" s="535">
        <v>240</v>
      </c>
      <c r="N193" s="535">
        <v>330</v>
      </c>
      <c r="O193" s="535">
        <v>299</v>
      </c>
      <c r="P193" s="284" t="s">
        <v>160</v>
      </c>
      <c r="Q193" s="284" t="s">
        <v>507</v>
      </c>
      <c r="R193" s="284"/>
      <c r="S193" s="284"/>
    </row>
    <row r="194" spans="1:29" ht="13.5" x14ac:dyDescent="0.25">
      <c r="A194" s="280" t="s">
        <v>110</v>
      </c>
      <c r="B194" s="280" t="s">
        <v>4</v>
      </c>
      <c r="C194" s="280">
        <v>27</v>
      </c>
      <c r="D194" s="280">
        <v>4460</v>
      </c>
      <c r="E194" s="281">
        <v>41693.166666666664</v>
      </c>
      <c r="F194" s="281">
        <v>41693.189583333333</v>
      </c>
      <c r="G194" s="282">
        <f t="shared" si="25"/>
        <v>0.55000000004656613</v>
      </c>
      <c r="H194" s="313">
        <f t="shared" si="22"/>
        <v>0.31952380955086224</v>
      </c>
      <c r="I194" s="283">
        <f t="shared" si="23"/>
        <v>155.28857144171906</v>
      </c>
      <c r="J194" s="356">
        <f t="shared" si="28"/>
        <v>1.90229089726284E-5</v>
      </c>
      <c r="K194" s="356">
        <f t="shared" si="29"/>
        <v>1.9683890904914611E-5</v>
      </c>
      <c r="L194" s="356">
        <f t="shared" si="30"/>
        <v>2.0407681921192358E-5</v>
      </c>
      <c r="M194" s="495">
        <v>220</v>
      </c>
      <c r="N194" s="495">
        <v>525</v>
      </c>
      <c r="O194" s="495">
        <v>486</v>
      </c>
      <c r="P194" s="284" t="s">
        <v>329</v>
      </c>
      <c r="Q194" s="482" t="s">
        <v>330</v>
      </c>
    </row>
    <row r="195" spans="1:29" ht="13.5" x14ac:dyDescent="0.25">
      <c r="A195" s="280" t="s">
        <v>115</v>
      </c>
      <c r="B195" s="280" t="s">
        <v>4</v>
      </c>
      <c r="C195" s="280">
        <v>44</v>
      </c>
      <c r="D195" s="280">
        <v>250</v>
      </c>
      <c r="E195" s="281">
        <v>41675.241666666669</v>
      </c>
      <c r="F195" s="281">
        <v>41675.330555555556</v>
      </c>
      <c r="G195" s="282">
        <f t="shared" si="25"/>
        <v>2.1333333333022892</v>
      </c>
      <c r="H195" s="313">
        <f t="shared" si="22"/>
        <v>0.5171717171641913</v>
      </c>
      <c r="I195" s="283">
        <f t="shared" si="23"/>
        <v>154.6343434320932</v>
      </c>
      <c r="J195" s="356">
        <f t="shared" si="28"/>
        <v>1.8942765793005376E-5</v>
      </c>
      <c r="K195" s="356">
        <f t="shared" si="29"/>
        <v>1.9600963020081514E-5</v>
      </c>
      <c r="L195" s="356">
        <f t="shared" si="30"/>
        <v>2.0321704717587326E-5</v>
      </c>
      <c r="M195" s="495">
        <v>250</v>
      </c>
      <c r="N195" s="495">
        <v>330</v>
      </c>
      <c r="O195" s="495">
        <v>299</v>
      </c>
      <c r="P195" s="284" t="s">
        <v>160</v>
      </c>
      <c r="Q195" s="482" t="s">
        <v>297</v>
      </c>
      <c r="R195" s="63"/>
    </row>
    <row r="196" spans="1:29" ht="13.5" x14ac:dyDescent="0.25">
      <c r="A196" s="280" t="s">
        <v>117</v>
      </c>
      <c r="B196" s="478" t="s">
        <v>7</v>
      </c>
      <c r="C196" s="280">
        <v>3</v>
      </c>
      <c r="D196" s="280">
        <v>310</v>
      </c>
      <c r="E196" s="281">
        <v>41690.916666666664</v>
      </c>
      <c r="F196" s="281">
        <v>41691.152083333334</v>
      </c>
      <c r="G196" s="479">
        <f t="shared" si="25"/>
        <v>5.6500000000814907</v>
      </c>
      <c r="H196" s="480">
        <f t="shared" si="22"/>
        <v>1.4372807017751161</v>
      </c>
      <c r="I196" s="481">
        <f t="shared" si="23"/>
        <v>153.78903508993741</v>
      </c>
      <c r="J196" s="490">
        <f t="shared" si="28"/>
        <v>1.8839215200084454E-5</v>
      </c>
      <c r="K196" s="490"/>
      <c r="L196" s="490"/>
      <c r="M196" s="495">
        <v>85</v>
      </c>
      <c r="N196" s="495">
        <v>114</v>
      </c>
      <c r="O196" s="495">
        <v>107</v>
      </c>
      <c r="P196" s="284" t="s">
        <v>166</v>
      </c>
      <c r="Q196" s="482" t="s">
        <v>198</v>
      </c>
    </row>
    <row r="197" spans="1:29" ht="13.5" x14ac:dyDescent="0.25">
      <c r="A197" s="280" t="s">
        <v>115</v>
      </c>
      <c r="B197" s="280" t="s">
        <v>4</v>
      </c>
      <c r="C197" s="280">
        <v>49</v>
      </c>
      <c r="D197" s="280">
        <v>1160</v>
      </c>
      <c r="E197" s="281">
        <v>41678.315972222219</v>
      </c>
      <c r="F197" s="281">
        <v>41678.394444444442</v>
      </c>
      <c r="G197" s="282">
        <f t="shared" si="25"/>
        <v>1.8833333333604969</v>
      </c>
      <c r="H197" s="313">
        <f t="shared" si="22"/>
        <v>0.51363636364377185</v>
      </c>
      <c r="I197" s="283">
        <f t="shared" si="23"/>
        <v>153.57727272948779</v>
      </c>
      <c r="J197" s="356">
        <f t="shared" si="28"/>
        <v>1.881327423051237E-5</v>
      </c>
      <c r="K197" s="356">
        <f>I197/$T$4</f>
        <v>1.9466972062500483E-5</v>
      </c>
      <c r="L197" s="356">
        <f>I197/$U$4</f>
        <v>2.018278681482924E-5</v>
      </c>
      <c r="M197" s="495">
        <v>240</v>
      </c>
      <c r="N197" s="495">
        <v>330</v>
      </c>
      <c r="O197" s="495">
        <v>299</v>
      </c>
      <c r="P197" s="284" t="s">
        <v>175</v>
      </c>
      <c r="Q197" s="482" t="s">
        <v>277</v>
      </c>
      <c r="R197" s="63"/>
    </row>
    <row r="198" spans="1:29" x14ac:dyDescent="0.2">
      <c r="A198" s="280" t="s">
        <v>121</v>
      </c>
      <c r="B198" s="538" t="s">
        <v>7</v>
      </c>
      <c r="C198" s="280">
        <v>2</v>
      </c>
      <c r="D198" s="280">
        <v>344</v>
      </c>
      <c r="E198" s="281">
        <v>41653.984027777777</v>
      </c>
      <c r="F198" s="281">
        <v>41654.104166666664</v>
      </c>
      <c r="G198" s="539">
        <f t="shared" si="25"/>
        <v>2.8833333333022892</v>
      </c>
      <c r="H198" s="540">
        <f t="shared" si="22"/>
        <v>0.31789168278187713</v>
      </c>
      <c r="I198" s="541">
        <f t="shared" si="23"/>
        <v>152.9058994180829</v>
      </c>
      <c r="J198" s="542">
        <f t="shared" si="28"/>
        <v>1.8731030744910463E-5</v>
      </c>
      <c r="K198" s="542"/>
      <c r="M198" s="535">
        <v>460</v>
      </c>
      <c r="N198" s="535">
        <v>517</v>
      </c>
      <c r="O198" s="535">
        <v>481</v>
      </c>
      <c r="P198" s="284" t="s">
        <v>174</v>
      </c>
      <c r="Q198" s="284" t="s">
        <v>508</v>
      </c>
      <c r="R198" s="284"/>
      <c r="S198" s="284"/>
    </row>
    <row r="199" spans="1:29" x14ac:dyDescent="0.2">
      <c r="A199" s="280" t="s">
        <v>127</v>
      </c>
      <c r="B199" s="538" t="s">
        <v>7</v>
      </c>
      <c r="C199" s="280">
        <v>3</v>
      </c>
      <c r="D199" s="280">
        <v>344</v>
      </c>
      <c r="E199" s="281">
        <v>41652.405555555553</v>
      </c>
      <c r="F199" s="281">
        <v>41652.510416666664</v>
      </c>
      <c r="G199" s="539">
        <f t="shared" si="25"/>
        <v>2.5166666666627862</v>
      </c>
      <c r="H199" s="540">
        <f t="shared" si="22"/>
        <v>0.908796296294895</v>
      </c>
      <c r="I199" s="541">
        <f t="shared" si="23"/>
        <v>152.67777777754236</v>
      </c>
      <c r="J199" s="542">
        <f t="shared" si="28"/>
        <v>1.8703085757314787E-5</v>
      </c>
      <c r="M199" s="535">
        <v>115</v>
      </c>
      <c r="N199" s="535">
        <v>180</v>
      </c>
      <c r="O199" s="535">
        <v>168</v>
      </c>
      <c r="P199" s="284" t="s">
        <v>174</v>
      </c>
      <c r="Q199" s="284" t="s">
        <v>509</v>
      </c>
      <c r="R199" s="284"/>
      <c r="S199" s="284"/>
    </row>
    <row r="200" spans="1:29" x14ac:dyDescent="0.2">
      <c r="A200" s="280" t="s">
        <v>121</v>
      </c>
      <c r="B200" s="538" t="s">
        <v>7</v>
      </c>
      <c r="C200" s="280">
        <v>3</v>
      </c>
      <c r="D200" s="280">
        <v>340</v>
      </c>
      <c r="E200" s="281">
        <v>41655.914583333331</v>
      </c>
      <c r="F200" s="281">
        <v>41656.03402777778</v>
      </c>
      <c r="G200" s="539">
        <f t="shared" si="25"/>
        <v>2.8666666667559184</v>
      </c>
      <c r="H200" s="540">
        <f t="shared" si="22"/>
        <v>0.31605415861719022</v>
      </c>
      <c r="I200" s="541">
        <f t="shared" si="23"/>
        <v>152.02205029486851</v>
      </c>
      <c r="J200" s="542">
        <f t="shared" si="28"/>
        <v>1.8622758891673958E-5</v>
      </c>
      <c r="K200" s="542"/>
      <c r="M200" s="535">
        <v>460</v>
      </c>
      <c r="N200" s="535">
        <v>517</v>
      </c>
      <c r="O200" s="535">
        <v>481</v>
      </c>
      <c r="P200" s="284" t="s">
        <v>170</v>
      </c>
      <c r="Q200" s="284" t="s">
        <v>510</v>
      </c>
      <c r="R200" s="284"/>
      <c r="S200" s="284"/>
    </row>
    <row r="201" spans="1:29" x14ac:dyDescent="0.2">
      <c r="A201" s="280" t="s">
        <v>111</v>
      </c>
      <c r="B201" s="286" t="s">
        <v>147</v>
      </c>
      <c r="C201" s="280">
        <v>5</v>
      </c>
      <c r="D201" s="280">
        <v>344</v>
      </c>
      <c r="E201" s="281">
        <v>41659.32916666667</v>
      </c>
      <c r="F201" s="281">
        <v>41659.495833333334</v>
      </c>
      <c r="G201" s="287">
        <f t="shared" si="25"/>
        <v>3.9999999999417923</v>
      </c>
      <c r="H201" s="338">
        <f t="shared" ref="H201:H264" si="31">G201*(N201-M201)/N201</f>
        <v>0.62835249041231223</v>
      </c>
      <c r="I201" s="288">
        <f t="shared" ref="I201:I264" si="32">H201*O201</f>
        <v>150.80459769895492</v>
      </c>
      <c r="J201" s="357">
        <f t="shared" si="28"/>
        <v>1.8473620486345485E-5</v>
      </c>
      <c r="K201" s="357">
        <f>I201/$T$4</f>
        <v>1.9115516496201628E-5</v>
      </c>
      <c r="M201" s="535">
        <v>220</v>
      </c>
      <c r="N201" s="535">
        <v>261</v>
      </c>
      <c r="O201" s="535">
        <v>240</v>
      </c>
      <c r="P201" s="284" t="s">
        <v>174</v>
      </c>
      <c r="Q201" s="284" t="s">
        <v>511</v>
      </c>
      <c r="R201" s="284"/>
      <c r="S201" s="284"/>
    </row>
    <row r="202" spans="1:29" s="384" customFormat="1" ht="13.5" x14ac:dyDescent="0.25">
      <c r="A202" s="280" t="s">
        <v>116</v>
      </c>
      <c r="B202" s="478" t="s">
        <v>7</v>
      </c>
      <c r="C202" s="280">
        <v>8</v>
      </c>
      <c r="D202" s="280">
        <v>340</v>
      </c>
      <c r="E202" s="281">
        <v>41683.958333333336</v>
      </c>
      <c r="F202" s="281">
        <v>41684.09097222222</v>
      </c>
      <c r="G202" s="479">
        <f t="shared" si="25"/>
        <v>3.1833333332324401</v>
      </c>
      <c r="H202" s="480">
        <f t="shared" si="31"/>
        <v>0.30645055663730758</v>
      </c>
      <c r="I202" s="481">
        <f t="shared" si="32"/>
        <v>146.17691551599572</v>
      </c>
      <c r="J202" s="490">
        <f t="shared" si="28"/>
        <v>1.7906727661565227E-5</v>
      </c>
      <c r="K202" s="490"/>
      <c r="L202" s="490"/>
      <c r="M202" s="495">
        <v>460</v>
      </c>
      <c r="N202" s="495">
        <v>509</v>
      </c>
      <c r="O202" s="495">
        <v>477</v>
      </c>
      <c r="P202" s="284" t="s">
        <v>170</v>
      </c>
      <c r="Q202" s="482" t="s">
        <v>237</v>
      </c>
      <c r="R202" s="285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</row>
    <row r="203" spans="1:29" x14ac:dyDescent="0.2">
      <c r="A203" s="280" t="s">
        <v>108</v>
      </c>
      <c r="B203" s="280" t="s">
        <v>4</v>
      </c>
      <c r="C203" s="280">
        <v>6</v>
      </c>
      <c r="D203" s="280">
        <v>280</v>
      </c>
      <c r="E203" s="281">
        <v>41646.725694444445</v>
      </c>
      <c r="F203" s="281">
        <v>41646.880555555559</v>
      </c>
      <c r="G203" s="282">
        <f t="shared" si="25"/>
        <v>3.7166666667326353</v>
      </c>
      <c r="H203" s="313">
        <f t="shared" si="31"/>
        <v>0.38073170732383094</v>
      </c>
      <c r="I203" s="283">
        <f t="shared" si="32"/>
        <v>145.82024390502724</v>
      </c>
      <c r="J203" s="356">
        <f t="shared" si="28"/>
        <v>1.7863035253775124E-5</v>
      </c>
      <c r="K203" s="356">
        <f t="shared" ref="K203:K208" si="33">I203/$T$4</f>
        <v>1.8483715485990186E-5</v>
      </c>
      <c r="L203" s="356">
        <f t="shared" ref="L203:L208" si="34">I203/$U$4</f>
        <v>1.9163375177299149E-5</v>
      </c>
      <c r="M203" s="537">
        <v>368</v>
      </c>
      <c r="N203" s="537">
        <v>410</v>
      </c>
      <c r="O203" s="537">
        <v>383</v>
      </c>
      <c r="P203" s="284" t="s">
        <v>161</v>
      </c>
      <c r="Q203" s="284" t="s">
        <v>512</v>
      </c>
      <c r="R203" s="284"/>
      <c r="S203" s="284"/>
    </row>
    <row r="204" spans="1:29" x14ac:dyDescent="0.2">
      <c r="A204" s="454" t="s">
        <v>115</v>
      </c>
      <c r="B204" s="454" t="s">
        <v>4</v>
      </c>
      <c r="C204" s="454">
        <v>70</v>
      </c>
      <c r="D204" s="454">
        <v>1850</v>
      </c>
      <c r="E204" s="455">
        <v>41696.472916666666</v>
      </c>
      <c r="F204" s="455">
        <v>41696.645138888889</v>
      </c>
      <c r="G204" s="456">
        <f t="shared" si="25"/>
        <v>4.1333333333604969</v>
      </c>
      <c r="H204" s="457">
        <f t="shared" si="31"/>
        <v>0.46343434343738904</v>
      </c>
      <c r="I204" s="458">
        <f t="shared" si="32"/>
        <v>138.56686868777933</v>
      </c>
      <c r="J204" s="245">
        <f t="shared" si="28"/>
        <v>1.6974494035184476E-5</v>
      </c>
      <c r="K204" s="245">
        <f t="shared" si="33"/>
        <v>1.7564300456647196E-5</v>
      </c>
      <c r="L204" s="245">
        <f t="shared" si="34"/>
        <v>1.8210152587160186E-5</v>
      </c>
      <c r="M204" s="504">
        <v>293</v>
      </c>
      <c r="N204" s="504">
        <v>330</v>
      </c>
      <c r="O204" s="504">
        <v>299</v>
      </c>
      <c r="P204" s="459" t="s">
        <v>155</v>
      </c>
      <c r="Q204" s="460" t="s">
        <v>178</v>
      </c>
      <c r="R204" s="461"/>
      <c r="S204" s="214"/>
      <c r="T204" s="214"/>
      <c r="U204" s="214"/>
    </row>
    <row r="205" spans="1:29" ht="13.5" x14ac:dyDescent="0.25">
      <c r="A205" s="280" t="s">
        <v>112</v>
      </c>
      <c r="B205" s="280" t="s">
        <v>4</v>
      </c>
      <c r="C205" s="280">
        <v>27</v>
      </c>
      <c r="D205" s="280">
        <v>1488</v>
      </c>
      <c r="E205" s="281">
        <v>41681.416666666664</v>
      </c>
      <c r="F205" s="281">
        <v>41682.4375</v>
      </c>
      <c r="G205" s="282">
        <f t="shared" si="25"/>
        <v>24.500000000058208</v>
      </c>
      <c r="H205" s="313">
        <f t="shared" si="31"/>
        <v>0.44545454545560376</v>
      </c>
      <c r="I205" s="283">
        <f t="shared" si="32"/>
        <v>134.97272727304795</v>
      </c>
      <c r="J205" s="356">
        <f t="shared" si="28"/>
        <v>1.6534210347000449E-5</v>
      </c>
      <c r="K205" s="356">
        <f t="shared" si="33"/>
        <v>1.7108718395149774E-5</v>
      </c>
      <c r="L205" s="356">
        <f t="shared" si="34"/>
        <v>1.7737818441185056E-5</v>
      </c>
      <c r="M205" s="495">
        <v>324</v>
      </c>
      <c r="N205" s="495">
        <v>330</v>
      </c>
      <c r="O205" s="495">
        <v>303</v>
      </c>
      <c r="P205" s="284" t="s">
        <v>278</v>
      </c>
      <c r="Q205" s="482" t="s">
        <v>280</v>
      </c>
      <c r="R205" s="63"/>
    </row>
    <row r="206" spans="1:29" ht="13.5" x14ac:dyDescent="0.25">
      <c r="A206" s="280" t="s">
        <v>132</v>
      </c>
      <c r="B206" s="280" t="s">
        <v>4</v>
      </c>
      <c r="C206" s="280">
        <v>13</v>
      </c>
      <c r="D206" s="280">
        <v>9650</v>
      </c>
      <c r="E206" s="281">
        <v>41675.590277777781</v>
      </c>
      <c r="F206" s="281">
        <v>41675.625</v>
      </c>
      <c r="G206" s="282">
        <f t="shared" si="25"/>
        <v>0.83333333325572312</v>
      </c>
      <c r="H206" s="313">
        <f t="shared" si="31"/>
        <v>0.27988614798152373</v>
      </c>
      <c r="I206" s="283">
        <f t="shared" si="32"/>
        <v>134.90512332709443</v>
      </c>
      <c r="J206" s="356">
        <f t="shared" si="28"/>
        <v>1.6525928837948465E-5</v>
      </c>
      <c r="K206" s="356">
        <f t="shared" si="33"/>
        <v>1.7100149131587513E-5</v>
      </c>
      <c r="L206" s="356">
        <f t="shared" si="34"/>
        <v>1.7728934079555423E-5</v>
      </c>
      <c r="M206" s="495">
        <v>350</v>
      </c>
      <c r="N206" s="495">
        <v>527</v>
      </c>
      <c r="O206" s="495">
        <v>482</v>
      </c>
      <c r="P206" s="284" t="s">
        <v>162</v>
      </c>
      <c r="Q206" s="482" t="s">
        <v>245</v>
      </c>
    </row>
    <row r="207" spans="1:29" ht="13.5" x14ac:dyDescent="0.25">
      <c r="A207" s="280" t="s">
        <v>126</v>
      </c>
      <c r="B207" s="280" t="s">
        <v>4</v>
      </c>
      <c r="C207" s="280">
        <v>10</v>
      </c>
      <c r="D207" s="280">
        <v>4261</v>
      </c>
      <c r="E207" s="281">
        <v>41688.461805555555</v>
      </c>
      <c r="F207" s="281">
        <v>41688.926388888889</v>
      </c>
      <c r="G207" s="282">
        <f t="shared" si="25"/>
        <v>11.150000000023283</v>
      </c>
      <c r="H207" s="313">
        <f t="shared" si="31"/>
        <v>0.86279761904942076</v>
      </c>
      <c r="I207" s="283">
        <f t="shared" si="32"/>
        <v>133.73363095266021</v>
      </c>
      <c r="J207" s="356">
        <f t="shared" si="28"/>
        <v>1.6382420577204665E-5</v>
      </c>
      <c r="K207" s="356">
        <f t="shared" si="33"/>
        <v>1.6951654442762607E-5</v>
      </c>
      <c r="L207" s="356">
        <f t="shared" si="34"/>
        <v>1.7574979132783771E-5</v>
      </c>
      <c r="M207" s="495">
        <v>155</v>
      </c>
      <c r="N207" s="495">
        <v>168</v>
      </c>
      <c r="O207" s="495">
        <v>155</v>
      </c>
      <c r="P207" s="284" t="s">
        <v>167</v>
      </c>
      <c r="Q207" s="482" t="s">
        <v>208</v>
      </c>
    </row>
    <row r="208" spans="1:29" x14ac:dyDescent="0.2">
      <c r="A208" s="280" t="s">
        <v>107</v>
      </c>
      <c r="B208" s="280" t="s">
        <v>4</v>
      </c>
      <c r="C208" s="280">
        <v>6</v>
      </c>
      <c r="D208" s="280">
        <v>310</v>
      </c>
      <c r="E208" s="281">
        <v>41647.381944444445</v>
      </c>
      <c r="F208" s="281">
        <v>41647.5625</v>
      </c>
      <c r="G208" s="282">
        <f t="shared" si="25"/>
        <v>4.3333333333139308</v>
      </c>
      <c r="H208" s="313">
        <f t="shared" si="31"/>
        <v>1.3619047618986639</v>
      </c>
      <c r="I208" s="283">
        <f t="shared" si="32"/>
        <v>133.46666666606907</v>
      </c>
      <c r="J208" s="356">
        <f t="shared" si="28"/>
        <v>1.6349717350717248E-5</v>
      </c>
      <c r="K208" s="356">
        <f t="shared" si="33"/>
        <v>1.6917814889445958E-5</v>
      </c>
      <c r="L208" s="356">
        <f t="shared" si="34"/>
        <v>1.7539895274425821E-5</v>
      </c>
      <c r="M208" s="535">
        <v>72</v>
      </c>
      <c r="N208" s="535">
        <v>105</v>
      </c>
      <c r="O208" s="535">
        <v>98</v>
      </c>
      <c r="P208" s="284" t="s">
        <v>166</v>
      </c>
      <c r="Q208" s="284" t="s">
        <v>513</v>
      </c>
      <c r="R208" s="284"/>
      <c r="S208" s="284"/>
    </row>
    <row r="209" spans="1:29" s="384" customFormat="1" ht="13.5" x14ac:dyDescent="0.25">
      <c r="A209" s="280" t="s">
        <v>117</v>
      </c>
      <c r="B209" s="478" t="s">
        <v>7</v>
      </c>
      <c r="C209" s="280">
        <v>2</v>
      </c>
      <c r="D209" s="280">
        <v>310</v>
      </c>
      <c r="E209" s="281">
        <v>41689.916666666664</v>
      </c>
      <c r="F209" s="281">
        <v>41690.118750000001</v>
      </c>
      <c r="G209" s="479">
        <f t="shared" si="25"/>
        <v>4.8500000000931323</v>
      </c>
      <c r="H209" s="480">
        <f t="shared" si="31"/>
        <v>1.233771929848253</v>
      </c>
      <c r="I209" s="481">
        <f t="shared" si="32"/>
        <v>132.01359649376306</v>
      </c>
      <c r="J209" s="490">
        <f t="shared" si="28"/>
        <v>1.6171715702804653E-5</v>
      </c>
      <c r="K209" s="490"/>
      <c r="L209" s="490"/>
      <c r="M209" s="495">
        <v>85</v>
      </c>
      <c r="N209" s="495">
        <v>114</v>
      </c>
      <c r="O209" s="495">
        <v>107</v>
      </c>
      <c r="P209" s="284" t="s">
        <v>166</v>
      </c>
      <c r="Q209" s="482" t="s">
        <v>197</v>
      </c>
      <c r="R209" s="285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</row>
    <row r="210" spans="1:29" ht="13.5" x14ac:dyDescent="0.25">
      <c r="A210" s="280" t="s">
        <v>108</v>
      </c>
      <c r="B210" s="280" t="s">
        <v>4</v>
      </c>
      <c r="C210" s="280">
        <v>28</v>
      </c>
      <c r="D210" s="280">
        <v>310</v>
      </c>
      <c r="E210" s="281">
        <v>41680.416666666664</v>
      </c>
      <c r="F210" s="281">
        <v>41680.581944444442</v>
      </c>
      <c r="G210" s="282">
        <f t="shared" si="25"/>
        <v>3.9666666666744277</v>
      </c>
      <c r="H210" s="313">
        <f t="shared" si="31"/>
        <v>0.33861788617952432</v>
      </c>
      <c r="I210" s="283">
        <f t="shared" si="32"/>
        <v>129.69065040675781</v>
      </c>
      <c r="J210" s="356">
        <f t="shared" si="28"/>
        <v>1.5887153925005001E-5</v>
      </c>
      <c r="K210" s="356">
        <f t="shared" ref="K210:K227" si="35">I210/$T$4</f>
        <v>1.6439178944679336E-5</v>
      </c>
      <c r="L210" s="356">
        <f t="shared" ref="L210:L227" si="36">I210/$U$4</f>
        <v>1.7043659537089567E-5</v>
      </c>
      <c r="M210" s="501">
        <f>500*75%</f>
        <v>375</v>
      </c>
      <c r="N210" s="501">
        <v>410</v>
      </c>
      <c r="O210" s="501">
        <v>383</v>
      </c>
      <c r="P210" s="284" t="s">
        <v>166</v>
      </c>
      <c r="Q210" s="482" t="s">
        <v>335</v>
      </c>
    </row>
    <row r="211" spans="1:29" x14ac:dyDescent="0.2">
      <c r="A211" s="280" t="s">
        <v>116</v>
      </c>
      <c r="B211" s="280" t="s">
        <v>4</v>
      </c>
      <c r="C211" s="280">
        <v>3</v>
      </c>
      <c r="D211" s="280">
        <v>9650</v>
      </c>
      <c r="E211" s="281">
        <v>41654.8125</v>
      </c>
      <c r="F211" s="281">
        <v>41654.877083333333</v>
      </c>
      <c r="G211" s="282">
        <f t="shared" si="25"/>
        <v>1.5499999999883585</v>
      </c>
      <c r="H211" s="313">
        <f t="shared" si="31"/>
        <v>0.27102161099992911</v>
      </c>
      <c r="I211" s="283">
        <f t="shared" si="32"/>
        <v>129.27730844696617</v>
      </c>
      <c r="J211" s="356">
        <f t="shared" si="28"/>
        <v>1.5836519377963426E-5</v>
      </c>
      <c r="K211" s="356">
        <f t="shared" si="35"/>
        <v>1.6386785017892418E-5</v>
      </c>
      <c r="L211" s="356">
        <f t="shared" si="36"/>
        <v>1.6989339047424453E-5</v>
      </c>
      <c r="M211" s="535">
        <v>420</v>
      </c>
      <c r="N211" s="535">
        <v>509</v>
      </c>
      <c r="O211" s="535">
        <v>477</v>
      </c>
      <c r="P211" s="284" t="s">
        <v>162</v>
      </c>
      <c r="Q211" s="284" t="s">
        <v>514</v>
      </c>
      <c r="R211" s="284"/>
      <c r="S211" s="284"/>
    </row>
    <row r="212" spans="1:29" ht="13.5" x14ac:dyDescent="0.25">
      <c r="A212" s="280" t="s">
        <v>112</v>
      </c>
      <c r="B212" s="280" t="s">
        <v>4</v>
      </c>
      <c r="C212" s="280">
        <v>36</v>
      </c>
      <c r="D212" s="280">
        <v>250</v>
      </c>
      <c r="E212" s="281">
        <v>41684.211805555555</v>
      </c>
      <c r="F212" s="281">
        <v>41684.284722222219</v>
      </c>
      <c r="G212" s="282">
        <f t="shared" si="25"/>
        <v>1.7499999999417923</v>
      </c>
      <c r="H212" s="313">
        <f t="shared" si="31"/>
        <v>0.42424242422831332</v>
      </c>
      <c r="I212" s="283">
        <f t="shared" si="32"/>
        <v>128.54545454117894</v>
      </c>
      <c r="J212" s="356">
        <f t="shared" si="28"/>
        <v>1.574686699658211E-5</v>
      </c>
      <c r="K212" s="356">
        <f t="shared" si="35"/>
        <v>1.6294017518609586E-5</v>
      </c>
      <c r="L212" s="356">
        <f t="shared" si="36"/>
        <v>1.6893160419574216E-5</v>
      </c>
      <c r="M212" s="495">
        <v>250</v>
      </c>
      <c r="N212" s="495">
        <v>330</v>
      </c>
      <c r="O212" s="495">
        <v>303</v>
      </c>
      <c r="P212" s="284" t="s">
        <v>160</v>
      </c>
      <c r="Q212" s="482" t="s">
        <v>284</v>
      </c>
    </row>
    <row r="213" spans="1:29" s="384" customFormat="1" x14ac:dyDescent="0.2">
      <c r="A213" s="280" t="s">
        <v>108</v>
      </c>
      <c r="B213" s="280" t="s">
        <v>4</v>
      </c>
      <c r="C213" s="280">
        <v>13</v>
      </c>
      <c r="D213" s="280">
        <v>280</v>
      </c>
      <c r="E213" s="281">
        <v>41652.277083333334</v>
      </c>
      <c r="F213" s="281">
        <v>41652.439583333333</v>
      </c>
      <c r="G213" s="282">
        <f t="shared" si="25"/>
        <v>3.8999999999650754</v>
      </c>
      <c r="H213" s="313">
        <f t="shared" si="31"/>
        <v>0.33292682926531131</v>
      </c>
      <c r="I213" s="283">
        <f t="shared" si="32"/>
        <v>127.51097560861423</v>
      </c>
      <c r="J213" s="356">
        <f t="shared" si="28"/>
        <v>1.562014293449834E-5</v>
      </c>
      <c r="K213" s="356">
        <f t="shared" si="35"/>
        <v>1.6162890222743654E-5</v>
      </c>
      <c r="L213" s="356">
        <f t="shared" si="36"/>
        <v>1.6757211477459834E-5</v>
      </c>
      <c r="M213" s="537">
        <v>375</v>
      </c>
      <c r="N213" s="537">
        <v>410</v>
      </c>
      <c r="O213" s="537">
        <v>383</v>
      </c>
      <c r="P213" s="284" t="s">
        <v>161</v>
      </c>
      <c r="Q213" s="284" t="s">
        <v>515</v>
      </c>
      <c r="R213" s="284"/>
      <c r="S213" s="284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</row>
    <row r="214" spans="1:29" x14ac:dyDescent="0.2">
      <c r="A214" s="280" t="s">
        <v>108</v>
      </c>
      <c r="B214" s="280" t="s">
        <v>4</v>
      </c>
      <c r="C214" s="280">
        <v>5</v>
      </c>
      <c r="D214" s="280">
        <v>280</v>
      </c>
      <c r="E214" s="281">
        <v>41643.214583333334</v>
      </c>
      <c r="F214" s="281">
        <v>41643.345833333333</v>
      </c>
      <c r="G214" s="282">
        <f t="shared" si="25"/>
        <v>3.1499999999650754</v>
      </c>
      <c r="H214" s="313">
        <f t="shared" si="31"/>
        <v>0.33036585365487375</v>
      </c>
      <c r="I214" s="283">
        <f t="shared" si="32"/>
        <v>126.53012194981665</v>
      </c>
      <c r="J214" s="356">
        <f t="shared" si="28"/>
        <v>1.5499987988815304E-5</v>
      </c>
      <c r="K214" s="356">
        <f t="shared" si="35"/>
        <v>1.6038560297919123E-5</v>
      </c>
      <c r="L214" s="356">
        <f t="shared" si="36"/>
        <v>1.662830985067469E-5</v>
      </c>
      <c r="M214" s="537">
        <v>367</v>
      </c>
      <c r="N214" s="537">
        <v>410</v>
      </c>
      <c r="O214" s="537">
        <v>383</v>
      </c>
      <c r="P214" s="284" t="s">
        <v>161</v>
      </c>
      <c r="Q214" s="284" t="s">
        <v>516</v>
      </c>
      <c r="R214" s="284"/>
      <c r="S214" s="284"/>
    </row>
    <row r="215" spans="1:29" ht="13.5" x14ac:dyDescent="0.25">
      <c r="A215" s="280" t="s">
        <v>125</v>
      </c>
      <c r="B215" s="385" t="s">
        <v>154</v>
      </c>
      <c r="C215" s="280">
        <v>13</v>
      </c>
      <c r="D215" s="280">
        <v>580</v>
      </c>
      <c r="E215" s="281">
        <v>41692.975694444445</v>
      </c>
      <c r="F215" s="281">
        <v>41693.04791666667</v>
      </c>
      <c r="G215" s="386">
        <f t="shared" si="25"/>
        <v>1.7333333333954215</v>
      </c>
      <c r="H215" s="387">
        <f t="shared" si="31"/>
        <v>1.7333333333954215</v>
      </c>
      <c r="I215" s="388">
        <f t="shared" si="32"/>
        <v>123.06666667107493</v>
      </c>
      <c r="J215" s="389">
        <f t="shared" si="28"/>
        <v>1.5075713401918224E-5</v>
      </c>
      <c r="K215" s="389">
        <f t="shared" si="35"/>
        <v>1.5599543599987883E-5</v>
      </c>
      <c r="L215" s="389">
        <f t="shared" si="36"/>
        <v>1.6173150188758663E-5</v>
      </c>
      <c r="M215" s="495">
        <v>0</v>
      </c>
      <c r="N215" s="495">
        <v>75</v>
      </c>
      <c r="O215" s="495">
        <v>71</v>
      </c>
      <c r="P215" s="284" t="s">
        <v>266</v>
      </c>
      <c r="Q215" s="482" t="s">
        <v>267</v>
      </c>
    </row>
    <row r="216" spans="1:29" ht="13.5" x14ac:dyDescent="0.25">
      <c r="A216" s="280" t="s">
        <v>115</v>
      </c>
      <c r="B216" s="280" t="s">
        <v>4</v>
      </c>
      <c r="C216" s="280">
        <v>61</v>
      </c>
      <c r="D216" s="280">
        <v>1850</v>
      </c>
      <c r="E216" s="281">
        <v>41689.083333333336</v>
      </c>
      <c r="F216" s="281">
        <v>41689.177083333336</v>
      </c>
      <c r="G216" s="282">
        <f t="shared" si="25"/>
        <v>2.25</v>
      </c>
      <c r="H216" s="313">
        <f t="shared" si="31"/>
        <v>0.40909090909090912</v>
      </c>
      <c r="I216" s="283">
        <f t="shared" si="32"/>
        <v>122.31818181818183</v>
      </c>
      <c r="J216" s="356">
        <f t="shared" si="28"/>
        <v>1.4984023723200815E-5</v>
      </c>
      <c r="K216" s="356">
        <f t="shared" si="35"/>
        <v>1.5504668014157292E-5</v>
      </c>
      <c r="L216" s="356">
        <f t="shared" si="36"/>
        <v>1.6074785958481707E-5</v>
      </c>
      <c r="M216" s="495">
        <v>270</v>
      </c>
      <c r="N216" s="495">
        <v>330</v>
      </c>
      <c r="O216" s="495">
        <v>299</v>
      </c>
      <c r="P216" s="284" t="s">
        <v>155</v>
      </c>
      <c r="Q216" s="482" t="s">
        <v>178</v>
      </c>
    </row>
    <row r="217" spans="1:29" x14ac:dyDescent="0.2">
      <c r="A217" s="280" t="s">
        <v>115</v>
      </c>
      <c r="B217" s="280" t="s">
        <v>4</v>
      </c>
      <c r="C217" s="280">
        <v>11</v>
      </c>
      <c r="D217" s="280">
        <v>250</v>
      </c>
      <c r="E217" s="281">
        <v>41646.239583333336</v>
      </c>
      <c r="F217" s="281">
        <v>41646.302083333336</v>
      </c>
      <c r="G217" s="282">
        <f t="shared" si="25"/>
        <v>1.5</v>
      </c>
      <c r="H217" s="313">
        <f t="shared" si="31"/>
        <v>0.40909090909090912</v>
      </c>
      <c r="I217" s="283">
        <f t="shared" si="32"/>
        <v>122.31818181818183</v>
      </c>
      <c r="J217" s="356">
        <f t="shared" si="28"/>
        <v>1.4984023723200815E-5</v>
      </c>
      <c r="K217" s="356">
        <f t="shared" si="35"/>
        <v>1.5504668014157292E-5</v>
      </c>
      <c r="L217" s="356">
        <f t="shared" si="36"/>
        <v>1.6074785958481707E-5</v>
      </c>
      <c r="M217" s="535">
        <v>240</v>
      </c>
      <c r="N217" s="535">
        <v>330</v>
      </c>
      <c r="O217" s="535">
        <v>299</v>
      </c>
      <c r="P217" s="284" t="s">
        <v>160</v>
      </c>
      <c r="Q217" s="284" t="s">
        <v>517</v>
      </c>
      <c r="R217" s="284"/>
      <c r="S217" s="284"/>
    </row>
    <row r="218" spans="1:29" ht="13.5" x14ac:dyDescent="0.25">
      <c r="A218" s="280" t="s">
        <v>112</v>
      </c>
      <c r="B218" s="280" t="s">
        <v>4</v>
      </c>
      <c r="C218" s="280">
        <v>20</v>
      </c>
      <c r="D218" s="280">
        <v>250</v>
      </c>
      <c r="E218" s="281">
        <v>41675.311111111114</v>
      </c>
      <c r="F218" s="281">
        <v>41675.395833333336</v>
      </c>
      <c r="G218" s="282">
        <f t="shared" ref="G218:G281" si="37">(F218-E218)*24</f>
        <v>2.0333333333255723</v>
      </c>
      <c r="H218" s="313">
        <f t="shared" si="31"/>
        <v>0.40050505050352181</v>
      </c>
      <c r="I218" s="283">
        <f t="shared" si="32"/>
        <v>121.35303030256711</v>
      </c>
      <c r="J218" s="356">
        <f t="shared" si="28"/>
        <v>1.4865792296020589E-5</v>
      </c>
      <c r="K218" s="356">
        <f t="shared" si="35"/>
        <v>1.5382328443616498E-5</v>
      </c>
      <c r="L218" s="356">
        <f t="shared" si="36"/>
        <v>1.5947947872758096E-5</v>
      </c>
      <c r="M218" s="495">
        <v>265</v>
      </c>
      <c r="N218" s="495">
        <v>330</v>
      </c>
      <c r="O218" s="495">
        <v>303</v>
      </c>
      <c r="P218" s="284" t="s">
        <v>160</v>
      </c>
      <c r="Q218" s="482" t="s">
        <v>275</v>
      </c>
      <c r="R218" s="63"/>
    </row>
    <row r="219" spans="1:29" ht="13.5" x14ac:dyDescent="0.25">
      <c r="A219" s="280" t="s">
        <v>120</v>
      </c>
      <c r="B219" s="280" t="s">
        <v>4</v>
      </c>
      <c r="C219" s="280">
        <v>5</v>
      </c>
      <c r="D219" s="280">
        <v>9650</v>
      </c>
      <c r="E219" s="281">
        <v>41673.034722222219</v>
      </c>
      <c r="F219" s="281">
        <v>41673.074999999997</v>
      </c>
      <c r="G219" s="282">
        <f t="shared" si="37"/>
        <v>0.96666666667442769</v>
      </c>
      <c r="H219" s="313">
        <f t="shared" si="31"/>
        <v>0.24257178527036199</v>
      </c>
      <c r="I219" s="283">
        <f t="shared" si="32"/>
        <v>119.10274656774774</v>
      </c>
      <c r="J219" s="356">
        <f t="shared" si="28"/>
        <v>1.4590131683957318E-5</v>
      </c>
      <c r="K219" s="356">
        <f t="shared" si="35"/>
        <v>1.5097089554945853E-5</v>
      </c>
      <c r="L219" s="356">
        <f t="shared" si="36"/>
        <v>1.5652220542238723E-5</v>
      </c>
      <c r="M219" s="495">
        <v>400</v>
      </c>
      <c r="N219" s="495">
        <v>534</v>
      </c>
      <c r="O219" s="495">
        <v>491</v>
      </c>
      <c r="P219" s="284" t="s">
        <v>162</v>
      </c>
      <c r="Q219" s="482" t="s">
        <v>245</v>
      </c>
    </row>
    <row r="220" spans="1:29" s="214" customFormat="1" ht="13.5" x14ac:dyDescent="0.25">
      <c r="A220" s="280" t="s">
        <v>115</v>
      </c>
      <c r="B220" s="280" t="s">
        <v>4</v>
      </c>
      <c r="C220" s="280">
        <v>64</v>
      </c>
      <c r="D220" s="280">
        <v>1850</v>
      </c>
      <c r="E220" s="281">
        <v>41689.368055555555</v>
      </c>
      <c r="F220" s="281">
        <v>41689.90347222222</v>
      </c>
      <c r="G220" s="282">
        <f t="shared" si="37"/>
        <v>12.849999999976717</v>
      </c>
      <c r="H220" s="313">
        <f t="shared" si="31"/>
        <v>0.38939393939323386</v>
      </c>
      <c r="I220" s="283">
        <f t="shared" si="32"/>
        <v>116.42878787857693</v>
      </c>
      <c r="J220" s="356">
        <f t="shared" si="28"/>
        <v>1.4262570729094933E-5</v>
      </c>
      <c r="K220" s="356">
        <f t="shared" si="35"/>
        <v>1.4758146961597051E-5</v>
      </c>
      <c r="L220" s="356">
        <f t="shared" si="36"/>
        <v>1.5300814782675234E-5</v>
      </c>
      <c r="M220" s="495">
        <v>320</v>
      </c>
      <c r="N220" s="495">
        <v>330</v>
      </c>
      <c r="O220" s="495">
        <v>299</v>
      </c>
      <c r="P220" s="284" t="s">
        <v>155</v>
      </c>
      <c r="Q220" s="482" t="s">
        <v>178</v>
      </c>
      <c r="R220" s="285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</row>
    <row r="221" spans="1:29" ht="13.5" x14ac:dyDescent="0.25">
      <c r="A221" s="280" t="s">
        <v>113</v>
      </c>
      <c r="B221" s="280" t="s">
        <v>4</v>
      </c>
      <c r="C221" s="280">
        <v>21</v>
      </c>
      <c r="D221" s="280">
        <v>360</v>
      </c>
      <c r="E221" s="281">
        <v>41679.378472222219</v>
      </c>
      <c r="F221" s="281">
        <v>41679.434027777781</v>
      </c>
      <c r="G221" s="282">
        <f t="shared" si="37"/>
        <v>1.3333333334885538</v>
      </c>
      <c r="H221" s="313">
        <f t="shared" si="31"/>
        <v>0.29314420807195152</v>
      </c>
      <c r="I221" s="283">
        <f t="shared" si="32"/>
        <v>115.4988179803489</v>
      </c>
      <c r="J221" s="356">
        <f t="shared" si="28"/>
        <v>1.4148649063404837E-5</v>
      </c>
      <c r="K221" s="356">
        <f t="shared" si="35"/>
        <v>1.4640266902223557E-5</v>
      </c>
      <c r="L221" s="356">
        <f t="shared" si="36"/>
        <v>1.5178600187595106E-5</v>
      </c>
      <c r="M221" s="495">
        <v>330</v>
      </c>
      <c r="N221" s="495">
        <v>423</v>
      </c>
      <c r="O221" s="495">
        <v>394</v>
      </c>
      <c r="P221" s="284" t="s">
        <v>165</v>
      </c>
      <c r="Q221" s="482" t="s">
        <v>305</v>
      </c>
    </row>
    <row r="222" spans="1:29" ht="13.5" x14ac:dyDescent="0.25">
      <c r="A222" s="280" t="s">
        <v>113</v>
      </c>
      <c r="B222" s="280" t="s">
        <v>4</v>
      </c>
      <c r="C222" s="280">
        <v>29</v>
      </c>
      <c r="D222" s="280">
        <v>360</v>
      </c>
      <c r="E222" s="281">
        <v>41691.589583333334</v>
      </c>
      <c r="F222" s="281">
        <v>41691.645138888889</v>
      </c>
      <c r="G222" s="282">
        <f t="shared" si="37"/>
        <v>1.3333333333139308</v>
      </c>
      <c r="H222" s="313">
        <f t="shared" si="31"/>
        <v>0.29314420803355923</v>
      </c>
      <c r="I222" s="283">
        <f t="shared" si="32"/>
        <v>115.49881796522233</v>
      </c>
      <c r="J222" s="356">
        <f t="shared" si="28"/>
        <v>1.4148649061551825E-5</v>
      </c>
      <c r="K222" s="356">
        <f t="shared" si="35"/>
        <v>1.4640266900306161E-5</v>
      </c>
      <c r="L222" s="356">
        <f t="shared" si="36"/>
        <v>1.5178600185607207E-5</v>
      </c>
      <c r="M222" s="495">
        <v>330</v>
      </c>
      <c r="N222" s="495">
        <v>423</v>
      </c>
      <c r="O222" s="495">
        <v>394</v>
      </c>
      <c r="P222" s="284" t="s">
        <v>165</v>
      </c>
      <c r="Q222" s="482" t="s">
        <v>314</v>
      </c>
    </row>
    <row r="223" spans="1:29" x14ac:dyDescent="0.2">
      <c r="A223" s="280" t="s">
        <v>126</v>
      </c>
      <c r="B223" s="280" t="s">
        <v>4</v>
      </c>
      <c r="C223" s="280">
        <v>1</v>
      </c>
      <c r="D223" s="280">
        <v>8280</v>
      </c>
      <c r="E223" s="281">
        <v>41646.888888888891</v>
      </c>
      <c r="F223" s="281">
        <v>41646.988194444442</v>
      </c>
      <c r="G223" s="282">
        <f t="shared" si="37"/>
        <v>2.3833333332440816</v>
      </c>
      <c r="H223" s="313">
        <f t="shared" si="31"/>
        <v>0.73769841267078717</v>
      </c>
      <c r="I223" s="283">
        <f t="shared" si="32"/>
        <v>114.34325396397202</v>
      </c>
      <c r="J223" s="356">
        <f t="shared" si="28"/>
        <v>1.4007092032571873E-5</v>
      </c>
      <c r="K223" s="356">
        <f t="shared" si="35"/>
        <v>1.4493791241968391E-5</v>
      </c>
      <c r="L223" s="356">
        <f t="shared" si="36"/>
        <v>1.5026738510545386E-5</v>
      </c>
      <c r="M223" s="535">
        <v>116</v>
      </c>
      <c r="N223" s="535">
        <v>168</v>
      </c>
      <c r="O223" s="535">
        <v>155</v>
      </c>
      <c r="P223" s="284" t="s">
        <v>518</v>
      </c>
      <c r="Q223" s="284" t="s">
        <v>519</v>
      </c>
      <c r="R223" s="284"/>
      <c r="S223" s="284"/>
    </row>
    <row r="224" spans="1:29" s="384" customFormat="1" ht="13.5" x14ac:dyDescent="0.25">
      <c r="A224" s="280" t="s">
        <v>112</v>
      </c>
      <c r="B224" s="280" t="s">
        <v>4</v>
      </c>
      <c r="C224" s="280">
        <v>30</v>
      </c>
      <c r="D224" s="280">
        <v>1488</v>
      </c>
      <c r="E224" s="281">
        <v>41682.4375</v>
      </c>
      <c r="F224" s="281">
        <v>41682.947916666664</v>
      </c>
      <c r="G224" s="282">
        <f t="shared" si="37"/>
        <v>12.249999999941792</v>
      </c>
      <c r="H224" s="313">
        <f t="shared" si="31"/>
        <v>0.37121212121035735</v>
      </c>
      <c r="I224" s="283">
        <f t="shared" si="32"/>
        <v>112.47727272673828</v>
      </c>
      <c r="J224" s="356">
        <f t="shared" si="28"/>
        <v>1.3778508622402168E-5</v>
      </c>
      <c r="K224" s="356">
        <f t="shared" si="35"/>
        <v>1.4257265329189861E-5</v>
      </c>
      <c r="L224" s="356">
        <f t="shared" si="36"/>
        <v>1.4781515367548858E-5</v>
      </c>
      <c r="M224" s="495">
        <v>320</v>
      </c>
      <c r="N224" s="495">
        <v>330</v>
      </c>
      <c r="O224" s="495">
        <v>303</v>
      </c>
      <c r="P224" s="284" t="s">
        <v>278</v>
      </c>
      <c r="Q224" s="482" t="s">
        <v>282</v>
      </c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</row>
    <row r="225" spans="1:29" ht="13.5" x14ac:dyDescent="0.25">
      <c r="A225" s="280" t="s">
        <v>115</v>
      </c>
      <c r="B225" s="280" t="s">
        <v>4</v>
      </c>
      <c r="C225" s="280">
        <v>62</v>
      </c>
      <c r="D225" s="280">
        <v>1850</v>
      </c>
      <c r="E225" s="281">
        <v>41689.177083333336</v>
      </c>
      <c r="F225" s="281">
        <v>41689.291666666664</v>
      </c>
      <c r="G225" s="282">
        <f t="shared" si="37"/>
        <v>2.7499999998835847</v>
      </c>
      <c r="H225" s="313">
        <f t="shared" si="31"/>
        <v>0.3749999999841252</v>
      </c>
      <c r="I225" s="283">
        <f t="shared" si="32"/>
        <v>112.12499999525343</v>
      </c>
      <c r="J225" s="356">
        <f t="shared" si="28"/>
        <v>1.3735355079019291E-5</v>
      </c>
      <c r="K225" s="356">
        <f t="shared" si="35"/>
        <v>1.421261234570919E-5</v>
      </c>
      <c r="L225" s="356">
        <f t="shared" si="36"/>
        <v>1.4735220461317781E-5</v>
      </c>
      <c r="M225" s="495">
        <v>285</v>
      </c>
      <c r="N225" s="495">
        <v>330</v>
      </c>
      <c r="O225" s="495">
        <v>299</v>
      </c>
      <c r="P225" s="284" t="s">
        <v>155</v>
      </c>
      <c r="Q225" s="482" t="s">
        <v>178</v>
      </c>
      <c r="V225" s="384"/>
      <c r="W225" s="384"/>
      <c r="X225" s="384"/>
      <c r="Y225" s="384"/>
      <c r="Z225" s="384"/>
      <c r="AA225" s="384"/>
      <c r="AB225" s="384"/>
      <c r="AC225" s="384"/>
    </row>
    <row r="226" spans="1:29" s="384" customFormat="1" x14ac:dyDescent="0.2">
      <c r="A226" s="280" t="s">
        <v>112</v>
      </c>
      <c r="B226" s="280" t="s">
        <v>4</v>
      </c>
      <c r="C226" s="280">
        <v>17</v>
      </c>
      <c r="D226" s="280">
        <v>250</v>
      </c>
      <c r="E226" s="281">
        <v>41663.321527777778</v>
      </c>
      <c r="F226" s="281">
        <v>41663.37777777778</v>
      </c>
      <c r="G226" s="282">
        <f t="shared" si="37"/>
        <v>1.3500000000349246</v>
      </c>
      <c r="H226" s="313">
        <f t="shared" si="31"/>
        <v>0.36818181819134305</v>
      </c>
      <c r="I226" s="283">
        <f t="shared" si="32"/>
        <v>111.55909091197694</v>
      </c>
      <c r="J226" s="356">
        <f t="shared" si="28"/>
        <v>1.3666031001413279E-5</v>
      </c>
      <c r="K226" s="356">
        <f t="shared" si="35"/>
        <v>1.4140879490200919E-5</v>
      </c>
      <c r="L226" s="356">
        <f t="shared" si="36"/>
        <v>1.4660849936425968E-5</v>
      </c>
      <c r="M226" s="535">
        <v>240</v>
      </c>
      <c r="N226" s="535">
        <v>330</v>
      </c>
      <c r="O226" s="535">
        <v>303</v>
      </c>
      <c r="P226" s="284" t="s">
        <v>160</v>
      </c>
      <c r="Q226" s="284" t="s">
        <v>520</v>
      </c>
      <c r="R226" s="284"/>
      <c r="S226" s="284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</row>
    <row r="227" spans="1:29" x14ac:dyDescent="0.2">
      <c r="A227" s="280" t="s">
        <v>112</v>
      </c>
      <c r="B227" s="280" t="s">
        <v>4</v>
      </c>
      <c r="C227" s="280">
        <v>1</v>
      </c>
      <c r="D227" s="280">
        <v>8280</v>
      </c>
      <c r="E227" s="281">
        <v>41646.302083333336</v>
      </c>
      <c r="F227" s="281">
        <v>41646.373611111114</v>
      </c>
      <c r="G227" s="282">
        <f t="shared" si="37"/>
        <v>1.7166666666744277</v>
      </c>
      <c r="H227" s="313">
        <f t="shared" si="31"/>
        <v>0.36414141414306039</v>
      </c>
      <c r="I227" s="283">
        <f t="shared" si="32"/>
        <v>110.33484848534729</v>
      </c>
      <c r="J227" s="356">
        <f t="shared" si="28"/>
        <v>1.3516060839243646E-5</v>
      </c>
      <c r="K227" s="356">
        <f t="shared" si="35"/>
        <v>1.3985698370668308E-5</v>
      </c>
      <c r="L227" s="356">
        <f t="shared" si="36"/>
        <v>1.4499962694015711E-5</v>
      </c>
      <c r="M227" s="535">
        <v>260</v>
      </c>
      <c r="N227" s="535">
        <v>330</v>
      </c>
      <c r="O227" s="535">
        <v>303</v>
      </c>
      <c r="P227" s="284" t="s">
        <v>518</v>
      </c>
      <c r="Q227" s="284" t="s">
        <v>521</v>
      </c>
      <c r="R227" s="284"/>
      <c r="S227" s="284"/>
    </row>
    <row r="228" spans="1:29" ht="13.5" x14ac:dyDescent="0.25">
      <c r="A228" s="280" t="s">
        <v>116</v>
      </c>
      <c r="B228" s="478" t="s">
        <v>7</v>
      </c>
      <c r="C228" s="280">
        <v>7</v>
      </c>
      <c r="D228" s="280">
        <v>344</v>
      </c>
      <c r="E228" s="281">
        <v>41676.958333333336</v>
      </c>
      <c r="F228" s="281">
        <v>41677.058333333334</v>
      </c>
      <c r="G228" s="479">
        <f t="shared" si="37"/>
        <v>2.3999999999650754</v>
      </c>
      <c r="H228" s="480">
        <f t="shared" si="31"/>
        <v>0.23104125736402495</v>
      </c>
      <c r="I228" s="481">
        <f t="shared" si="32"/>
        <v>110.20667976263989</v>
      </c>
      <c r="J228" s="490">
        <f t="shared" si="28"/>
        <v>1.3500360122039766E-5</v>
      </c>
      <c r="K228" s="490"/>
      <c r="L228" s="490"/>
      <c r="M228" s="495">
        <v>460</v>
      </c>
      <c r="N228" s="495">
        <v>509</v>
      </c>
      <c r="O228" s="495">
        <v>477</v>
      </c>
      <c r="P228" s="284" t="s">
        <v>174</v>
      </c>
      <c r="Q228" s="482" t="s">
        <v>236</v>
      </c>
      <c r="V228" s="384"/>
      <c r="W228" s="384"/>
      <c r="X228" s="384"/>
      <c r="Y228" s="384"/>
      <c r="Z228" s="384"/>
      <c r="AA228" s="384"/>
      <c r="AB228" s="384"/>
      <c r="AC228" s="384"/>
    </row>
    <row r="229" spans="1:29" x14ac:dyDescent="0.2">
      <c r="A229" s="280" t="s">
        <v>115</v>
      </c>
      <c r="B229" s="280" t="s">
        <v>4</v>
      </c>
      <c r="C229" s="280">
        <v>21</v>
      </c>
      <c r="D229" s="280">
        <v>250</v>
      </c>
      <c r="E229" s="281">
        <v>41662.922222222223</v>
      </c>
      <c r="F229" s="281">
        <v>41662.977777777778</v>
      </c>
      <c r="G229" s="282">
        <f t="shared" si="37"/>
        <v>1.3333333333139308</v>
      </c>
      <c r="H229" s="313">
        <f t="shared" si="31"/>
        <v>0.36363636363107205</v>
      </c>
      <c r="I229" s="283">
        <f t="shared" si="32"/>
        <v>108.72727272569054</v>
      </c>
      <c r="J229" s="356">
        <f t="shared" si="28"/>
        <v>1.3319132198206906E-5</v>
      </c>
      <c r="K229" s="356">
        <f t="shared" ref="K229:K242" si="38">I229/$T$4</f>
        <v>1.3781927123494817E-5</v>
      </c>
      <c r="L229" s="356">
        <f>I229/$U$4</f>
        <v>1.4288698629553589E-5</v>
      </c>
      <c r="M229" s="535">
        <v>240</v>
      </c>
      <c r="N229" s="535">
        <v>330</v>
      </c>
      <c r="O229" s="535">
        <v>299</v>
      </c>
      <c r="P229" s="284" t="s">
        <v>160</v>
      </c>
      <c r="Q229" s="284" t="s">
        <v>507</v>
      </c>
      <c r="R229" s="284"/>
      <c r="S229" s="284"/>
    </row>
    <row r="230" spans="1:29" x14ac:dyDescent="0.2">
      <c r="A230" s="280" t="s">
        <v>113</v>
      </c>
      <c r="B230" s="286" t="s">
        <v>147</v>
      </c>
      <c r="C230" s="280">
        <v>10</v>
      </c>
      <c r="D230" s="280">
        <v>310</v>
      </c>
      <c r="E230" s="281">
        <v>41656.166666666664</v>
      </c>
      <c r="F230" s="281">
        <v>41656.21875</v>
      </c>
      <c r="G230" s="287">
        <f t="shared" si="37"/>
        <v>1.2500000000582077</v>
      </c>
      <c r="H230" s="338">
        <f t="shared" si="31"/>
        <v>0.2748226950482584</v>
      </c>
      <c r="I230" s="288">
        <f t="shared" si="32"/>
        <v>108.28014184901382</v>
      </c>
      <c r="J230" s="357">
        <f t="shared" si="28"/>
        <v>1.3264358496015529E-5</v>
      </c>
      <c r="K230" s="357">
        <f t="shared" si="38"/>
        <v>1.3725250219875888E-5</v>
      </c>
      <c r="M230" s="535">
        <v>330</v>
      </c>
      <c r="N230" s="535">
        <v>423</v>
      </c>
      <c r="O230" s="535">
        <v>394</v>
      </c>
      <c r="P230" s="284" t="s">
        <v>166</v>
      </c>
      <c r="Q230" s="284" t="s">
        <v>522</v>
      </c>
      <c r="R230" s="284"/>
      <c r="S230" s="284"/>
    </row>
    <row r="231" spans="1:29" ht="13.5" x14ac:dyDescent="0.25">
      <c r="A231" s="280" t="s">
        <v>112</v>
      </c>
      <c r="B231" s="280" t="s">
        <v>4</v>
      </c>
      <c r="C231" s="280">
        <v>38</v>
      </c>
      <c r="D231" s="280">
        <v>1488</v>
      </c>
      <c r="E231" s="281">
        <v>41685.287499999999</v>
      </c>
      <c r="F231" s="281">
        <v>41686.263888888891</v>
      </c>
      <c r="G231" s="282">
        <f t="shared" si="37"/>
        <v>23.433333333407063</v>
      </c>
      <c r="H231" s="313">
        <f t="shared" si="31"/>
        <v>0.35505050505162217</v>
      </c>
      <c r="I231" s="283">
        <f t="shared" si="32"/>
        <v>107.58030303064152</v>
      </c>
      <c r="J231" s="356">
        <f t="shared" si="28"/>
        <v>1.3178627975000308E-5</v>
      </c>
      <c r="K231" s="356">
        <f t="shared" si="38"/>
        <v>1.3636540852380453E-5</v>
      </c>
      <c r="L231" s="356">
        <f>I231/$U$4</f>
        <v>1.4137966399277439E-5</v>
      </c>
      <c r="M231" s="495">
        <v>325</v>
      </c>
      <c r="N231" s="495">
        <v>330</v>
      </c>
      <c r="O231" s="495">
        <v>303</v>
      </c>
      <c r="P231" s="284" t="s">
        <v>278</v>
      </c>
      <c r="Q231" s="482" t="s">
        <v>280</v>
      </c>
    </row>
    <row r="232" spans="1:29" x14ac:dyDescent="0.2">
      <c r="A232" s="454" t="s">
        <v>115</v>
      </c>
      <c r="B232" s="454" t="s">
        <v>4</v>
      </c>
      <c r="C232" s="454">
        <v>30</v>
      </c>
      <c r="D232" s="454">
        <v>310</v>
      </c>
      <c r="E232" s="455">
        <v>41666.580555555556</v>
      </c>
      <c r="F232" s="455">
        <v>41666.661111111112</v>
      </c>
      <c r="G232" s="456">
        <f t="shared" si="37"/>
        <v>1.9333333333488554</v>
      </c>
      <c r="H232" s="457">
        <f t="shared" si="31"/>
        <v>0.35151515151797369</v>
      </c>
      <c r="I232" s="458">
        <f t="shared" si="32"/>
        <v>105.10303030387414</v>
      </c>
      <c r="J232" s="245">
        <f t="shared" si="28"/>
        <v>1.287516112522407E-5</v>
      </c>
      <c r="K232" s="245">
        <f t="shared" si="38"/>
        <v>1.3322529553012486E-5</v>
      </c>
      <c r="L232" s="245">
        <f>I232/$U$4</f>
        <v>1.3812408675547028E-5</v>
      </c>
      <c r="M232" s="534">
        <v>270</v>
      </c>
      <c r="N232" s="244">
        <v>330</v>
      </c>
      <c r="O232" s="244">
        <v>299</v>
      </c>
      <c r="P232" s="459" t="s">
        <v>166</v>
      </c>
      <c r="Q232" s="460" t="s">
        <v>487</v>
      </c>
      <c r="R232" s="461"/>
      <c r="S232" s="214"/>
      <c r="T232" s="214"/>
      <c r="U232" s="214"/>
      <c r="V232" s="214"/>
      <c r="W232" s="214"/>
      <c r="X232" s="214"/>
      <c r="Y232" s="214"/>
      <c r="Z232" s="214"/>
      <c r="AA232" s="214"/>
      <c r="AB232" s="214"/>
      <c r="AC232" s="214"/>
    </row>
    <row r="233" spans="1:29" s="214" customFormat="1" x14ac:dyDescent="0.2">
      <c r="A233" s="280" t="s">
        <v>127</v>
      </c>
      <c r="B233" s="280" t="s">
        <v>4</v>
      </c>
      <c r="C233" s="280">
        <v>2</v>
      </c>
      <c r="D233" s="280">
        <v>310</v>
      </c>
      <c r="E233" s="281">
        <v>41650.788194444445</v>
      </c>
      <c r="F233" s="281">
        <v>41650.892361111109</v>
      </c>
      <c r="G233" s="282">
        <f t="shared" si="37"/>
        <v>2.4999999999417923</v>
      </c>
      <c r="H233" s="313">
        <f t="shared" si="31"/>
        <v>0.62499999998544808</v>
      </c>
      <c r="I233" s="283">
        <f t="shared" si="32"/>
        <v>104.99999999755528</v>
      </c>
      <c r="J233" s="356">
        <f t="shared" si="28"/>
        <v>1.2862539873574129E-5</v>
      </c>
      <c r="K233" s="356">
        <f t="shared" si="38"/>
        <v>1.3309469755432716E-5</v>
      </c>
      <c r="L233" s="356">
        <f>I233/$U$4</f>
        <v>1.3798868659690888E-5</v>
      </c>
      <c r="M233" s="535">
        <v>135</v>
      </c>
      <c r="N233" s="535">
        <v>180</v>
      </c>
      <c r="O233" s="535">
        <v>168</v>
      </c>
      <c r="P233" s="284" t="s">
        <v>166</v>
      </c>
      <c r="Q233" s="284" t="s">
        <v>523</v>
      </c>
      <c r="R233" s="284"/>
      <c r="S233" s="284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</row>
    <row r="234" spans="1:29" s="214" customFormat="1" x14ac:dyDescent="0.2">
      <c r="A234" s="280" t="s">
        <v>116</v>
      </c>
      <c r="B234" s="280" t="s">
        <v>4</v>
      </c>
      <c r="C234" s="280">
        <v>1</v>
      </c>
      <c r="D234" s="280">
        <v>9650</v>
      </c>
      <c r="E234" s="281">
        <v>41645.472222222219</v>
      </c>
      <c r="F234" s="281">
        <v>41645.5</v>
      </c>
      <c r="G234" s="282">
        <f t="shared" si="37"/>
        <v>0.66666666674427688</v>
      </c>
      <c r="H234" s="313">
        <f t="shared" si="31"/>
        <v>0.21218074658658714</v>
      </c>
      <c r="I234" s="283">
        <f t="shared" si="32"/>
        <v>101.21021612180206</v>
      </c>
      <c r="J234" s="356">
        <f t="shared" si="28"/>
        <v>1.2398289909619473E-5</v>
      </c>
      <c r="K234" s="356">
        <f t="shared" si="38"/>
        <v>1.2829088670907588E-5</v>
      </c>
      <c r="L234" s="356">
        <f>I234/$U$4</f>
        <v>1.3300823612535168E-5</v>
      </c>
      <c r="M234" s="535">
        <v>347</v>
      </c>
      <c r="N234" s="535">
        <v>509</v>
      </c>
      <c r="O234" s="535">
        <v>477</v>
      </c>
      <c r="P234" s="284" t="s">
        <v>162</v>
      </c>
      <c r="Q234" s="284" t="s">
        <v>524</v>
      </c>
      <c r="R234" s="284"/>
      <c r="S234" s="284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</row>
    <row r="235" spans="1:29" x14ac:dyDescent="0.2">
      <c r="A235" s="280" t="s">
        <v>115</v>
      </c>
      <c r="B235" s="280" t="s">
        <v>4</v>
      </c>
      <c r="C235" s="280">
        <v>10</v>
      </c>
      <c r="D235" s="280">
        <v>1850</v>
      </c>
      <c r="E235" s="281">
        <v>41645.791666666664</v>
      </c>
      <c r="F235" s="281">
        <v>41645.941666666666</v>
      </c>
      <c r="G235" s="282">
        <f t="shared" si="37"/>
        <v>3.6000000000349246</v>
      </c>
      <c r="H235" s="313">
        <f t="shared" si="31"/>
        <v>0.32727272727590223</v>
      </c>
      <c r="I235" s="283">
        <f t="shared" si="32"/>
        <v>97.854545455494772</v>
      </c>
      <c r="J235" s="356">
        <f t="shared" si="28"/>
        <v>1.1987218978676943E-5</v>
      </c>
      <c r="K235" s="356">
        <f t="shared" si="38"/>
        <v>1.2403734411446165E-5</v>
      </c>
      <c r="L235" s="356">
        <f>I235/$U$4</f>
        <v>1.2859828766910122E-5</v>
      </c>
      <c r="M235" s="535">
        <v>300</v>
      </c>
      <c r="N235" s="535">
        <v>330</v>
      </c>
      <c r="O235" s="535">
        <v>299</v>
      </c>
      <c r="P235" s="284" t="s">
        <v>155</v>
      </c>
      <c r="Q235" s="284" t="s">
        <v>430</v>
      </c>
      <c r="R235" s="284"/>
      <c r="S235" s="284"/>
    </row>
    <row r="236" spans="1:29" x14ac:dyDescent="0.2">
      <c r="A236" s="280" t="s">
        <v>110</v>
      </c>
      <c r="B236" s="286" t="s">
        <v>147</v>
      </c>
      <c r="C236" s="280">
        <v>6</v>
      </c>
      <c r="D236" s="280">
        <v>360</v>
      </c>
      <c r="E236" s="281">
        <v>41647.875</v>
      </c>
      <c r="F236" s="281">
        <v>41647.913194444445</v>
      </c>
      <c r="G236" s="287">
        <f t="shared" si="37"/>
        <v>0.91666666668606922</v>
      </c>
      <c r="H236" s="338">
        <f t="shared" si="31"/>
        <v>0.20079365079790087</v>
      </c>
      <c r="I236" s="288">
        <f t="shared" si="32"/>
        <v>97.585714287779822</v>
      </c>
      <c r="J236" s="357">
        <f t="shared" si="28"/>
        <v>1.195428705854291E-5</v>
      </c>
      <c r="K236" s="357">
        <f t="shared" si="38"/>
        <v>1.2369658218149945E-5</v>
      </c>
      <c r="M236" s="535">
        <v>410</v>
      </c>
      <c r="N236" s="535">
        <v>525</v>
      </c>
      <c r="O236" s="535">
        <v>486</v>
      </c>
      <c r="P236" s="284" t="s">
        <v>165</v>
      </c>
      <c r="Q236" s="284" t="s">
        <v>525</v>
      </c>
      <c r="R236" s="284"/>
      <c r="S236" s="284"/>
    </row>
    <row r="237" spans="1:29" ht="13.5" x14ac:dyDescent="0.25">
      <c r="A237" s="280" t="s">
        <v>115</v>
      </c>
      <c r="B237" s="280" t="s">
        <v>4</v>
      </c>
      <c r="C237" s="280">
        <v>40</v>
      </c>
      <c r="D237" s="280">
        <v>1850</v>
      </c>
      <c r="E237" s="281">
        <v>41673.432638888888</v>
      </c>
      <c r="F237" s="281">
        <v>41673.878472222219</v>
      </c>
      <c r="G237" s="282">
        <f t="shared" si="37"/>
        <v>10.699999999953434</v>
      </c>
      <c r="H237" s="313">
        <f t="shared" si="31"/>
        <v>0.32424242424101313</v>
      </c>
      <c r="I237" s="283">
        <f t="shared" si="32"/>
        <v>96.948484848062918</v>
      </c>
      <c r="J237" s="356">
        <f t="shared" si="28"/>
        <v>1.1876226210188959E-5</v>
      </c>
      <c r="K237" s="356">
        <f t="shared" si="38"/>
        <v>1.2288885018574888E-5</v>
      </c>
      <c r="L237" s="356">
        <f t="shared" ref="L237:L242" si="39">I237/$U$4</f>
        <v>1.2740756278148569E-5</v>
      </c>
      <c r="M237" s="495">
        <v>320</v>
      </c>
      <c r="N237" s="495">
        <v>330</v>
      </c>
      <c r="O237" s="495">
        <v>299</v>
      </c>
      <c r="P237" s="284" t="s">
        <v>155</v>
      </c>
      <c r="Q237" s="482" t="s">
        <v>178</v>
      </c>
    </row>
    <row r="238" spans="1:29" x14ac:dyDescent="0.2">
      <c r="A238" s="280" t="s">
        <v>113</v>
      </c>
      <c r="B238" s="280" t="s">
        <v>4</v>
      </c>
      <c r="C238" s="280">
        <v>16</v>
      </c>
      <c r="D238" s="280">
        <v>360</v>
      </c>
      <c r="E238" s="281">
        <v>41663.99722222222</v>
      </c>
      <c r="F238" s="281">
        <v>41664.065972222219</v>
      </c>
      <c r="G238" s="282">
        <f t="shared" si="37"/>
        <v>1.6499999999650754</v>
      </c>
      <c r="H238" s="313">
        <f t="shared" si="31"/>
        <v>0.24574468084586229</v>
      </c>
      <c r="I238" s="283">
        <f t="shared" si="32"/>
        <v>96.823404253269743</v>
      </c>
      <c r="J238" s="356">
        <f t="shared" si="28"/>
        <v>1.1860903789827291E-5</v>
      </c>
      <c r="K238" s="356">
        <f t="shared" si="38"/>
        <v>1.2273030195780317E-5</v>
      </c>
      <c r="L238" s="356">
        <f t="shared" si="39"/>
        <v>1.2724318461963167E-5</v>
      </c>
      <c r="M238" s="535">
        <v>360</v>
      </c>
      <c r="N238" s="535">
        <v>423</v>
      </c>
      <c r="O238" s="535">
        <v>394</v>
      </c>
      <c r="P238" s="284" t="s">
        <v>165</v>
      </c>
      <c r="Q238" s="284" t="s">
        <v>526</v>
      </c>
      <c r="R238" s="284"/>
      <c r="S238" s="284"/>
    </row>
    <row r="239" spans="1:29" ht="13.5" x14ac:dyDescent="0.25">
      <c r="A239" s="280" t="s">
        <v>115</v>
      </c>
      <c r="B239" s="280" t="s">
        <v>4</v>
      </c>
      <c r="C239" s="280">
        <v>39</v>
      </c>
      <c r="D239" s="280">
        <v>1700</v>
      </c>
      <c r="E239" s="281">
        <v>41673.34375</v>
      </c>
      <c r="F239" s="281">
        <v>41673.432638888888</v>
      </c>
      <c r="G239" s="282">
        <f t="shared" si="37"/>
        <v>2.1333333333022892</v>
      </c>
      <c r="H239" s="313">
        <f t="shared" si="31"/>
        <v>0.32323232322761958</v>
      </c>
      <c r="I239" s="283">
        <f t="shared" si="32"/>
        <v>96.646464645058259</v>
      </c>
      <c r="J239" s="356">
        <f t="shared" si="28"/>
        <v>1.1839228620628361E-5</v>
      </c>
      <c r="K239" s="356">
        <f t="shared" si="38"/>
        <v>1.2250601887550948E-5</v>
      </c>
      <c r="L239" s="356">
        <f t="shared" si="39"/>
        <v>1.2701065448492079E-5</v>
      </c>
      <c r="M239" s="495">
        <v>280</v>
      </c>
      <c r="N239" s="495">
        <v>330</v>
      </c>
      <c r="O239" s="495">
        <v>299</v>
      </c>
      <c r="P239" s="284" t="s">
        <v>176</v>
      </c>
      <c r="Q239" s="482" t="s">
        <v>293</v>
      </c>
    </row>
    <row r="240" spans="1:29" s="384" customFormat="1" ht="13.5" x14ac:dyDescent="0.25">
      <c r="A240" s="280" t="s">
        <v>113</v>
      </c>
      <c r="B240" s="280" t="s">
        <v>4</v>
      </c>
      <c r="C240" s="280">
        <v>34</v>
      </c>
      <c r="D240" s="280">
        <v>360</v>
      </c>
      <c r="E240" s="281">
        <v>41692.809027777781</v>
      </c>
      <c r="F240" s="281">
        <v>41692.852777777778</v>
      </c>
      <c r="G240" s="282">
        <f t="shared" si="37"/>
        <v>1.0499999999301508</v>
      </c>
      <c r="H240" s="313">
        <f t="shared" si="31"/>
        <v>0.23085106381443032</v>
      </c>
      <c r="I240" s="283">
        <f t="shared" si="32"/>
        <v>90.955319142885543</v>
      </c>
      <c r="J240" s="356">
        <f t="shared" si="28"/>
        <v>1.1142061135392998E-5</v>
      </c>
      <c r="K240" s="356">
        <f t="shared" si="38"/>
        <v>1.1529210183391917E-5</v>
      </c>
      <c r="L240" s="356">
        <f t="shared" si="39"/>
        <v>1.1953147645544457E-5</v>
      </c>
      <c r="M240" s="495">
        <v>330</v>
      </c>
      <c r="N240" s="495">
        <v>423</v>
      </c>
      <c r="O240" s="495">
        <v>394</v>
      </c>
      <c r="P240" s="284" t="s">
        <v>165</v>
      </c>
      <c r="Q240" s="482" t="s">
        <v>316</v>
      </c>
      <c r="R240" s="285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</row>
    <row r="241" spans="1:29" x14ac:dyDescent="0.2">
      <c r="A241" s="280" t="s">
        <v>115</v>
      </c>
      <c r="B241" s="280" t="s">
        <v>4</v>
      </c>
      <c r="C241" s="280">
        <v>2</v>
      </c>
      <c r="D241" s="280">
        <v>1850</v>
      </c>
      <c r="E241" s="281">
        <v>41640.4375</v>
      </c>
      <c r="F241" s="281">
        <v>41640.645833333336</v>
      </c>
      <c r="G241" s="282">
        <f t="shared" si="37"/>
        <v>5.0000000000582077</v>
      </c>
      <c r="H241" s="313">
        <f t="shared" si="31"/>
        <v>0.30303030303383077</v>
      </c>
      <c r="I241" s="283">
        <f t="shared" si="32"/>
        <v>90.606060607115396</v>
      </c>
      <c r="J241" s="356">
        <f t="shared" ref="J241:J304" si="40">I241/$S$4</f>
        <v>1.1099276832129816E-5</v>
      </c>
      <c r="K241" s="356">
        <f t="shared" si="38"/>
        <v>1.1484939269879843E-5</v>
      </c>
      <c r="L241" s="356">
        <f t="shared" si="39"/>
        <v>1.1907248858273215E-5</v>
      </c>
      <c r="M241" s="535">
        <v>310</v>
      </c>
      <c r="N241" s="535">
        <v>330</v>
      </c>
      <c r="O241" s="535">
        <v>299</v>
      </c>
      <c r="P241" s="284" t="s">
        <v>155</v>
      </c>
      <c r="Q241" s="284" t="s">
        <v>430</v>
      </c>
      <c r="R241" s="284"/>
      <c r="S241" s="284"/>
    </row>
    <row r="242" spans="1:29" s="384" customFormat="1" ht="13.5" x14ac:dyDescent="0.25">
      <c r="A242" s="280" t="s">
        <v>116</v>
      </c>
      <c r="B242" s="280" t="s">
        <v>4</v>
      </c>
      <c r="C242" s="280">
        <v>6</v>
      </c>
      <c r="D242" s="280">
        <v>312</v>
      </c>
      <c r="E242" s="281">
        <v>41671.611111111109</v>
      </c>
      <c r="F242" s="281">
        <v>41671.75</v>
      </c>
      <c r="G242" s="282">
        <f t="shared" si="37"/>
        <v>3.3333333333721384</v>
      </c>
      <c r="H242" s="313">
        <f t="shared" si="31"/>
        <v>0.18991486575204719</v>
      </c>
      <c r="I242" s="283">
        <f t="shared" si="32"/>
        <v>90.589390963726515</v>
      </c>
      <c r="J242" s="356">
        <f t="shared" si="40"/>
        <v>1.1097234794484361E-5</v>
      </c>
      <c r="K242" s="356">
        <f t="shared" si="38"/>
        <v>1.1482826278312955E-5</v>
      </c>
      <c r="L242" s="356">
        <f t="shared" si="39"/>
        <v>1.190505817046624E-5</v>
      </c>
      <c r="M242" s="495">
        <v>480</v>
      </c>
      <c r="N242" s="495">
        <v>509</v>
      </c>
      <c r="O242" s="495">
        <v>477</v>
      </c>
      <c r="P242" s="284" t="s">
        <v>234</v>
      </c>
      <c r="Q242" s="482" t="s">
        <v>235</v>
      </c>
      <c r="R242" s="285"/>
      <c r="S242" s="63"/>
      <c r="T242" s="63"/>
      <c r="U242" s="63"/>
      <c r="V242" s="214"/>
      <c r="W242" s="214"/>
      <c r="X242" s="214"/>
      <c r="Y242" s="214"/>
      <c r="Z242" s="214"/>
      <c r="AA242" s="214"/>
      <c r="AB242" s="214"/>
      <c r="AC242" s="214"/>
    </row>
    <row r="243" spans="1:29" x14ac:dyDescent="0.2">
      <c r="A243" s="454" t="s">
        <v>117</v>
      </c>
      <c r="B243" s="525" t="s">
        <v>7</v>
      </c>
      <c r="C243" s="454">
        <v>5</v>
      </c>
      <c r="D243" s="454">
        <v>310</v>
      </c>
      <c r="E243" s="455">
        <v>41697</v>
      </c>
      <c r="F243" s="455">
        <v>41697.102777777778</v>
      </c>
      <c r="G243" s="526">
        <f t="shared" si="37"/>
        <v>2.4666666666744277</v>
      </c>
      <c r="H243" s="527">
        <f t="shared" si="31"/>
        <v>0.84385964912546207</v>
      </c>
      <c r="I243" s="528">
        <f t="shared" si="32"/>
        <v>90.29298245642444</v>
      </c>
      <c r="J243" s="529">
        <f t="shared" si="40"/>
        <v>1.1060924639778378E-5</v>
      </c>
      <c r="K243" s="529"/>
      <c r="L243" s="529"/>
      <c r="M243" s="504">
        <v>75</v>
      </c>
      <c r="N243" s="524">
        <v>114</v>
      </c>
      <c r="O243" s="524">
        <v>107</v>
      </c>
      <c r="P243" s="459" t="s">
        <v>166</v>
      </c>
      <c r="Q243" s="460" t="s">
        <v>392</v>
      </c>
      <c r="R243" s="461"/>
      <c r="S243" s="214"/>
      <c r="T243" s="214"/>
      <c r="U243" s="214"/>
      <c r="V243" s="214"/>
      <c r="W243" s="214"/>
      <c r="X243" s="214"/>
      <c r="Y243" s="214"/>
      <c r="Z243" s="214"/>
      <c r="AA243" s="214"/>
      <c r="AB243" s="214"/>
      <c r="AC243" s="214"/>
    </row>
    <row r="244" spans="1:29" ht="13.5" x14ac:dyDescent="0.25">
      <c r="A244" s="280" t="s">
        <v>113</v>
      </c>
      <c r="B244" s="280" t="s">
        <v>4</v>
      </c>
      <c r="C244" s="280">
        <v>26</v>
      </c>
      <c r="D244" s="280">
        <v>360</v>
      </c>
      <c r="E244" s="281">
        <v>41685.46597222222</v>
      </c>
      <c r="F244" s="281">
        <v>41685.529861111114</v>
      </c>
      <c r="G244" s="282">
        <f t="shared" si="37"/>
        <v>1.5333333334419876</v>
      </c>
      <c r="H244" s="313">
        <f t="shared" si="31"/>
        <v>0.22836879434242369</v>
      </c>
      <c r="I244" s="283">
        <f t="shared" si="32"/>
        <v>89.977304970914929</v>
      </c>
      <c r="J244" s="356">
        <f t="shared" si="40"/>
        <v>1.1022254027924566E-5</v>
      </c>
      <c r="K244" s="356">
        <f t="shared" ref="K244:K253" si="41">I244/$T$4</f>
        <v>1.1405240182986864E-5</v>
      </c>
      <c r="L244" s="356">
        <f t="shared" ref="L244:L253" si="42">I244/$U$4</f>
        <v>1.1824619177862047E-5</v>
      </c>
      <c r="M244" s="495">
        <v>360</v>
      </c>
      <c r="N244" s="495">
        <v>423</v>
      </c>
      <c r="O244" s="495">
        <v>394</v>
      </c>
      <c r="P244" s="284" t="s">
        <v>165</v>
      </c>
      <c r="Q244" s="482" t="s">
        <v>310</v>
      </c>
      <c r="V244" s="384"/>
      <c r="W244" s="384"/>
      <c r="X244" s="384"/>
      <c r="Y244" s="384"/>
      <c r="Z244" s="384"/>
      <c r="AA244" s="384"/>
      <c r="AB244" s="384"/>
      <c r="AC244" s="384"/>
    </row>
    <row r="245" spans="1:29" ht="13.5" x14ac:dyDescent="0.25">
      <c r="A245" s="454" t="s">
        <v>121</v>
      </c>
      <c r="B245" s="454" t="s">
        <v>4</v>
      </c>
      <c r="C245" s="454">
        <v>14</v>
      </c>
      <c r="D245" s="454">
        <v>320</v>
      </c>
      <c r="E245" s="455">
        <v>41695.470138888886</v>
      </c>
      <c r="F245" s="455">
        <v>41695.539583333331</v>
      </c>
      <c r="G245" s="456">
        <f t="shared" si="37"/>
        <v>1.6666666666860692</v>
      </c>
      <c r="H245" s="457">
        <f t="shared" si="31"/>
        <v>0.18375241779711016</v>
      </c>
      <c r="I245" s="458">
        <f t="shared" si="32"/>
        <v>88.384912960409991</v>
      </c>
      <c r="J245" s="245">
        <f t="shared" si="40"/>
        <v>1.0827185401924969E-5</v>
      </c>
      <c r="K245" s="245">
        <f t="shared" si="41"/>
        <v>1.1203393580100181E-5</v>
      </c>
      <c r="L245" s="245">
        <f t="shared" si="42"/>
        <v>1.1615350528260043E-5</v>
      </c>
      <c r="M245" s="524">
        <v>460</v>
      </c>
      <c r="N245" s="524">
        <v>517</v>
      </c>
      <c r="O245" s="524">
        <v>481</v>
      </c>
      <c r="P245" s="459" t="s">
        <v>232</v>
      </c>
      <c r="Q245" s="530" t="s">
        <v>233</v>
      </c>
      <c r="R245" s="461"/>
      <c r="S245" s="214"/>
      <c r="T245" s="214"/>
      <c r="U245" s="214"/>
    </row>
    <row r="246" spans="1:29" s="384" customFormat="1" x14ac:dyDescent="0.2">
      <c r="A246" s="280" t="s">
        <v>108</v>
      </c>
      <c r="B246" s="280" t="s">
        <v>4</v>
      </c>
      <c r="C246" s="280">
        <v>17</v>
      </c>
      <c r="D246" s="280">
        <v>280</v>
      </c>
      <c r="E246" s="281">
        <v>41656.666666666664</v>
      </c>
      <c r="F246" s="281">
        <v>41656.697916666664</v>
      </c>
      <c r="G246" s="282">
        <f t="shared" si="37"/>
        <v>0.75</v>
      </c>
      <c r="H246" s="313">
        <f t="shared" si="31"/>
        <v>0.22865853658536586</v>
      </c>
      <c r="I246" s="283">
        <f t="shared" si="32"/>
        <v>87.576219512195124</v>
      </c>
      <c r="J246" s="356">
        <f t="shared" si="40"/>
        <v>1.072812014741636E-5</v>
      </c>
      <c r="K246" s="356">
        <f t="shared" si="41"/>
        <v>1.1100886142093677E-5</v>
      </c>
      <c r="L246" s="356">
        <f t="shared" si="42"/>
        <v>1.1509073817039765E-5</v>
      </c>
      <c r="M246" s="537">
        <v>285</v>
      </c>
      <c r="N246" s="537">
        <v>410</v>
      </c>
      <c r="O246" s="537">
        <v>383</v>
      </c>
      <c r="P246" s="284" t="s">
        <v>161</v>
      </c>
      <c r="Q246" s="284" t="s">
        <v>527</v>
      </c>
      <c r="R246" s="284"/>
      <c r="S246" s="284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</row>
    <row r="247" spans="1:29" x14ac:dyDescent="0.2">
      <c r="A247" s="280" t="s">
        <v>115</v>
      </c>
      <c r="B247" s="280" t="s">
        <v>4</v>
      </c>
      <c r="C247" s="280">
        <v>9</v>
      </c>
      <c r="D247" s="280">
        <v>1850</v>
      </c>
      <c r="E247" s="281">
        <v>41645.394444444442</v>
      </c>
      <c r="F247" s="281">
        <v>41645.791666666664</v>
      </c>
      <c r="G247" s="282">
        <f t="shared" si="37"/>
        <v>9.5333333333255723</v>
      </c>
      <c r="H247" s="313">
        <f t="shared" si="31"/>
        <v>0.28888888888865372</v>
      </c>
      <c r="I247" s="283">
        <f t="shared" si="32"/>
        <v>86.377777777707465</v>
      </c>
      <c r="J247" s="356">
        <f t="shared" si="40"/>
        <v>1.0581310579831963E-5</v>
      </c>
      <c r="K247" s="356">
        <f t="shared" si="41"/>
        <v>1.0948975437149076E-5</v>
      </c>
      <c r="L247" s="356">
        <f t="shared" si="42"/>
        <v>1.1351577244745742E-5</v>
      </c>
      <c r="M247" s="535">
        <v>320</v>
      </c>
      <c r="N247" s="535">
        <v>330</v>
      </c>
      <c r="O247" s="535">
        <v>299</v>
      </c>
      <c r="P247" s="284" t="s">
        <v>155</v>
      </c>
      <c r="Q247" s="284" t="s">
        <v>430</v>
      </c>
      <c r="R247" s="284"/>
      <c r="S247" s="284"/>
    </row>
    <row r="248" spans="1:29" s="218" customFormat="1" x14ac:dyDescent="0.2">
      <c r="A248" s="280" t="s">
        <v>120</v>
      </c>
      <c r="B248" s="280" t="s">
        <v>4</v>
      </c>
      <c r="C248" s="280">
        <v>2</v>
      </c>
      <c r="D248" s="280">
        <v>250</v>
      </c>
      <c r="E248" s="281">
        <v>41646.163194444445</v>
      </c>
      <c r="F248" s="281">
        <v>41646.191666666666</v>
      </c>
      <c r="G248" s="282">
        <f t="shared" si="37"/>
        <v>0.68333333329064772</v>
      </c>
      <c r="H248" s="313">
        <f t="shared" si="31"/>
        <v>0.17147315854109887</v>
      </c>
      <c r="I248" s="283">
        <f t="shared" si="32"/>
        <v>84.193320843679544</v>
      </c>
      <c r="J248" s="356">
        <f t="shared" si="40"/>
        <v>1.031371377586345E-5</v>
      </c>
      <c r="K248" s="356">
        <f t="shared" si="41"/>
        <v>1.0672080546709392E-5</v>
      </c>
      <c r="L248" s="356">
        <f t="shared" si="42"/>
        <v>1.1064500727354274E-5</v>
      </c>
      <c r="M248" s="535">
        <v>400</v>
      </c>
      <c r="N248" s="535">
        <v>534</v>
      </c>
      <c r="O248" s="535">
        <v>491</v>
      </c>
      <c r="P248" s="284" t="s">
        <v>160</v>
      </c>
      <c r="Q248" s="284" t="s">
        <v>528</v>
      </c>
      <c r="R248" s="284"/>
      <c r="S248" s="284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</row>
    <row r="249" spans="1:29" s="214" customFormat="1" x14ac:dyDescent="0.2">
      <c r="A249" s="280" t="s">
        <v>115</v>
      </c>
      <c r="B249" s="280" t="s">
        <v>4</v>
      </c>
      <c r="C249" s="280">
        <v>3</v>
      </c>
      <c r="D249" s="280">
        <v>250</v>
      </c>
      <c r="E249" s="281">
        <v>41641.177083333336</v>
      </c>
      <c r="F249" s="281">
        <v>41641.224999999999</v>
      </c>
      <c r="G249" s="282">
        <f t="shared" si="37"/>
        <v>1.1499999999068677</v>
      </c>
      <c r="H249" s="313">
        <f t="shared" si="31"/>
        <v>0.27878787876530126</v>
      </c>
      <c r="I249" s="283">
        <f t="shared" si="32"/>
        <v>83.357575750825077</v>
      </c>
      <c r="J249" s="356">
        <f t="shared" si="40"/>
        <v>1.0211334684613595E-5</v>
      </c>
      <c r="K249" s="356">
        <f t="shared" si="41"/>
        <v>1.0566144127310755E-5</v>
      </c>
      <c r="L249" s="356">
        <f t="shared" si="42"/>
        <v>1.0954668948596669E-5</v>
      </c>
      <c r="M249" s="535">
        <v>250</v>
      </c>
      <c r="N249" s="535">
        <v>330</v>
      </c>
      <c r="O249" s="535">
        <v>299</v>
      </c>
      <c r="P249" s="284" t="s">
        <v>160</v>
      </c>
      <c r="Q249" s="284" t="s">
        <v>529</v>
      </c>
      <c r="R249" s="284"/>
      <c r="S249" s="284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</row>
    <row r="250" spans="1:29" s="214" customFormat="1" x14ac:dyDescent="0.2">
      <c r="A250" s="280" t="s">
        <v>112</v>
      </c>
      <c r="B250" s="280" t="s">
        <v>4</v>
      </c>
      <c r="C250" s="280">
        <v>2</v>
      </c>
      <c r="D250" s="280">
        <v>250</v>
      </c>
      <c r="E250" s="281">
        <v>41646.701388888891</v>
      </c>
      <c r="F250" s="281">
        <v>41646.754166666666</v>
      </c>
      <c r="G250" s="282">
        <f t="shared" si="37"/>
        <v>1.2666666666045785</v>
      </c>
      <c r="H250" s="313">
        <f t="shared" si="31"/>
        <v>0.26868686867369845</v>
      </c>
      <c r="I250" s="283">
        <f t="shared" si="32"/>
        <v>81.412121208130628</v>
      </c>
      <c r="J250" s="356">
        <f t="shared" si="40"/>
        <v>9.9730157643448712E-6</v>
      </c>
      <c r="K250" s="356">
        <f t="shared" si="41"/>
        <v>1.0319544428290147E-5</v>
      </c>
      <c r="L250" s="356">
        <f t="shared" si="42"/>
        <v>1.0699001598895101E-5</v>
      </c>
      <c r="M250" s="535">
        <v>260</v>
      </c>
      <c r="N250" s="535">
        <v>330</v>
      </c>
      <c r="O250" s="535">
        <v>303</v>
      </c>
      <c r="P250" s="284" t="s">
        <v>160</v>
      </c>
      <c r="Q250" s="284" t="s">
        <v>530</v>
      </c>
      <c r="R250" s="284"/>
      <c r="S250" s="284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</row>
    <row r="251" spans="1:29" x14ac:dyDescent="0.2">
      <c r="A251" s="454" t="s">
        <v>113</v>
      </c>
      <c r="B251" s="454" t="s">
        <v>4</v>
      </c>
      <c r="C251" s="454">
        <v>19</v>
      </c>
      <c r="D251" s="454">
        <v>360</v>
      </c>
      <c r="E251" s="455">
        <v>41670.339583333334</v>
      </c>
      <c r="F251" s="455">
        <v>41670.383333333331</v>
      </c>
      <c r="G251" s="456">
        <f t="shared" si="37"/>
        <v>1.0499999999301508</v>
      </c>
      <c r="H251" s="457">
        <f t="shared" si="31"/>
        <v>0.20602836878062061</v>
      </c>
      <c r="I251" s="458">
        <f t="shared" si="32"/>
        <v>81.175177299564524</v>
      </c>
      <c r="J251" s="245">
        <f t="shared" si="40"/>
        <v>9.9439900455657962E-6</v>
      </c>
      <c r="K251" s="245">
        <f t="shared" si="41"/>
        <v>1.0289510163672357E-5</v>
      </c>
      <c r="L251" s="245">
        <f t="shared" si="42"/>
        <v>1.0667862952475162E-5</v>
      </c>
      <c r="M251" s="534">
        <v>340</v>
      </c>
      <c r="N251" s="534">
        <v>423</v>
      </c>
      <c r="O251" s="534">
        <v>394</v>
      </c>
      <c r="P251" s="459" t="s">
        <v>165</v>
      </c>
      <c r="Q251" s="460" t="s">
        <v>531</v>
      </c>
      <c r="R251" s="461"/>
      <c r="S251" s="214"/>
      <c r="T251" s="214"/>
      <c r="U251" s="214"/>
      <c r="V251" s="214"/>
      <c r="W251" s="214"/>
      <c r="X251" s="214"/>
      <c r="Y251" s="214"/>
      <c r="Z251" s="214"/>
      <c r="AA251" s="214"/>
      <c r="AB251" s="214"/>
      <c r="AC251" s="214"/>
    </row>
    <row r="252" spans="1:29" ht="13.5" x14ac:dyDescent="0.25">
      <c r="A252" s="280" t="s">
        <v>112</v>
      </c>
      <c r="B252" s="280" t="s">
        <v>4</v>
      </c>
      <c r="C252" s="280">
        <v>32</v>
      </c>
      <c r="D252" s="280">
        <v>1488</v>
      </c>
      <c r="E252" s="281">
        <v>41683.30972222222</v>
      </c>
      <c r="F252" s="281">
        <v>41683.916666666664</v>
      </c>
      <c r="G252" s="282">
        <f t="shared" si="37"/>
        <v>14.566666666651145</v>
      </c>
      <c r="H252" s="313">
        <f t="shared" si="31"/>
        <v>0.26484848484820261</v>
      </c>
      <c r="I252" s="283">
        <f t="shared" si="32"/>
        <v>80.249090909005389</v>
      </c>
      <c r="J252" s="356">
        <f t="shared" si="40"/>
        <v>9.8305441110399043E-6</v>
      </c>
      <c r="K252" s="356">
        <f t="shared" si="41"/>
        <v>1.0172122365516627E-5</v>
      </c>
      <c r="L252" s="356">
        <f t="shared" si="42"/>
        <v>1.0546158719416588E-5</v>
      </c>
      <c r="M252" s="495">
        <v>324</v>
      </c>
      <c r="N252" s="495">
        <v>330</v>
      </c>
      <c r="O252" s="495">
        <v>303</v>
      </c>
      <c r="P252" s="284" t="s">
        <v>278</v>
      </c>
      <c r="Q252" s="482" t="s">
        <v>280</v>
      </c>
      <c r="R252" s="63"/>
    </row>
    <row r="253" spans="1:29" x14ac:dyDescent="0.2">
      <c r="A253" s="280" t="s">
        <v>112</v>
      </c>
      <c r="B253" s="280" t="s">
        <v>4</v>
      </c>
      <c r="C253" s="280">
        <v>3</v>
      </c>
      <c r="D253" s="280">
        <v>250</v>
      </c>
      <c r="E253" s="281">
        <v>41647.239583333336</v>
      </c>
      <c r="F253" s="281">
        <v>41647.279861111114</v>
      </c>
      <c r="G253" s="282">
        <f t="shared" si="37"/>
        <v>0.96666666667442769</v>
      </c>
      <c r="H253" s="313">
        <f t="shared" si="31"/>
        <v>0.26363636363848025</v>
      </c>
      <c r="I253" s="283">
        <f t="shared" si="32"/>
        <v>79.881818182459511</v>
      </c>
      <c r="J253" s="356">
        <f t="shared" si="40"/>
        <v>9.7855530625657834E-6</v>
      </c>
      <c r="K253" s="356">
        <f t="shared" si="41"/>
        <v>1.0125568029839755E-5</v>
      </c>
      <c r="L253" s="356">
        <f t="shared" si="42"/>
        <v>1.0497892546883149E-5</v>
      </c>
      <c r="M253" s="535">
        <v>240</v>
      </c>
      <c r="N253" s="535">
        <v>330</v>
      </c>
      <c r="O253" s="535">
        <v>303</v>
      </c>
      <c r="P253" s="284" t="s">
        <v>160</v>
      </c>
      <c r="Q253" s="284" t="s">
        <v>530</v>
      </c>
      <c r="R253" s="284"/>
      <c r="S253" s="284"/>
    </row>
    <row r="254" spans="1:29" s="384" customFormat="1" x14ac:dyDescent="0.2">
      <c r="A254" s="280" t="s">
        <v>107</v>
      </c>
      <c r="B254" s="538" t="s">
        <v>7</v>
      </c>
      <c r="C254" s="280">
        <v>9</v>
      </c>
      <c r="D254" s="280">
        <v>345</v>
      </c>
      <c r="E254" s="281">
        <v>41649.809027777781</v>
      </c>
      <c r="F254" s="281">
        <v>41650.164583333331</v>
      </c>
      <c r="G254" s="539">
        <f t="shared" si="37"/>
        <v>8.533333333209157</v>
      </c>
      <c r="H254" s="540">
        <f t="shared" si="31"/>
        <v>0.81269841268658638</v>
      </c>
      <c r="I254" s="541">
        <f t="shared" si="32"/>
        <v>79.644444443285465</v>
      </c>
      <c r="J254" s="542">
        <f t="shared" si="40"/>
        <v>9.7564746893740062E-6</v>
      </c>
      <c r="K254" s="356"/>
      <c r="L254" s="356"/>
      <c r="M254" s="535">
        <v>95</v>
      </c>
      <c r="N254" s="535">
        <v>105</v>
      </c>
      <c r="O254" s="535">
        <v>98</v>
      </c>
      <c r="P254" s="284" t="s">
        <v>443</v>
      </c>
      <c r="Q254" s="284" t="s">
        <v>444</v>
      </c>
      <c r="R254" s="284"/>
      <c r="S254" s="284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</row>
    <row r="255" spans="1:29" x14ac:dyDescent="0.2">
      <c r="A255" s="280" t="s">
        <v>115</v>
      </c>
      <c r="B255" s="280" t="s">
        <v>4</v>
      </c>
      <c r="C255" s="280">
        <v>13</v>
      </c>
      <c r="D255" s="280">
        <v>1850</v>
      </c>
      <c r="E255" s="281">
        <v>41647.409722222219</v>
      </c>
      <c r="F255" s="281">
        <v>41647.510416666664</v>
      </c>
      <c r="G255" s="282">
        <f t="shared" si="37"/>
        <v>2.4166666666860692</v>
      </c>
      <c r="H255" s="313">
        <f t="shared" si="31"/>
        <v>0.25631313131518918</v>
      </c>
      <c r="I255" s="283">
        <f t="shared" si="32"/>
        <v>76.637626263241572</v>
      </c>
      <c r="J255" s="356">
        <f t="shared" si="40"/>
        <v>9.388138320475886E-6</v>
      </c>
      <c r="K255" s="356">
        <f t="shared" ref="K255:K262" si="43">I255/$T$4</f>
        <v>9.7143444657382724E-6</v>
      </c>
      <c r="L255" s="356">
        <f>I255/$U$4</f>
        <v>1.0071547992586376E-5</v>
      </c>
      <c r="M255" s="535">
        <v>295</v>
      </c>
      <c r="N255" s="535">
        <v>330</v>
      </c>
      <c r="O255" s="535">
        <v>299</v>
      </c>
      <c r="P255" s="284" t="s">
        <v>155</v>
      </c>
      <c r="Q255" s="284" t="s">
        <v>430</v>
      </c>
      <c r="R255" s="284"/>
      <c r="S255" s="284"/>
    </row>
    <row r="256" spans="1:29" ht="13.5" x14ac:dyDescent="0.25">
      <c r="A256" s="280" t="s">
        <v>115</v>
      </c>
      <c r="B256" s="280" t="s">
        <v>4</v>
      </c>
      <c r="C256" s="280">
        <v>43</v>
      </c>
      <c r="D256" s="280">
        <v>250</v>
      </c>
      <c r="E256" s="281">
        <v>41675.161805555559</v>
      </c>
      <c r="F256" s="281">
        <v>41675.186805555553</v>
      </c>
      <c r="G256" s="282">
        <f t="shared" si="37"/>
        <v>0.59999999986030161</v>
      </c>
      <c r="H256" s="313">
        <f t="shared" si="31"/>
        <v>0.25454545448618854</v>
      </c>
      <c r="I256" s="283">
        <f t="shared" si="32"/>
        <v>76.109090891370371</v>
      </c>
      <c r="J256" s="356">
        <f t="shared" si="40"/>
        <v>9.3233925367097344E-6</v>
      </c>
      <c r="K256" s="356">
        <f t="shared" si="43"/>
        <v>9.6473489843405587E-6</v>
      </c>
      <c r="L256" s="356">
        <f>I256/$U$4</f>
        <v>1.0002089038504268E-5</v>
      </c>
      <c r="M256" s="495">
        <v>190</v>
      </c>
      <c r="N256" s="495">
        <v>330</v>
      </c>
      <c r="O256" s="495">
        <v>299</v>
      </c>
      <c r="P256" s="284" t="s">
        <v>160</v>
      </c>
      <c r="Q256" s="482" t="s">
        <v>296</v>
      </c>
      <c r="R256" s="63"/>
    </row>
    <row r="257" spans="1:29" x14ac:dyDescent="0.2">
      <c r="A257" s="280" t="s">
        <v>110</v>
      </c>
      <c r="B257" s="280" t="s">
        <v>4</v>
      </c>
      <c r="C257" s="280">
        <v>8</v>
      </c>
      <c r="D257" s="280">
        <v>310</v>
      </c>
      <c r="E257" s="281">
        <v>41648.291666666664</v>
      </c>
      <c r="F257" s="281">
        <v>41648.359722222223</v>
      </c>
      <c r="G257" s="282">
        <f t="shared" si="37"/>
        <v>1.6333333334187046</v>
      </c>
      <c r="H257" s="313">
        <f t="shared" si="31"/>
        <v>0.15555555556368614</v>
      </c>
      <c r="I257" s="283">
        <f t="shared" si="32"/>
        <v>75.600000003951465</v>
      </c>
      <c r="J257" s="356">
        <f t="shared" si="40"/>
        <v>9.2610287096730547E-6</v>
      </c>
      <c r="K257" s="356">
        <f t="shared" si="43"/>
        <v>9.5828182246355483E-6</v>
      </c>
      <c r="L257" s="356">
        <f>I257/$U$4</f>
        <v>9.9351854357280527E-6</v>
      </c>
      <c r="M257" s="535">
        <v>475</v>
      </c>
      <c r="N257" s="535">
        <v>525</v>
      </c>
      <c r="O257" s="535">
        <v>486</v>
      </c>
      <c r="P257" s="284" t="s">
        <v>166</v>
      </c>
      <c r="Q257" s="284" t="s">
        <v>532</v>
      </c>
      <c r="R257" s="284"/>
      <c r="S257" s="284"/>
    </row>
    <row r="258" spans="1:29" ht="13.5" x14ac:dyDescent="0.25">
      <c r="A258" s="280" t="s">
        <v>132</v>
      </c>
      <c r="B258" s="280" t="s">
        <v>4</v>
      </c>
      <c r="C258" s="280">
        <v>21</v>
      </c>
      <c r="D258" s="280">
        <v>9650</v>
      </c>
      <c r="E258" s="281">
        <v>41690.520833333336</v>
      </c>
      <c r="F258" s="281">
        <v>41690.545138888891</v>
      </c>
      <c r="G258" s="282">
        <f t="shared" si="37"/>
        <v>0.58333333331393078</v>
      </c>
      <c r="H258" s="313">
        <f t="shared" si="31"/>
        <v>0.1516445287742097</v>
      </c>
      <c r="I258" s="283">
        <f t="shared" si="32"/>
        <v>73.092662869169075</v>
      </c>
      <c r="J258" s="356">
        <f t="shared" si="40"/>
        <v>8.9538789584979826E-6</v>
      </c>
      <c r="K258" s="356">
        <f t="shared" si="43"/>
        <v>9.2649960554656767E-6</v>
      </c>
      <c r="L258" s="356">
        <f>I258/$U$4</f>
        <v>9.6056767137353533E-6</v>
      </c>
      <c r="M258" s="495">
        <v>390</v>
      </c>
      <c r="N258" s="495">
        <v>527</v>
      </c>
      <c r="O258" s="495">
        <v>482</v>
      </c>
      <c r="P258" s="284" t="s">
        <v>162</v>
      </c>
      <c r="Q258" s="482" t="s">
        <v>245</v>
      </c>
    </row>
    <row r="259" spans="1:29" x14ac:dyDescent="0.2">
      <c r="A259" s="280" t="s">
        <v>121</v>
      </c>
      <c r="B259" s="280" t="s">
        <v>4</v>
      </c>
      <c r="C259" s="280">
        <v>1</v>
      </c>
      <c r="D259" s="280">
        <v>9270</v>
      </c>
      <c r="E259" s="281">
        <v>41647.324999999997</v>
      </c>
      <c r="F259" s="281">
        <v>41647.381944444445</v>
      </c>
      <c r="G259" s="282">
        <f t="shared" si="37"/>
        <v>1.3666666667559184</v>
      </c>
      <c r="H259" s="313">
        <f t="shared" si="31"/>
        <v>0.15067698260171633</v>
      </c>
      <c r="I259" s="283">
        <f t="shared" si="32"/>
        <v>72.47562863142555</v>
      </c>
      <c r="J259" s="356">
        <f t="shared" si="40"/>
        <v>8.8782920300549236E-6</v>
      </c>
      <c r="K259" s="356">
        <f t="shared" si="43"/>
        <v>9.1867827361751511E-6</v>
      </c>
      <c r="L259" s="356">
        <f>I259/$U$4</f>
        <v>9.5245874336843669E-6</v>
      </c>
      <c r="M259" s="535">
        <v>460</v>
      </c>
      <c r="N259" s="535">
        <v>517</v>
      </c>
      <c r="O259" s="535">
        <v>481</v>
      </c>
      <c r="P259" s="284" t="s">
        <v>533</v>
      </c>
      <c r="Q259" s="284" t="s">
        <v>534</v>
      </c>
      <c r="R259" s="284"/>
      <c r="S259" s="284"/>
    </row>
    <row r="260" spans="1:29" x14ac:dyDescent="0.2">
      <c r="A260" s="280" t="s">
        <v>113</v>
      </c>
      <c r="B260" s="286" t="s">
        <v>147</v>
      </c>
      <c r="C260" s="280">
        <v>5</v>
      </c>
      <c r="D260" s="280">
        <v>360</v>
      </c>
      <c r="E260" s="281">
        <v>41654.342361111114</v>
      </c>
      <c r="F260" s="281">
        <v>41654.404166666667</v>
      </c>
      <c r="G260" s="287">
        <f t="shared" si="37"/>
        <v>1.4833333332790062</v>
      </c>
      <c r="H260" s="338">
        <f t="shared" si="31"/>
        <v>0.17884160755846173</v>
      </c>
      <c r="I260" s="288">
        <f t="shared" si="32"/>
        <v>70.46359337803392</v>
      </c>
      <c r="J260" s="357">
        <f t="shared" si="40"/>
        <v>8.6318169474416928E-6</v>
      </c>
      <c r="K260" s="357">
        <f t="shared" si="43"/>
        <v>8.9317434756751164E-6</v>
      </c>
      <c r="M260" s="535">
        <v>372</v>
      </c>
      <c r="N260" s="535">
        <v>423</v>
      </c>
      <c r="O260" s="535">
        <v>394</v>
      </c>
      <c r="P260" s="284" t="s">
        <v>165</v>
      </c>
      <c r="Q260" s="284" t="s">
        <v>535</v>
      </c>
      <c r="R260" s="284"/>
      <c r="S260" s="284"/>
    </row>
    <row r="261" spans="1:29" ht="13.5" x14ac:dyDescent="0.25">
      <c r="A261" s="280" t="s">
        <v>132</v>
      </c>
      <c r="B261" s="280" t="s">
        <v>4</v>
      </c>
      <c r="C261" s="280">
        <v>12</v>
      </c>
      <c r="D261" s="280">
        <v>9650</v>
      </c>
      <c r="E261" s="281">
        <v>41672.840277777781</v>
      </c>
      <c r="F261" s="281">
        <v>41672.864583333336</v>
      </c>
      <c r="G261" s="282">
        <f t="shared" si="37"/>
        <v>0.58333333331393078</v>
      </c>
      <c r="H261" s="313">
        <f t="shared" si="31"/>
        <v>0.140575585068063</v>
      </c>
      <c r="I261" s="283">
        <f t="shared" si="32"/>
        <v>67.757432002806368</v>
      </c>
      <c r="J261" s="356">
        <f t="shared" si="40"/>
        <v>8.3003111513083491E-6</v>
      </c>
      <c r="K261" s="356">
        <f t="shared" si="43"/>
        <v>8.588718971125116E-6</v>
      </c>
      <c r="L261" s="356">
        <f>I261/$U$4</f>
        <v>8.9045324280612408E-6</v>
      </c>
      <c r="M261" s="495">
        <v>400</v>
      </c>
      <c r="N261" s="495">
        <v>527</v>
      </c>
      <c r="O261" s="495">
        <v>482</v>
      </c>
      <c r="P261" s="284" t="s">
        <v>162</v>
      </c>
      <c r="Q261" s="482" t="s">
        <v>244</v>
      </c>
    </row>
    <row r="262" spans="1:29" x14ac:dyDescent="0.2">
      <c r="A262" s="280" t="s">
        <v>113</v>
      </c>
      <c r="B262" s="280" t="s">
        <v>4</v>
      </c>
      <c r="C262" s="280">
        <v>8</v>
      </c>
      <c r="D262" s="280">
        <v>360</v>
      </c>
      <c r="E262" s="281">
        <v>41654.506249999999</v>
      </c>
      <c r="F262" s="281">
        <v>41654.550694444442</v>
      </c>
      <c r="G262" s="282">
        <f t="shared" si="37"/>
        <v>1.0666666666511446</v>
      </c>
      <c r="H262" s="313">
        <f t="shared" si="31"/>
        <v>0.17147360125834005</v>
      </c>
      <c r="I262" s="283">
        <f t="shared" si="32"/>
        <v>67.560598895785972</v>
      </c>
      <c r="J262" s="356">
        <f t="shared" si="40"/>
        <v>8.2761990209507461E-6</v>
      </c>
      <c r="K262" s="356">
        <f t="shared" si="43"/>
        <v>8.5637690255554324E-6</v>
      </c>
      <c r="L262" s="356">
        <f>I262/$U$4</f>
        <v>8.8786650548067971E-6</v>
      </c>
      <c r="M262" s="535">
        <v>355</v>
      </c>
      <c r="N262" s="535">
        <v>423</v>
      </c>
      <c r="O262" s="535">
        <v>394</v>
      </c>
      <c r="P262" s="284" t="s">
        <v>165</v>
      </c>
      <c r="Q262" s="284" t="s">
        <v>505</v>
      </c>
      <c r="R262" s="284"/>
      <c r="S262" s="284"/>
    </row>
    <row r="263" spans="1:29" s="384" customFormat="1" ht="13.5" x14ac:dyDescent="0.25">
      <c r="A263" s="280" t="s">
        <v>116</v>
      </c>
      <c r="B263" s="478" t="s">
        <v>7</v>
      </c>
      <c r="C263" s="280">
        <v>9</v>
      </c>
      <c r="D263" s="280">
        <v>340</v>
      </c>
      <c r="E263" s="281">
        <v>41684.09097222222</v>
      </c>
      <c r="F263" s="281">
        <v>41684.152083333334</v>
      </c>
      <c r="G263" s="479">
        <f t="shared" si="37"/>
        <v>1.4666666667326353</v>
      </c>
      <c r="H263" s="480">
        <f t="shared" si="31"/>
        <v>0.1411918795086427</v>
      </c>
      <c r="I263" s="481">
        <f t="shared" si="32"/>
        <v>67.348526525622574</v>
      </c>
      <c r="J263" s="490">
        <f t="shared" si="40"/>
        <v>8.2502200750709978E-6</v>
      </c>
      <c r="K263" s="490"/>
      <c r="L263" s="490"/>
      <c r="M263" s="495">
        <v>460</v>
      </c>
      <c r="N263" s="495">
        <v>509</v>
      </c>
      <c r="O263" s="495">
        <v>477</v>
      </c>
      <c r="P263" s="284" t="s">
        <v>170</v>
      </c>
      <c r="Q263" s="482" t="s">
        <v>238</v>
      </c>
      <c r="R263" s="285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</row>
    <row r="264" spans="1:29" x14ac:dyDescent="0.2">
      <c r="A264" s="280" t="s">
        <v>108</v>
      </c>
      <c r="B264" s="280" t="s">
        <v>4</v>
      </c>
      <c r="C264" s="280">
        <v>14</v>
      </c>
      <c r="D264" s="280">
        <v>280</v>
      </c>
      <c r="E264" s="281">
        <v>41653.35833333333</v>
      </c>
      <c r="F264" s="281">
        <v>41653.443749999999</v>
      </c>
      <c r="G264" s="282">
        <f t="shared" si="37"/>
        <v>2.0500000000465661</v>
      </c>
      <c r="H264" s="313">
        <f t="shared" si="31"/>
        <v>0.17500000000397517</v>
      </c>
      <c r="I264" s="283">
        <f t="shared" si="32"/>
        <v>67.025000001522486</v>
      </c>
      <c r="J264" s="356">
        <f t="shared" si="40"/>
        <v>8.2105879530091594E-6</v>
      </c>
      <c r="K264" s="356">
        <f>I264/$T$4</f>
        <v>8.4958781942753456E-6</v>
      </c>
      <c r="L264" s="356">
        <f>I264/$U$4</f>
        <v>8.8082778281745147E-6</v>
      </c>
      <c r="M264" s="537">
        <v>375</v>
      </c>
      <c r="N264" s="537">
        <v>410</v>
      </c>
      <c r="O264" s="537">
        <v>383</v>
      </c>
      <c r="P264" s="284" t="s">
        <v>161</v>
      </c>
      <c r="Q264" s="284" t="s">
        <v>536</v>
      </c>
      <c r="R264" s="284"/>
      <c r="S264" s="284"/>
    </row>
    <row r="265" spans="1:29" ht="13.5" x14ac:dyDescent="0.25">
      <c r="A265" s="280" t="s">
        <v>113</v>
      </c>
      <c r="B265" s="280" t="s">
        <v>4</v>
      </c>
      <c r="C265" s="280">
        <v>33</v>
      </c>
      <c r="D265" s="280">
        <v>360</v>
      </c>
      <c r="E265" s="281">
        <v>41692.677083333336</v>
      </c>
      <c r="F265" s="281">
        <v>41692.708333333336</v>
      </c>
      <c r="G265" s="282">
        <f t="shared" si="37"/>
        <v>0.75</v>
      </c>
      <c r="H265" s="313">
        <f t="shared" ref="H265:H328" si="44">G265*(N265-M265)/N265</f>
        <v>0.16489361702127658</v>
      </c>
      <c r="I265" s="283">
        <f t="shared" ref="I265:I328" si="45">H265*O265</f>
        <v>64.968085106382972</v>
      </c>
      <c r="J265" s="356">
        <f t="shared" si="40"/>
        <v>7.9586150972387163E-6</v>
      </c>
      <c r="K265" s="356">
        <f>I265/$T$4</f>
        <v>8.2351501315420536E-6</v>
      </c>
      <c r="L265" s="356">
        <f>I265/$U$4</f>
        <v>8.5379626045282967E-6</v>
      </c>
      <c r="M265" s="495">
        <v>330</v>
      </c>
      <c r="N265" s="495">
        <v>423</v>
      </c>
      <c r="O265" s="495">
        <v>394</v>
      </c>
      <c r="P265" s="284" t="s">
        <v>165</v>
      </c>
      <c r="Q265" s="482" t="s">
        <v>314</v>
      </c>
    </row>
    <row r="266" spans="1:29" x14ac:dyDescent="0.2">
      <c r="A266" s="454" t="s">
        <v>115</v>
      </c>
      <c r="B266" s="454" t="s">
        <v>4</v>
      </c>
      <c r="C266" s="454">
        <v>31</v>
      </c>
      <c r="D266" s="454">
        <v>310</v>
      </c>
      <c r="E266" s="455">
        <v>41666.661111111112</v>
      </c>
      <c r="F266" s="455">
        <v>41666.693749999999</v>
      </c>
      <c r="G266" s="456">
        <f t="shared" si="37"/>
        <v>0.78333333326736465</v>
      </c>
      <c r="H266" s="457">
        <f t="shared" si="44"/>
        <v>0.21363636361837218</v>
      </c>
      <c r="I266" s="458">
        <f t="shared" si="45"/>
        <v>63.877272721893284</v>
      </c>
      <c r="J266" s="245">
        <f t="shared" si="40"/>
        <v>7.8249901659014415E-6</v>
      </c>
      <c r="K266" s="245">
        <f>I266/$T$4</f>
        <v>8.0968821844891489E-6</v>
      </c>
      <c r="L266" s="245">
        <f>I266/$U$4</f>
        <v>8.3946104442779372E-6</v>
      </c>
      <c r="M266" s="534">
        <v>240</v>
      </c>
      <c r="N266" s="244">
        <v>330</v>
      </c>
      <c r="O266" s="244">
        <v>299</v>
      </c>
      <c r="P266" s="459" t="s">
        <v>166</v>
      </c>
      <c r="Q266" s="460" t="s">
        <v>487</v>
      </c>
      <c r="R266" s="461"/>
      <c r="S266" s="214"/>
      <c r="T266" s="214"/>
      <c r="U266" s="214"/>
      <c r="V266" s="214"/>
      <c r="W266" s="214"/>
      <c r="X266" s="214"/>
      <c r="Y266" s="214"/>
      <c r="Z266" s="214"/>
      <c r="AA266" s="214"/>
      <c r="AB266" s="214"/>
      <c r="AC266" s="214"/>
    </row>
    <row r="267" spans="1:29" x14ac:dyDescent="0.2">
      <c r="A267" s="280" t="s">
        <v>117</v>
      </c>
      <c r="B267" s="538" t="s">
        <v>7</v>
      </c>
      <c r="C267" s="280">
        <v>1</v>
      </c>
      <c r="D267" s="280">
        <v>260</v>
      </c>
      <c r="E267" s="281">
        <v>41642</v>
      </c>
      <c r="F267" s="281">
        <v>41642.083333333336</v>
      </c>
      <c r="G267" s="539">
        <f t="shared" si="37"/>
        <v>2.0000000000582077</v>
      </c>
      <c r="H267" s="540">
        <f t="shared" si="44"/>
        <v>0.59649122808753563</v>
      </c>
      <c r="I267" s="541">
        <f t="shared" si="45"/>
        <v>63.82456140536631</v>
      </c>
      <c r="J267" s="542">
        <f t="shared" si="40"/>
        <v>7.8185330096097023E-6</v>
      </c>
      <c r="M267" s="535">
        <v>80</v>
      </c>
      <c r="N267" s="535">
        <v>114</v>
      </c>
      <c r="O267" s="535">
        <v>107</v>
      </c>
      <c r="P267" s="284" t="s">
        <v>537</v>
      </c>
      <c r="Q267" s="284" t="s">
        <v>538</v>
      </c>
      <c r="R267" s="284"/>
      <c r="S267" s="284"/>
    </row>
    <row r="268" spans="1:29" ht="13.5" x14ac:dyDescent="0.25">
      <c r="A268" s="280" t="s">
        <v>113</v>
      </c>
      <c r="B268" s="280" t="s">
        <v>4</v>
      </c>
      <c r="C268" s="280">
        <v>30</v>
      </c>
      <c r="D268" s="280">
        <v>360</v>
      </c>
      <c r="E268" s="281">
        <v>41691.76458333333</v>
      </c>
      <c r="F268" s="281">
        <v>41691.798611111109</v>
      </c>
      <c r="G268" s="282">
        <f t="shared" si="37"/>
        <v>0.81666666670935228</v>
      </c>
      <c r="H268" s="313">
        <f t="shared" si="44"/>
        <v>0.16024428684840719</v>
      </c>
      <c r="I268" s="283">
        <f t="shared" si="45"/>
        <v>63.13624901827243</v>
      </c>
      <c r="J268" s="356">
        <f t="shared" si="40"/>
        <v>7.734214480803263E-6</v>
      </c>
      <c r="K268" s="356">
        <f>I268/$T$4</f>
        <v>8.002952350473624E-6</v>
      </c>
      <c r="L268" s="356">
        <f>I268/$U$4</f>
        <v>8.297226741799651E-6</v>
      </c>
      <c r="M268" s="495">
        <v>340</v>
      </c>
      <c r="N268" s="495">
        <v>423</v>
      </c>
      <c r="O268" s="495">
        <v>394</v>
      </c>
      <c r="P268" s="284" t="s">
        <v>165</v>
      </c>
      <c r="Q268" s="482" t="s">
        <v>311</v>
      </c>
    </row>
    <row r="269" spans="1:29" ht="13.5" x14ac:dyDescent="0.25">
      <c r="A269" s="280" t="s">
        <v>121</v>
      </c>
      <c r="B269" s="280" t="s">
        <v>4</v>
      </c>
      <c r="C269" s="280">
        <v>7</v>
      </c>
      <c r="D269" s="280">
        <v>250</v>
      </c>
      <c r="E269" s="281">
        <v>41677.524305555555</v>
      </c>
      <c r="F269" s="281">
        <v>41677.572916666664</v>
      </c>
      <c r="G269" s="282">
        <f t="shared" si="37"/>
        <v>1.1666666666278616</v>
      </c>
      <c r="H269" s="313">
        <f t="shared" si="44"/>
        <v>0.12862669245220137</v>
      </c>
      <c r="I269" s="283">
        <f t="shared" si="45"/>
        <v>61.869439069508864</v>
      </c>
      <c r="J269" s="356">
        <f t="shared" si="40"/>
        <v>7.5790297810071567E-6</v>
      </c>
      <c r="K269" s="356">
        <f>I269/$T$4</f>
        <v>7.8423755057179799E-6</v>
      </c>
      <c r="L269" s="356">
        <f>I269/$U$4</f>
        <v>8.1307453694169347E-6</v>
      </c>
      <c r="M269" s="495">
        <v>460</v>
      </c>
      <c r="N269" s="495">
        <v>517</v>
      </c>
      <c r="O269" s="495">
        <v>481</v>
      </c>
      <c r="P269" s="284" t="s">
        <v>160</v>
      </c>
      <c r="Q269" s="482" t="s">
        <v>226</v>
      </c>
    </row>
    <row r="270" spans="1:29" x14ac:dyDescent="0.2">
      <c r="A270" s="280" t="s">
        <v>109</v>
      </c>
      <c r="B270" s="280" t="s">
        <v>4</v>
      </c>
      <c r="C270" s="280">
        <v>10</v>
      </c>
      <c r="D270" s="280">
        <v>9620</v>
      </c>
      <c r="E270" s="281">
        <v>41657.756944444445</v>
      </c>
      <c r="F270" s="281">
        <v>41657.802083333336</v>
      </c>
      <c r="G270" s="282">
        <f t="shared" si="37"/>
        <v>1.0833333333721384</v>
      </c>
      <c r="H270" s="313">
        <f t="shared" si="44"/>
        <v>0.10708401977319326</v>
      </c>
      <c r="I270" s="283">
        <f t="shared" si="45"/>
        <v>61.037891270720159</v>
      </c>
      <c r="J270" s="356">
        <f t="shared" si="40"/>
        <v>7.4771648598742852E-6</v>
      </c>
      <c r="K270" s="356">
        <f>I270/$T$4</f>
        <v>7.7369711221138597E-6</v>
      </c>
      <c r="L270" s="356">
        <f>I270/$U$4</f>
        <v>8.0214651897978153E-6</v>
      </c>
      <c r="M270" s="537">
        <v>547</v>
      </c>
      <c r="N270" s="537">
        <v>607</v>
      </c>
      <c r="O270" s="537">
        <v>570</v>
      </c>
      <c r="P270" s="284" t="s">
        <v>500</v>
      </c>
      <c r="Q270" s="284" t="s">
        <v>539</v>
      </c>
      <c r="R270" s="284"/>
      <c r="S270" s="284"/>
    </row>
    <row r="271" spans="1:29" ht="13.5" x14ac:dyDescent="0.25">
      <c r="A271" s="280" t="s">
        <v>132</v>
      </c>
      <c r="B271" s="280" t="s">
        <v>4</v>
      </c>
      <c r="C271" s="280">
        <v>18</v>
      </c>
      <c r="D271" s="280">
        <v>1455</v>
      </c>
      <c r="E271" s="281">
        <v>41687.451388888891</v>
      </c>
      <c r="F271" s="281">
        <v>41687.5</v>
      </c>
      <c r="G271" s="282">
        <f t="shared" si="37"/>
        <v>1.1666666666278616</v>
      </c>
      <c r="H271" s="313">
        <f t="shared" si="44"/>
        <v>0.12618595825007231</v>
      </c>
      <c r="I271" s="283">
        <f t="shared" si="45"/>
        <v>60.821631876534852</v>
      </c>
      <c r="J271" s="356">
        <f t="shared" si="40"/>
        <v>7.4506730019618257E-6</v>
      </c>
      <c r="K271" s="356">
        <f>I271/$T$4</f>
        <v>7.7095587614823874E-6</v>
      </c>
      <c r="L271" s="356">
        <f>I271/$U$4</f>
        <v>7.9930448566848927E-6</v>
      </c>
      <c r="M271" s="495">
        <v>470</v>
      </c>
      <c r="N271" s="495">
        <v>527</v>
      </c>
      <c r="O271" s="495">
        <v>482</v>
      </c>
      <c r="P271" s="284" t="s">
        <v>177</v>
      </c>
      <c r="Q271" s="482" t="s">
        <v>249</v>
      </c>
    </row>
    <row r="272" spans="1:29" x14ac:dyDescent="0.2">
      <c r="A272" s="454" t="s">
        <v>117</v>
      </c>
      <c r="B272" s="525" t="s">
        <v>7</v>
      </c>
      <c r="C272" s="454">
        <v>4</v>
      </c>
      <c r="D272" s="454">
        <v>1400</v>
      </c>
      <c r="E272" s="455">
        <v>41696.958333333336</v>
      </c>
      <c r="F272" s="455">
        <v>41697</v>
      </c>
      <c r="G272" s="526">
        <f t="shared" si="37"/>
        <v>0.99999999994179234</v>
      </c>
      <c r="H272" s="527">
        <f t="shared" si="44"/>
        <v>0.56140350873925182</v>
      </c>
      <c r="I272" s="528">
        <f t="shared" si="45"/>
        <v>60.070175435099948</v>
      </c>
      <c r="J272" s="529">
        <f t="shared" si="40"/>
        <v>7.3586193025195811E-6</v>
      </c>
      <c r="K272" s="529"/>
      <c r="L272" s="529"/>
      <c r="M272" s="504">
        <v>50</v>
      </c>
      <c r="N272" s="524">
        <v>114</v>
      </c>
      <c r="O272" s="524">
        <v>107</v>
      </c>
      <c r="P272" s="459" t="s">
        <v>251</v>
      </c>
      <c r="Q272" s="460" t="s">
        <v>391</v>
      </c>
      <c r="R272" s="461"/>
      <c r="S272" s="214"/>
      <c r="T272" s="214"/>
      <c r="U272" s="214"/>
    </row>
    <row r="273" spans="1:29" x14ac:dyDescent="0.2">
      <c r="A273" s="280" t="s">
        <v>107</v>
      </c>
      <c r="B273" s="280" t="s">
        <v>4</v>
      </c>
      <c r="C273" s="280">
        <v>16</v>
      </c>
      <c r="D273" s="280">
        <v>8551</v>
      </c>
      <c r="E273" s="281">
        <v>41651.520833333336</v>
      </c>
      <c r="F273" s="281">
        <v>41651.609722222223</v>
      </c>
      <c r="G273" s="282">
        <f t="shared" si="37"/>
        <v>2.1333333333022892</v>
      </c>
      <c r="H273" s="313">
        <f t="shared" si="44"/>
        <v>0.60952380951493979</v>
      </c>
      <c r="I273" s="283">
        <f t="shared" si="45"/>
        <v>59.733333332464099</v>
      </c>
      <c r="J273" s="356">
        <f t="shared" si="40"/>
        <v>7.3173560170305047E-6</v>
      </c>
      <c r="K273" s="356">
        <f t="shared" ref="K273:K319" si="46">I273/$T$4</f>
        <v>7.5716094609344989E-6</v>
      </c>
      <c r="L273" s="356">
        <f t="shared" ref="L273:L319" si="47">I273/$U$4</f>
        <v>7.8500230598037997E-6</v>
      </c>
      <c r="M273" s="535">
        <v>75</v>
      </c>
      <c r="N273" s="535">
        <v>105</v>
      </c>
      <c r="O273" s="535">
        <v>98</v>
      </c>
      <c r="P273" s="284" t="s">
        <v>183</v>
      </c>
      <c r="Q273" s="284" t="s">
        <v>540</v>
      </c>
      <c r="R273" s="284"/>
      <c r="S273" s="284"/>
    </row>
    <row r="274" spans="1:29" x14ac:dyDescent="0.2">
      <c r="A274" s="280" t="s">
        <v>113</v>
      </c>
      <c r="B274" s="280" t="s">
        <v>4</v>
      </c>
      <c r="C274" s="280">
        <v>11</v>
      </c>
      <c r="D274" s="280">
        <v>360</v>
      </c>
      <c r="E274" s="281">
        <v>41659.359027777777</v>
      </c>
      <c r="F274" s="281">
        <v>41659.388888888891</v>
      </c>
      <c r="G274" s="282">
        <f t="shared" si="37"/>
        <v>0.71666666673263535</v>
      </c>
      <c r="H274" s="313">
        <f t="shared" si="44"/>
        <v>0.14909377463941351</v>
      </c>
      <c r="I274" s="283">
        <f t="shared" si="45"/>
        <v>58.742947207928921</v>
      </c>
      <c r="J274" s="356">
        <f t="shared" si="40"/>
        <v>7.1960333406746486E-6</v>
      </c>
      <c r="K274" s="356">
        <f t="shared" si="46"/>
        <v>7.4460712307344222E-6</v>
      </c>
      <c r="L274" s="356">
        <f t="shared" si="47"/>
        <v>7.7198686973737108E-6</v>
      </c>
      <c r="M274" s="535">
        <v>335</v>
      </c>
      <c r="N274" s="535">
        <v>423</v>
      </c>
      <c r="O274" s="535">
        <v>394</v>
      </c>
      <c r="P274" s="284" t="s">
        <v>165</v>
      </c>
      <c r="Q274" s="284" t="s">
        <v>541</v>
      </c>
      <c r="R274" s="284"/>
      <c r="S274" s="284"/>
    </row>
    <row r="275" spans="1:29" x14ac:dyDescent="0.2">
      <c r="A275" s="454" t="s">
        <v>113</v>
      </c>
      <c r="B275" s="454" t="s">
        <v>4</v>
      </c>
      <c r="C275" s="454">
        <v>17</v>
      </c>
      <c r="D275" s="454">
        <v>360</v>
      </c>
      <c r="E275" s="455">
        <v>41667.404861111114</v>
      </c>
      <c r="F275" s="455">
        <v>41667.445833333331</v>
      </c>
      <c r="G275" s="456">
        <f t="shared" si="37"/>
        <v>0.98333333322079852</v>
      </c>
      <c r="H275" s="457">
        <f t="shared" si="44"/>
        <v>0.14645390069245937</v>
      </c>
      <c r="I275" s="458">
        <f t="shared" si="45"/>
        <v>57.702836872828989</v>
      </c>
      <c r="J275" s="245">
        <f t="shared" si="40"/>
        <v>7.0686194296417829E-6</v>
      </c>
      <c r="K275" s="245">
        <f t="shared" si="46"/>
        <v>7.3142301159949184E-6</v>
      </c>
      <c r="L275" s="245">
        <f t="shared" si="47"/>
        <v>7.5831796887454708E-6</v>
      </c>
      <c r="M275" s="534">
        <v>360</v>
      </c>
      <c r="N275" s="534">
        <v>423</v>
      </c>
      <c r="O275" s="534">
        <v>394</v>
      </c>
      <c r="P275" s="459" t="s">
        <v>165</v>
      </c>
      <c r="Q275" s="460" t="s">
        <v>531</v>
      </c>
      <c r="R275" s="461"/>
      <c r="S275" s="214"/>
      <c r="T275" s="214"/>
      <c r="U275" s="214"/>
      <c r="V275" s="214"/>
      <c r="W275" s="214"/>
      <c r="X275" s="214"/>
      <c r="Y275" s="214"/>
      <c r="Z275" s="214"/>
      <c r="AA275" s="214"/>
      <c r="AB275" s="214"/>
      <c r="AC275" s="214"/>
    </row>
    <row r="276" spans="1:29" ht="13.5" x14ac:dyDescent="0.25">
      <c r="A276" s="280" t="s">
        <v>125</v>
      </c>
      <c r="B276" s="280" t="s">
        <v>4</v>
      </c>
      <c r="C276" s="280">
        <v>6</v>
      </c>
      <c r="D276" s="280">
        <v>9630</v>
      </c>
      <c r="E276" s="281">
        <v>41681.402777777781</v>
      </c>
      <c r="F276" s="281">
        <v>41681.550694444442</v>
      </c>
      <c r="G276" s="282">
        <f t="shared" si="37"/>
        <v>3.5499999998719431</v>
      </c>
      <c r="H276" s="313">
        <f t="shared" si="44"/>
        <v>0.80466666663764042</v>
      </c>
      <c r="I276" s="283">
        <f t="shared" si="45"/>
        <v>57.131333331272472</v>
      </c>
      <c r="J276" s="356">
        <f t="shared" si="40"/>
        <v>6.9986100287719669E-6</v>
      </c>
      <c r="K276" s="356">
        <f t="shared" si="46"/>
        <v>7.2417881245506684E-6</v>
      </c>
      <c r="L276" s="356">
        <f t="shared" si="47"/>
        <v>7.5080739524724213E-6</v>
      </c>
      <c r="M276" s="495">
        <v>58</v>
      </c>
      <c r="N276" s="495">
        <v>75</v>
      </c>
      <c r="O276" s="495">
        <v>71</v>
      </c>
      <c r="P276" s="284" t="s">
        <v>171</v>
      </c>
      <c r="Q276" s="482" t="s">
        <v>259</v>
      </c>
    </row>
    <row r="277" spans="1:29" x14ac:dyDescent="0.2">
      <c r="A277" s="280" t="s">
        <v>112</v>
      </c>
      <c r="B277" s="280" t="s">
        <v>4</v>
      </c>
      <c r="C277" s="280">
        <v>13</v>
      </c>
      <c r="D277" s="280">
        <v>1850</v>
      </c>
      <c r="E277" s="281">
        <v>41657.691666666666</v>
      </c>
      <c r="F277" s="281">
        <v>41657.777777777781</v>
      </c>
      <c r="G277" s="282">
        <f t="shared" si="37"/>
        <v>2.0666666667675599</v>
      </c>
      <c r="H277" s="313">
        <f t="shared" si="44"/>
        <v>0.18787878788796</v>
      </c>
      <c r="I277" s="283">
        <f t="shared" si="45"/>
        <v>56.927272730051882</v>
      </c>
      <c r="J277" s="356">
        <f t="shared" si="40"/>
        <v>6.9736125276301915E-6</v>
      </c>
      <c r="K277" s="356">
        <f t="shared" si="46"/>
        <v>7.2159220445479631E-6</v>
      </c>
      <c r="L277" s="356">
        <f t="shared" si="47"/>
        <v>7.4812567578540781E-6</v>
      </c>
      <c r="M277" s="535">
        <v>300</v>
      </c>
      <c r="N277" s="535">
        <v>330</v>
      </c>
      <c r="O277" s="535">
        <v>303</v>
      </c>
      <c r="P277" s="284" t="s">
        <v>155</v>
      </c>
      <c r="Q277" s="284" t="s">
        <v>430</v>
      </c>
      <c r="R277" s="284"/>
      <c r="S277" s="284"/>
    </row>
    <row r="278" spans="1:29" ht="13.5" x14ac:dyDescent="0.25">
      <c r="A278" s="280" t="s">
        <v>111</v>
      </c>
      <c r="B278" s="280" t="s">
        <v>4</v>
      </c>
      <c r="C278" s="280">
        <v>7</v>
      </c>
      <c r="D278" s="280">
        <v>250</v>
      </c>
      <c r="E278" s="281">
        <v>41677.050000000003</v>
      </c>
      <c r="F278" s="281">
        <v>41677.090277777781</v>
      </c>
      <c r="G278" s="282">
        <f t="shared" si="37"/>
        <v>0.96666666667442769</v>
      </c>
      <c r="H278" s="313">
        <f t="shared" si="44"/>
        <v>0.2259259259277398</v>
      </c>
      <c r="I278" s="283">
        <f t="shared" si="45"/>
        <v>54.22222222265755</v>
      </c>
      <c r="J278" s="356">
        <f t="shared" si="40"/>
        <v>6.642242813228271E-6</v>
      </c>
      <c r="K278" s="356">
        <f t="shared" si="46"/>
        <v>6.8730383501106196E-6</v>
      </c>
      <c r="L278" s="356">
        <f t="shared" si="47"/>
        <v>7.1257649800423288E-6</v>
      </c>
      <c r="M278" s="495">
        <v>200</v>
      </c>
      <c r="N278" s="495">
        <v>261</v>
      </c>
      <c r="O278" s="495">
        <v>240</v>
      </c>
      <c r="P278" s="284" t="s">
        <v>160</v>
      </c>
      <c r="Q278" s="482" t="s">
        <v>217</v>
      </c>
    </row>
    <row r="279" spans="1:29" s="214" customFormat="1" ht="13.5" x14ac:dyDescent="0.25">
      <c r="A279" s="280" t="s">
        <v>115</v>
      </c>
      <c r="B279" s="280" t="s">
        <v>4</v>
      </c>
      <c r="C279" s="280">
        <v>46</v>
      </c>
      <c r="D279" s="280">
        <v>1850</v>
      </c>
      <c r="E279" s="281">
        <v>41675.404861111114</v>
      </c>
      <c r="F279" s="281">
        <v>41675.559027777781</v>
      </c>
      <c r="G279" s="282">
        <f t="shared" si="37"/>
        <v>3.7000000000116415</v>
      </c>
      <c r="H279" s="313">
        <f t="shared" si="44"/>
        <v>0.17939393939450382</v>
      </c>
      <c r="I279" s="283">
        <f t="shared" si="45"/>
        <v>53.638787878956641</v>
      </c>
      <c r="J279" s="356">
        <f t="shared" si="40"/>
        <v>6.570771884565031E-6</v>
      </c>
      <c r="K279" s="356">
        <f t="shared" si="46"/>
        <v>6.7990840477111071E-6</v>
      </c>
      <c r="L279" s="356">
        <f t="shared" si="47"/>
        <v>7.0490913240378601E-6</v>
      </c>
      <c r="M279" s="495">
        <v>314</v>
      </c>
      <c r="N279" s="495">
        <v>330</v>
      </c>
      <c r="O279" s="495">
        <v>299</v>
      </c>
      <c r="P279" s="284" t="s">
        <v>155</v>
      </c>
      <c r="Q279" s="482" t="s">
        <v>178</v>
      </c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</row>
    <row r="280" spans="1:29" x14ac:dyDescent="0.2">
      <c r="A280" s="280" t="s">
        <v>108</v>
      </c>
      <c r="B280" s="280" t="s">
        <v>4</v>
      </c>
      <c r="C280" s="280">
        <v>3</v>
      </c>
      <c r="D280" s="280">
        <v>280</v>
      </c>
      <c r="E280" s="281">
        <v>41642.402777777781</v>
      </c>
      <c r="F280" s="281">
        <v>41642.479861111111</v>
      </c>
      <c r="G280" s="282">
        <f t="shared" si="37"/>
        <v>1.8499999999185093</v>
      </c>
      <c r="H280" s="313">
        <f t="shared" si="44"/>
        <v>0.1398780487743263</v>
      </c>
      <c r="I280" s="283">
        <f t="shared" si="45"/>
        <v>53.573292680566972</v>
      </c>
      <c r="J280" s="356">
        <f t="shared" si="40"/>
        <v>6.5627486978904178E-6</v>
      </c>
      <c r="K280" s="356">
        <f t="shared" si="46"/>
        <v>6.7907820823576439E-6</v>
      </c>
      <c r="L280" s="356">
        <f t="shared" si="47"/>
        <v>7.0404840893669982E-6</v>
      </c>
      <c r="M280" s="537">
        <v>379</v>
      </c>
      <c r="N280" s="537">
        <v>410</v>
      </c>
      <c r="O280" s="537">
        <v>383</v>
      </c>
      <c r="P280" s="284" t="s">
        <v>161</v>
      </c>
      <c r="Q280" s="284" t="s">
        <v>542</v>
      </c>
      <c r="R280" s="284"/>
      <c r="S280" s="284"/>
    </row>
    <row r="281" spans="1:29" ht="13.5" x14ac:dyDescent="0.25">
      <c r="A281" s="280" t="s">
        <v>111</v>
      </c>
      <c r="B281" s="280" t="s">
        <v>4</v>
      </c>
      <c r="C281" s="280">
        <v>8</v>
      </c>
      <c r="D281" s="280">
        <v>250</v>
      </c>
      <c r="E281" s="281">
        <v>41678.003472222219</v>
      </c>
      <c r="F281" s="281">
        <v>41678.050694444442</v>
      </c>
      <c r="G281" s="282">
        <f t="shared" si="37"/>
        <v>1.1333333333604969</v>
      </c>
      <c r="H281" s="313">
        <f t="shared" si="44"/>
        <v>0.22145593870262584</v>
      </c>
      <c r="I281" s="283">
        <f t="shared" si="45"/>
        <v>53.149425288630198</v>
      </c>
      <c r="J281" s="356">
        <f t="shared" si="40"/>
        <v>6.5108247814140216E-6</v>
      </c>
      <c r="K281" s="356">
        <f t="shared" si="46"/>
        <v>6.7370539848964253E-6</v>
      </c>
      <c r="L281" s="356">
        <f t="shared" si="47"/>
        <v>6.984780370599403E-6</v>
      </c>
      <c r="M281" s="495">
        <v>210</v>
      </c>
      <c r="N281" s="495">
        <v>261</v>
      </c>
      <c r="O281" s="495">
        <v>240</v>
      </c>
      <c r="P281" s="284" t="s">
        <v>160</v>
      </c>
      <c r="Q281" s="482" t="s">
        <v>218</v>
      </c>
    </row>
    <row r="282" spans="1:29" ht="13.5" x14ac:dyDescent="0.25">
      <c r="A282" s="280" t="s">
        <v>113</v>
      </c>
      <c r="B282" s="280" t="s">
        <v>4</v>
      </c>
      <c r="C282" s="280">
        <v>27</v>
      </c>
      <c r="D282" s="280">
        <v>360</v>
      </c>
      <c r="E282" s="281">
        <v>41685.561111111114</v>
      </c>
      <c r="F282" s="281">
        <v>41685.597222222219</v>
      </c>
      <c r="G282" s="282">
        <f t="shared" ref="G282:G345" si="48">(F282-E282)*24</f>
        <v>0.86666666652308777</v>
      </c>
      <c r="H282" s="313">
        <f t="shared" si="44"/>
        <v>0.12907801416301307</v>
      </c>
      <c r="I282" s="283">
        <f t="shared" si="45"/>
        <v>50.856737580227147</v>
      </c>
      <c r="J282" s="356">
        <f t="shared" si="40"/>
        <v>6.2299696664837917E-6</v>
      </c>
      <c r="K282" s="356">
        <f t="shared" si="46"/>
        <v>6.4464401019025851E-6</v>
      </c>
      <c r="L282" s="356">
        <f t="shared" si="47"/>
        <v>6.6834804032977082E-6</v>
      </c>
      <c r="M282" s="495">
        <v>360</v>
      </c>
      <c r="N282" s="495">
        <v>423</v>
      </c>
      <c r="O282" s="495">
        <v>394</v>
      </c>
      <c r="P282" s="284" t="s">
        <v>165</v>
      </c>
      <c r="Q282" s="482" t="s">
        <v>311</v>
      </c>
    </row>
    <row r="283" spans="1:29" x14ac:dyDescent="0.2">
      <c r="A283" s="280" t="s">
        <v>107</v>
      </c>
      <c r="B283" s="280" t="s">
        <v>4</v>
      </c>
      <c r="C283" s="280">
        <v>14</v>
      </c>
      <c r="D283" s="280">
        <v>8551</v>
      </c>
      <c r="E283" s="281">
        <v>41650.918055555558</v>
      </c>
      <c r="F283" s="281">
        <v>41650.992361111108</v>
      </c>
      <c r="G283" s="282">
        <f t="shared" si="48"/>
        <v>1.783333333209157</v>
      </c>
      <c r="H283" s="313">
        <f t="shared" si="44"/>
        <v>0.50952380948833054</v>
      </c>
      <c r="I283" s="283">
        <f t="shared" si="45"/>
        <v>49.933333329856396</v>
      </c>
      <c r="J283" s="356">
        <f t="shared" si="40"/>
        <v>6.1168522951495234E-6</v>
      </c>
      <c r="K283" s="356">
        <f t="shared" si="46"/>
        <v>6.3293922834013115E-6</v>
      </c>
      <c r="L283" s="356">
        <f t="shared" si="47"/>
        <v>6.5621286511932989E-6</v>
      </c>
      <c r="M283" s="535">
        <v>75</v>
      </c>
      <c r="N283" s="535">
        <v>105</v>
      </c>
      <c r="O283" s="535">
        <v>98</v>
      </c>
      <c r="P283" s="284" t="s">
        <v>183</v>
      </c>
      <c r="Q283" s="284" t="s">
        <v>543</v>
      </c>
      <c r="R283" s="284"/>
      <c r="S283" s="284"/>
    </row>
    <row r="284" spans="1:29" x14ac:dyDescent="0.2">
      <c r="A284" s="454" t="s">
        <v>111</v>
      </c>
      <c r="B284" s="454" t="s">
        <v>4</v>
      </c>
      <c r="C284" s="454">
        <v>16</v>
      </c>
      <c r="D284" s="454">
        <v>9600</v>
      </c>
      <c r="E284" s="455">
        <v>41698.357638888891</v>
      </c>
      <c r="F284" s="455">
        <v>41698.411805555559</v>
      </c>
      <c r="G284" s="456">
        <f t="shared" si="48"/>
        <v>1.3000000000465661</v>
      </c>
      <c r="H284" s="457">
        <f t="shared" si="44"/>
        <v>0.20421455939428818</v>
      </c>
      <c r="I284" s="458">
        <f t="shared" si="45"/>
        <v>49.011494254629163</v>
      </c>
      <c r="J284" s="245">
        <f t="shared" si="40"/>
        <v>6.0039266583647131E-6</v>
      </c>
      <c r="K284" s="245">
        <f t="shared" si="46"/>
        <v>6.2125428615784682E-6</v>
      </c>
      <c r="L284" s="245">
        <f t="shared" si="47"/>
        <v>6.4409825909577973E-6</v>
      </c>
      <c r="M284" s="504">
        <v>220</v>
      </c>
      <c r="N284" s="504">
        <v>261</v>
      </c>
      <c r="O284" s="504">
        <v>240</v>
      </c>
      <c r="P284" s="459" t="s">
        <v>393</v>
      </c>
      <c r="Q284" s="460" t="s">
        <v>401</v>
      </c>
      <c r="R284" s="461"/>
      <c r="S284" s="214"/>
      <c r="T284" s="214"/>
      <c r="U284" s="214"/>
    </row>
    <row r="285" spans="1:29" ht="13.5" x14ac:dyDescent="0.25">
      <c r="A285" s="280" t="s">
        <v>115</v>
      </c>
      <c r="B285" s="280" t="s">
        <v>4</v>
      </c>
      <c r="C285" s="280">
        <v>66</v>
      </c>
      <c r="D285" s="280">
        <v>250</v>
      </c>
      <c r="E285" s="281">
        <v>41694.011111111111</v>
      </c>
      <c r="F285" s="281">
        <v>41694.156944444447</v>
      </c>
      <c r="G285" s="282">
        <f t="shared" si="48"/>
        <v>3.5000000000582077</v>
      </c>
      <c r="H285" s="313">
        <f t="shared" si="44"/>
        <v>0.15909090909355489</v>
      </c>
      <c r="I285" s="283">
        <f t="shared" si="45"/>
        <v>47.56818181897291</v>
      </c>
      <c r="J285" s="356">
        <f t="shared" si="40"/>
        <v>5.8271203368972262E-6</v>
      </c>
      <c r="K285" s="356">
        <f t="shared" si="46"/>
        <v>6.0295931167170005E-6</v>
      </c>
      <c r="L285" s="356">
        <f t="shared" si="47"/>
        <v>6.2513056506246272E-6</v>
      </c>
      <c r="M285" s="495">
        <v>315</v>
      </c>
      <c r="N285" s="495">
        <v>330</v>
      </c>
      <c r="O285" s="495">
        <v>299</v>
      </c>
      <c r="P285" s="284" t="s">
        <v>160</v>
      </c>
      <c r="Q285" s="482" t="s">
        <v>302</v>
      </c>
    </row>
    <row r="286" spans="1:29" ht="13.5" x14ac:dyDescent="0.25">
      <c r="A286" s="280" t="s">
        <v>112</v>
      </c>
      <c r="B286" s="280" t="s">
        <v>4</v>
      </c>
      <c r="C286" s="280">
        <v>25</v>
      </c>
      <c r="D286" s="280">
        <v>1488</v>
      </c>
      <c r="E286" s="281">
        <v>41680.961805555555</v>
      </c>
      <c r="F286" s="281">
        <v>41681.267361111109</v>
      </c>
      <c r="G286" s="282">
        <f t="shared" si="48"/>
        <v>7.3333333333139308</v>
      </c>
      <c r="H286" s="313">
        <f t="shared" si="44"/>
        <v>0.155555555555144</v>
      </c>
      <c r="I286" s="283">
        <f t="shared" si="45"/>
        <v>47.133333333208633</v>
      </c>
      <c r="J286" s="356">
        <f t="shared" si="40"/>
        <v>5.7738512322568772E-6</v>
      </c>
      <c r="K286" s="356">
        <f t="shared" si="46"/>
        <v>5.9744730903397616E-6</v>
      </c>
      <c r="L286" s="356">
        <f t="shared" si="47"/>
        <v>6.1941588207001846E-6</v>
      </c>
      <c r="M286" s="495">
        <v>323</v>
      </c>
      <c r="N286" s="495">
        <v>330</v>
      </c>
      <c r="O286" s="495">
        <v>303</v>
      </c>
      <c r="P286" s="284" t="s">
        <v>278</v>
      </c>
      <c r="Q286" s="482" t="s">
        <v>279</v>
      </c>
      <c r="R286" s="63"/>
    </row>
    <row r="287" spans="1:29" ht="13.5" x14ac:dyDescent="0.25">
      <c r="A287" s="280" t="s">
        <v>115</v>
      </c>
      <c r="B287" s="280" t="s">
        <v>4</v>
      </c>
      <c r="C287" s="280">
        <v>69</v>
      </c>
      <c r="D287" s="280">
        <v>1850</v>
      </c>
      <c r="E287" s="281">
        <v>41696.23541666667</v>
      </c>
      <c r="F287" s="455">
        <v>41696.472916666666</v>
      </c>
      <c r="G287" s="282">
        <f t="shared" si="48"/>
        <v>5.6999999998952262</v>
      </c>
      <c r="H287" s="313">
        <f t="shared" si="44"/>
        <v>0.15545454545168799</v>
      </c>
      <c r="I287" s="283">
        <f t="shared" si="45"/>
        <v>46.480909090054709</v>
      </c>
      <c r="J287" s="356">
        <f t="shared" si="40"/>
        <v>5.6939290147116477E-6</v>
      </c>
      <c r="K287" s="356">
        <f t="shared" si="46"/>
        <v>5.8917738452714715E-6</v>
      </c>
      <c r="L287" s="356">
        <f t="shared" si="47"/>
        <v>6.1084186641107671E-6</v>
      </c>
      <c r="M287" s="495">
        <v>321</v>
      </c>
      <c r="N287" s="495">
        <v>330</v>
      </c>
      <c r="O287" s="495">
        <v>299</v>
      </c>
      <c r="P287" s="284" t="s">
        <v>155</v>
      </c>
      <c r="Q287" s="482" t="s">
        <v>178</v>
      </c>
    </row>
    <row r="288" spans="1:29" ht="13.5" x14ac:dyDescent="0.25">
      <c r="A288" s="280" t="s">
        <v>112</v>
      </c>
      <c r="B288" s="280" t="s">
        <v>4</v>
      </c>
      <c r="C288" s="280">
        <v>44</v>
      </c>
      <c r="D288" s="280">
        <v>1850</v>
      </c>
      <c r="E288" s="281">
        <v>41693.136111111111</v>
      </c>
      <c r="F288" s="281">
        <v>41693.174305555556</v>
      </c>
      <c r="G288" s="282">
        <f t="shared" si="48"/>
        <v>0.91666666668606922</v>
      </c>
      <c r="H288" s="313">
        <f t="shared" si="44"/>
        <v>0.15277777778101154</v>
      </c>
      <c r="I288" s="283">
        <f t="shared" si="45"/>
        <v>46.291666667646496</v>
      </c>
      <c r="J288" s="356">
        <f t="shared" si="40"/>
        <v>5.6707467461016089E-6</v>
      </c>
      <c r="K288" s="356">
        <f t="shared" si="46"/>
        <v>5.8677860710091326E-6</v>
      </c>
      <c r="L288" s="356">
        <f t="shared" si="47"/>
        <v>6.0835488419039721E-6</v>
      </c>
      <c r="M288" s="495">
        <v>275</v>
      </c>
      <c r="N288" s="495">
        <v>330</v>
      </c>
      <c r="O288" s="495">
        <v>303</v>
      </c>
      <c r="P288" s="284" t="s">
        <v>155</v>
      </c>
      <c r="Q288" s="482" t="s">
        <v>178</v>
      </c>
    </row>
    <row r="289" spans="1:29" x14ac:dyDescent="0.2">
      <c r="A289" s="280" t="s">
        <v>112</v>
      </c>
      <c r="B289" s="280" t="s">
        <v>4</v>
      </c>
      <c r="C289" s="280">
        <v>16</v>
      </c>
      <c r="D289" s="280">
        <v>250</v>
      </c>
      <c r="E289" s="281">
        <v>41663.130555555559</v>
      </c>
      <c r="F289" s="281">
        <v>41663.15625</v>
      </c>
      <c r="G289" s="282">
        <f t="shared" si="48"/>
        <v>0.61666666658129543</v>
      </c>
      <c r="H289" s="313">
        <f t="shared" si="44"/>
        <v>0.14949494947425343</v>
      </c>
      <c r="I289" s="283">
        <f t="shared" si="45"/>
        <v>45.296969690698788</v>
      </c>
      <c r="J289" s="356">
        <f t="shared" si="40"/>
        <v>5.5488959886881666E-6</v>
      </c>
      <c r="K289" s="356">
        <f t="shared" si="46"/>
        <v>5.7417014107156652E-6</v>
      </c>
      <c r="L289" s="356">
        <f t="shared" si="47"/>
        <v>5.9528279567476618E-6</v>
      </c>
      <c r="M289" s="535">
        <v>250</v>
      </c>
      <c r="N289" s="535">
        <v>330</v>
      </c>
      <c r="O289" s="535">
        <v>303</v>
      </c>
      <c r="P289" s="284" t="s">
        <v>160</v>
      </c>
      <c r="Q289" s="284" t="s">
        <v>520</v>
      </c>
      <c r="R289" s="284"/>
      <c r="S289" s="284"/>
    </row>
    <row r="290" spans="1:29" ht="13.5" x14ac:dyDescent="0.25">
      <c r="A290" s="280" t="s">
        <v>115</v>
      </c>
      <c r="B290" s="280" t="s">
        <v>4</v>
      </c>
      <c r="C290" s="280">
        <v>65</v>
      </c>
      <c r="D290" s="280">
        <v>1850</v>
      </c>
      <c r="E290" s="281">
        <v>41690.111111111109</v>
      </c>
      <c r="F290" s="281">
        <v>41690.339583333334</v>
      </c>
      <c r="G290" s="282">
        <f t="shared" si="48"/>
        <v>5.4833333333954215</v>
      </c>
      <c r="H290" s="313">
        <f t="shared" si="44"/>
        <v>0.14954545454714785</v>
      </c>
      <c r="I290" s="283">
        <f t="shared" si="45"/>
        <v>44.714090909597203</v>
      </c>
      <c r="J290" s="356">
        <f t="shared" si="40"/>
        <v>5.4774931166543191E-6</v>
      </c>
      <c r="K290" s="356">
        <f t="shared" si="46"/>
        <v>5.6678175296838967E-6</v>
      </c>
      <c r="L290" s="356">
        <f t="shared" si="47"/>
        <v>5.8762273115559596E-6</v>
      </c>
      <c r="M290" s="495">
        <v>321</v>
      </c>
      <c r="N290" s="495">
        <v>330</v>
      </c>
      <c r="O290" s="495">
        <v>299</v>
      </c>
      <c r="P290" s="284" t="s">
        <v>155</v>
      </c>
      <c r="Q290" s="482" t="s">
        <v>178</v>
      </c>
      <c r="V290" s="384"/>
      <c r="W290" s="384"/>
      <c r="X290" s="384"/>
      <c r="Y290" s="384"/>
      <c r="Z290" s="384"/>
      <c r="AA290" s="384"/>
      <c r="AB290" s="384"/>
      <c r="AC290" s="384"/>
    </row>
    <row r="291" spans="1:29" ht="13.5" x14ac:dyDescent="0.25">
      <c r="A291" s="280" t="s">
        <v>121</v>
      </c>
      <c r="B291" s="280" t="s">
        <v>4</v>
      </c>
      <c r="C291" s="280">
        <v>10</v>
      </c>
      <c r="D291" s="280">
        <v>9650</v>
      </c>
      <c r="E291" s="281">
        <v>41683.307638888888</v>
      </c>
      <c r="F291" s="281">
        <v>41683.380555555559</v>
      </c>
      <c r="G291" s="282">
        <f t="shared" si="48"/>
        <v>1.7500000001164153</v>
      </c>
      <c r="H291" s="313">
        <f t="shared" si="44"/>
        <v>9.1392649909367921E-2</v>
      </c>
      <c r="I291" s="283">
        <f t="shared" si="45"/>
        <v>43.959864606405972</v>
      </c>
      <c r="J291" s="356">
        <f t="shared" si="40"/>
        <v>5.385100108095067E-6</v>
      </c>
      <c r="K291" s="356">
        <f t="shared" si="46"/>
        <v>5.5722141756714278E-6</v>
      </c>
      <c r="L291" s="356">
        <f t="shared" si="47"/>
        <v>5.7771085525306041E-6</v>
      </c>
      <c r="M291" s="495">
        <v>490</v>
      </c>
      <c r="N291" s="495">
        <v>517</v>
      </c>
      <c r="O291" s="495">
        <v>481</v>
      </c>
      <c r="P291" s="284" t="s">
        <v>162</v>
      </c>
      <c r="Q291" s="482" t="s">
        <v>229</v>
      </c>
      <c r="V291" s="384"/>
      <c r="W291" s="384"/>
      <c r="X291" s="384"/>
      <c r="Y291" s="384"/>
      <c r="Z291" s="384"/>
      <c r="AA291" s="384"/>
      <c r="AB291" s="384"/>
      <c r="AC291" s="384"/>
    </row>
    <row r="292" spans="1:29" x14ac:dyDescent="0.2">
      <c r="A292" s="280" t="s">
        <v>107</v>
      </c>
      <c r="B292" s="280" t="s">
        <v>4</v>
      </c>
      <c r="C292" s="280">
        <v>22</v>
      </c>
      <c r="D292" s="280">
        <v>8551</v>
      </c>
      <c r="E292" s="281">
        <v>41659.388888888891</v>
      </c>
      <c r="F292" s="281">
        <v>41659.770833333336</v>
      </c>
      <c r="G292" s="282">
        <f t="shared" si="48"/>
        <v>9.1666666666860692</v>
      </c>
      <c r="H292" s="313">
        <f t="shared" si="44"/>
        <v>0.43650793650886044</v>
      </c>
      <c r="I292" s="283">
        <f t="shared" si="45"/>
        <v>42.777777777868323</v>
      </c>
      <c r="J292" s="356">
        <f t="shared" si="40"/>
        <v>5.2402940227003397E-6</v>
      </c>
      <c r="K292" s="356">
        <f t="shared" si="46"/>
        <v>5.4223765671658704E-6</v>
      </c>
      <c r="L292" s="356">
        <f t="shared" si="47"/>
        <v>5.6217613059427822E-6</v>
      </c>
      <c r="M292" s="535">
        <v>100</v>
      </c>
      <c r="N292" s="535">
        <v>105</v>
      </c>
      <c r="O292" s="535">
        <v>98</v>
      </c>
      <c r="P292" s="284" t="s">
        <v>183</v>
      </c>
      <c r="Q292" s="284" t="s">
        <v>483</v>
      </c>
      <c r="R292" s="284"/>
      <c r="S292" s="284"/>
    </row>
    <row r="293" spans="1:29" x14ac:dyDescent="0.2">
      <c r="A293" s="280" t="s">
        <v>107</v>
      </c>
      <c r="B293" s="280" t="s">
        <v>4</v>
      </c>
      <c r="C293" s="280">
        <v>20</v>
      </c>
      <c r="D293" s="280">
        <v>8551</v>
      </c>
      <c r="E293" s="281">
        <v>41656.842361111114</v>
      </c>
      <c r="F293" s="281">
        <v>41657.022916666669</v>
      </c>
      <c r="G293" s="282">
        <f t="shared" si="48"/>
        <v>4.3333333333139308</v>
      </c>
      <c r="H293" s="313">
        <f t="shared" si="44"/>
        <v>0.41269841269656482</v>
      </c>
      <c r="I293" s="283">
        <f t="shared" si="45"/>
        <v>40.444444444263354</v>
      </c>
      <c r="J293" s="356">
        <f t="shared" si="40"/>
        <v>4.954459803247651E-6</v>
      </c>
      <c r="K293" s="356">
        <f t="shared" si="46"/>
        <v>5.1266105725593814E-6</v>
      </c>
      <c r="L293" s="356">
        <f t="shared" si="47"/>
        <v>5.3151197801290365E-6</v>
      </c>
      <c r="M293" s="535">
        <v>95</v>
      </c>
      <c r="N293" s="535">
        <v>105</v>
      </c>
      <c r="O293" s="535">
        <v>98</v>
      </c>
      <c r="P293" s="284" t="s">
        <v>183</v>
      </c>
      <c r="Q293" s="284" t="s">
        <v>544</v>
      </c>
      <c r="R293" s="284"/>
      <c r="S293" s="284"/>
    </row>
    <row r="294" spans="1:29" ht="13.5" x14ac:dyDescent="0.25">
      <c r="A294" s="280" t="s">
        <v>115</v>
      </c>
      <c r="B294" s="280" t="s">
        <v>4</v>
      </c>
      <c r="C294" s="280">
        <v>45</v>
      </c>
      <c r="D294" s="280">
        <v>1850</v>
      </c>
      <c r="E294" s="281">
        <v>41675.330555555556</v>
      </c>
      <c r="F294" s="281">
        <v>41675.404861111114</v>
      </c>
      <c r="G294" s="282">
        <f t="shared" si="48"/>
        <v>1.78333333338378</v>
      </c>
      <c r="H294" s="313">
        <f t="shared" si="44"/>
        <v>0.1351010101048318</v>
      </c>
      <c r="I294" s="283">
        <f t="shared" si="45"/>
        <v>40.395202021344708</v>
      </c>
      <c r="J294" s="356">
        <f t="shared" si="40"/>
        <v>4.9484275877402485E-6</v>
      </c>
      <c r="K294" s="356">
        <f t="shared" si="46"/>
        <v>5.1203687579066651E-6</v>
      </c>
      <c r="L294" s="356">
        <f t="shared" si="47"/>
        <v>5.3086484494018445E-6</v>
      </c>
      <c r="M294" s="495">
        <v>305</v>
      </c>
      <c r="N294" s="495">
        <v>330</v>
      </c>
      <c r="O294" s="495">
        <v>299</v>
      </c>
      <c r="P294" s="284" t="s">
        <v>155</v>
      </c>
      <c r="Q294" s="482" t="s">
        <v>178</v>
      </c>
      <c r="R294" s="63"/>
    </row>
    <row r="295" spans="1:29" ht="13.5" x14ac:dyDescent="0.25">
      <c r="A295" s="280" t="s">
        <v>115</v>
      </c>
      <c r="B295" s="280" t="s">
        <v>4</v>
      </c>
      <c r="C295" s="280">
        <v>63</v>
      </c>
      <c r="D295" s="280">
        <v>1850</v>
      </c>
      <c r="E295" s="281">
        <v>41689.291666666664</v>
      </c>
      <c r="F295" s="281">
        <v>41689.368055555555</v>
      </c>
      <c r="G295" s="282">
        <f t="shared" si="48"/>
        <v>1.8333333333721384</v>
      </c>
      <c r="H295" s="313">
        <f t="shared" si="44"/>
        <v>0.13333333333615552</v>
      </c>
      <c r="I295" s="283">
        <f t="shared" si="45"/>
        <v>39.866666667510501</v>
      </c>
      <c r="J295" s="356">
        <f t="shared" si="40"/>
        <v>4.8836818061836357E-6</v>
      </c>
      <c r="K295" s="356">
        <f t="shared" si="46"/>
        <v>5.0533732787952636E-6</v>
      </c>
      <c r="L295" s="356">
        <f t="shared" si="47"/>
        <v>5.2391894976901176E-6</v>
      </c>
      <c r="M295" s="495">
        <v>306</v>
      </c>
      <c r="N295" s="495">
        <v>330</v>
      </c>
      <c r="O295" s="495">
        <v>299</v>
      </c>
      <c r="P295" s="284" t="s">
        <v>155</v>
      </c>
      <c r="Q295" s="482" t="s">
        <v>178</v>
      </c>
    </row>
    <row r="296" spans="1:29" x14ac:dyDescent="0.2">
      <c r="A296" s="280" t="s">
        <v>107</v>
      </c>
      <c r="B296" s="280" t="s">
        <v>4</v>
      </c>
      <c r="C296" s="280">
        <v>3</v>
      </c>
      <c r="D296" s="280">
        <v>9630</v>
      </c>
      <c r="E296" s="281">
        <v>41643.31527777778</v>
      </c>
      <c r="F296" s="281">
        <v>41643.67083333333</v>
      </c>
      <c r="G296" s="282">
        <f t="shared" si="48"/>
        <v>8.533333333209157</v>
      </c>
      <c r="H296" s="313">
        <f t="shared" si="44"/>
        <v>0.40634920634329319</v>
      </c>
      <c r="I296" s="283">
        <f t="shared" si="45"/>
        <v>39.822222221642733</v>
      </c>
      <c r="J296" s="356">
        <f t="shared" si="40"/>
        <v>4.8782373446870031E-6</v>
      </c>
      <c r="K296" s="356">
        <f t="shared" si="46"/>
        <v>5.0477396406229993E-6</v>
      </c>
      <c r="L296" s="356">
        <f t="shared" si="47"/>
        <v>5.2333487065358667E-6</v>
      </c>
      <c r="M296" s="535">
        <v>100</v>
      </c>
      <c r="N296" s="535">
        <v>105</v>
      </c>
      <c r="O296" s="535">
        <v>98</v>
      </c>
      <c r="P296" s="284" t="s">
        <v>171</v>
      </c>
      <c r="Q296" s="284" t="s">
        <v>545</v>
      </c>
      <c r="R296" s="284"/>
      <c r="S296" s="284"/>
    </row>
    <row r="297" spans="1:29" ht="13.5" x14ac:dyDescent="0.25">
      <c r="A297" s="280" t="s">
        <v>108</v>
      </c>
      <c r="B297" s="280" t="s">
        <v>4</v>
      </c>
      <c r="C297" s="280">
        <v>29</v>
      </c>
      <c r="D297" s="280">
        <v>310</v>
      </c>
      <c r="E297" s="281">
        <v>41681.928472222222</v>
      </c>
      <c r="F297" s="281">
        <v>41681.979166666664</v>
      </c>
      <c r="G297" s="282">
        <f t="shared" si="48"/>
        <v>1.21666666661622</v>
      </c>
      <c r="H297" s="313">
        <f t="shared" si="44"/>
        <v>0.10386178861357975</v>
      </c>
      <c r="I297" s="283">
        <f t="shared" si="45"/>
        <v>39.779065039001047</v>
      </c>
      <c r="J297" s="356">
        <f t="shared" si="40"/>
        <v>4.8729505734244058E-6</v>
      </c>
      <c r="K297" s="356">
        <f t="shared" si="46"/>
        <v>5.0422691718885935E-6</v>
      </c>
      <c r="L297" s="356">
        <f t="shared" si="47"/>
        <v>5.2276770846786397E-6</v>
      </c>
      <c r="M297" s="501">
        <f>500*75%</f>
        <v>375</v>
      </c>
      <c r="N297" s="501">
        <v>410</v>
      </c>
      <c r="O297" s="501">
        <v>383</v>
      </c>
      <c r="P297" s="284" t="s">
        <v>166</v>
      </c>
      <c r="Q297" s="482" t="s">
        <v>336</v>
      </c>
    </row>
    <row r="298" spans="1:29" x14ac:dyDescent="0.2">
      <c r="A298" s="280" t="s">
        <v>108</v>
      </c>
      <c r="B298" s="280" t="s">
        <v>4</v>
      </c>
      <c r="C298" s="280">
        <v>4</v>
      </c>
      <c r="D298" s="280">
        <v>280</v>
      </c>
      <c r="E298" s="281">
        <v>41643.115972222222</v>
      </c>
      <c r="F298" s="281">
        <v>41643.163888888892</v>
      </c>
      <c r="G298" s="282">
        <f t="shared" si="48"/>
        <v>1.1500000000814907</v>
      </c>
      <c r="H298" s="313">
        <f t="shared" si="44"/>
        <v>9.8170731714273596E-2</v>
      </c>
      <c r="I298" s="283">
        <f t="shared" si="45"/>
        <v>37.599390246566784</v>
      </c>
      <c r="J298" s="356">
        <f t="shared" si="40"/>
        <v>4.6059395836171401E-6</v>
      </c>
      <c r="K298" s="356">
        <f t="shared" si="46"/>
        <v>4.7659804506766097E-6</v>
      </c>
      <c r="L298" s="356">
        <f t="shared" si="47"/>
        <v>4.9412290257992145E-6</v>
      </c>
      <c r="M298" s="537">
        <v>375</v>
      </c>
      <c r="N298" s="537">
        <v>410</v>
      </c>
      <c r="O298" s="537">
        <v>383</v>
      </c>
      <c r="P298" s="284" t="s">
        <v>161</v>
      </c>
      <c r="Q298" s="284" t="s">
        <v>546</v>
      </c>
      <c r="R298" s="284"/>
      <c r="S298" s="284"/>
    </row>
    <row r="299" spans="1:29" ht="13.5" x14ac:dyDescent="0.25">
      <c r="A299" s="280" t="s">
        <v>111</v>
      </c>
      <c r="B299" s="280" t="s">
        <v>4</v>
      </c>
      <c r="C299" s="280">
        <v>10</v>
      </c>
      <c r="D299" s="280">
        <v>340</v>
      </c>
      <c r="E299" s="281">
        <v>41679.284722222219</v>
      </c>
      <c r="F299" s="281">
        <v>41679.302083333336</v>
      </c>
      <c r="G299" s="282">
        <f t="shared" si="48"/>
        <v>0.41666666680248454</v>
      </c>
      <c r="H299" s="313">
        <f t="shared" si="44"/>
        <v>0.15325670503079891</v>
      </c>
      <c r="I299" s="283">
        <f t="shared" si="45"/>
        <v>36.781609207391739</v>
      </c>
      <c r="J299" s="356">
        <f t="shared" si="40"/>
        <v>4.5057610957648853E-6</v>
      </c>
      <c r="K299" s="356">
        <f t="shared" si="46"/>
        <v>4.662321098222133E-6</v>
      </c>
      <c r="L299" s="356">
        <f t="shared" si="47"/>
        <v>4.8337580433970744E-6</v>
      </c>
      <c r="M299" s="495">
        <v>165</v>
      </c>
      <c r="N299" s="495">
        <v>261</v>
      </c>
      <c r="O299" s="495">
        <v>240</v>
      </c>
      <c r="P299" s="284" t="s">
        <v>170</v>
      </c>
      <c r="Q299" s="482" t="s">
        <v>219</v>
      </c>
    </row>
    <row r="300" spans="1:29" s="384" customFormat="1" x14ac:dyDescent="0.2">
      <c r="A300" s="280" t="s">
        <v>107</v>
      </c>
      <c r="B300" s="280" t="s">
        <v>4</v>
      </c>
      <c r="C300" s="280">
        <v>19</v>
      </c>
      <c r="D300" s="280">
        <v>8551</v>
      </c>
      <c r="E300" s="281">
        <v>41655.441666666666</v>
      </c>
      <c r="F300" s="281">
        <v>41655.604166666664</v>
      </c>
      <c r="G300" s="282">
        <f t="shared" si="48"/>
        <v>3.8999999999650754</v>
      </c>
      <c r="H300" s="313">
        <f t="shared" si="44"/>
        <v>0.37142857142524527</v>
      </c>
      <c r="I300" s="283">
        <f t="shared" si="45"/>
        <v>36.399999999674037</v>
      </c>
      <c r="J300" s="356">
        <f t="shared" si="40"/>
        <v>4.4590138229029206E-6</v>
      </c>
      <c r="K300" s="356">
        <f t="shared" si="46"/>
        <v>4.6139495152827838E-6</v>
      </c>
      <c r="L300" s="356">
        <f t="shared" si="47"/>
        <v>4.7836078020947139E-6</v>
      </c>
      <c r="M300" s="535">
        <v>95</v>
      </c>
      <c r="N300" s="535">
        <v>105</v>
      </c>
      <c r="O300" s="535">
        <v>98</v>
      </c>
      <c r="P300" s="284" t="s">
        <v>183</v>
      </c>
      <c r="Q300" s="284" t="s">
        <v>447</v>
      </c>
      <c r="R300" s="284"/>
      <c r="S300" s="284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</row>
    <row r="301" spans="1:29" x14ac:dyDescent="0.2">
      <c r="A301" s="280" t="s">
        <v>112</v>
      </c>
      <c r="B301" s="280" t="s">
        <v>4</v>
      </c>
      <c r="C301" s="280">
        <v>12</v>
      </c>
      <c r="D301" s="280">
        <v>1850</v>
      </c>
      <c r="E301" s="281">
        <v>41657.65625</v>
      </c>
      <c r="F301" s="281">
        <v>41657.691666666666</v>
      </c>
      <c r="G301" s="282">
        <f t="shared" si="48"/>
        <v>0.84999999997671694</v>
      </c>
      <c r="H301" s="313">
        <f t="shared" si="44"/>
        <v>0.11590909090591595</v>
      </c>
      <c r="I301" s="283">
        <f t="shared" si="45"/>
        <v>35.120454544492532</v>
      </c>
      <c r="J301" s="356">
        <f t="shared" si="40"/>
        <v>4.3022690187342932E-6</v>
      </c>
      <c r="K301" s="356">
        <f t="shared" si="46"/>
        <v>4.451758357789106E-6</v>
      </c>
      <c r="L301" s="356">
        <f t="shared" si="47"/>
        <v>4.6154527575179036E-6</v>
      </c>
      <c r="M301" s="535">
        <v>285</v>
      </c>
      <c r="N301" s="535">
        <v>330</v>
      </c>
      <c r="O301" s="535">
        <v>303</v>
      </c>
      <c r="P301" s="284" t="s">
        <v>155</v>
      </c>
      <c r="Q301" s="284" t="s">
        <v>430</v>
      </c>
      <c r="R301" s="284"/>
      <c r="S301" s="284"/>
    </row>
    <row r="302" spans="1:29" x14ac:dyDescent="0.2">
      <c r="A302" s="454" t="s">
        <v>113</v>
      </c>
      <c r="B302" s="454" t="s">
        <v>4</v>
      </c>
      <c r="C302" s="454">
        <v>18</v>
      </c>
      <c r="D302" s="454">
        <v>360</v>
      </c>
      <c r="E302" s="455">
        <v>41667.6875</v>
      </c>
      <c r="F302" s="455">
        <v>41667.711805555555</v>
      </c>
      <c r="G302" s="456">
        <f t="shared" si="48"/>
        <v>0.58333333331393078</v>
      </c>
      <c r="H302" s="457">
        <f t="shared" si="44"/>
        <v>8.6879432621223732E-2</v>
      </c>
      <c r="I302" s="458">
        <f t="shared" si="45"/>
        <v>34.230496452762154</v>
      </c>
      <c r="J302" s="245">
        <f t="shared" si="40"/>
        <v>4.1932488145346889E-6</v>
      </c>
      <c r="K302" s="245">
        <f t="shared" si="46"/>
        <v>4.338950069162784E-6</v>
      </c>
      <c r="L302" s="245">
        <f t="shared" si="47"/>
        <v>4.4984964258921648E-6</v>
      </c>
      <c r="M302" s="534">
        <v>360</v>
      </c>
      <c r="N302" s="534">
        <v>423</v>
      </c>
      <c r="O302" s="534">
        <v>394</v>
      </c>
      <c r="P302" s="459" t="s">
        <v>165</v>
      </c>
      <c r="Q302" s="460" t="s">
        <v>547</v>
      </c>
      <c r="R302" s="461"/>
      <c r="S302" s="214"/>
      <c r="T302" s="214"/>
      <c r="U302" s="214"/>
      <c r="V302" s="214"/>
      <c r="W302" s="214"/>
      <c r="X302" s="214"/>
      <c r="Y302" s="214"/>
      <c r="Z302" s="214"/>
      <c r="AA302" s="214"/>
      <c r="AB302" s="214"/>
      <c r="AC302" s="214"/>
    </row>
    <row r="303" spans="1:29" ht="13.5" x14ac:dyDescent="0.25">
      <c r="A303" s="280" t="s">
        <v>110</v>
      </c>
      <c r="B303" s="280" t="s">
        <v>4</v>
      </c>
      <c r="C303" s="280">
        <v>28</v>
      </c>
      <c r="D303" s="280">
        <v>1520</v>
      </c>
      <c r="E303" s="281">
        <v>41695.344444444447</v>
      </c>
      <c r="F303" s="281">
        <v>41695.375</v>
      </c>
      <c r="G303" s="282">
        <f t="shared" si="48"/>
        <v>0.73333333327900618</v>
      </c>
      <c r="H303" s="313">
        <f t="shared" si="44"/>
        <v>6.9841269836095829E-2</v>
      </c>
      <c r="I303" s="283">
        <f t="shared" si="45"/>
        <v>33.942857140342575</v>
      </c>
      <c r="J303" s="356">
        <f t="shared" si="40"/>
        <v>4.1580128895319226E-6</v>
      </c>
      <c r="K303" s="356">
        <f t="shared" si="46"/>
        <v>4.3024898145988697E-6</v>
      </c>
      <c r="L303" s="356">
        <f t="shared" si="47"/>
        <v>4.4606955011918411E-6</v>
      </c>
      <c r="M303" s="495">
        <v>475</v>
      </c>
      <c r="N303" s="495">
        <v>525</v>
      </c>
      <c r="O303" s="495">
        <v>486</v>
      </c>
      <c r="P303" s="284" t="s">
        <v>331</v>
      </c>
      <c r="Q303" s="482" t="s">
        <v>332</v>
      </c>
    </row>
    <row r="304" spans="1:29" ht="13.5" x14ac:dyDescent="0.25">
      <c r="A304" s="280" t="s">
        <v>127</v>
      </c>
      <c r="B304" s="280" t="s">
        <v>4</v>
      </c>
      <c r="C304" s="280">
        <v>5</v>
      </c>
      <c r="D304" s="280">
        <v>310</v>
      </c>
      <c r="E304" s="281">
        <v>41684.765972222223</v>
      </c>
      <c r="F304" s="281">
        <v>41684.799305555556</v>
      </c>
      <c r="G304" s="282">
        <f t="shared" si="48"/>
        <v>0.79999999998835847</v>
      </c>
      <c r="H304" s="313">
        <f t="shared" si="44"/>
        <v>0.19999999999708962</v>
      </c>
      <c r="I304" s="283">
        <f t="shared" si="45"/>
        <v>33.599999999511056</v>
      </c>
      <c r="J304" s="356">
        <f t="shared" si="40"/>
        <v>4.1160127595796588E-6</v>
      </c>
      <c r="K304" s="356">
        <f t="shared" si="46"/>
        <v>4.2590303217756556E-6</v>
      </c>
      <c r="L304" s="356">
        <f t="shared" si="47"/>
        <v>4.4156379711396371E-6</v>
      </c>
      <c r="M304" s="495">
        <v>135</v>
      </c>
      <c r="N304" s="495">
        <v>180</v>
      </c>
      <c r="O304" s="495">
        <v>168</v>
      </c>
      <c r="P304" s="284" t="s">
        <v>166</v>
      </c>
      <c r="Q304" s="482" t="s">
        <v>200</v>
      </c>
    </row>
    <row r="305" spans="1:29" x14ac:dyDescent="0.2">
      <c r="A305" s="280" t="s">
        <v>110</v>
      </c>
      <c r="B305" s="280" t="s">
        <v>4</v>
      </c>
      <c r="C305" s="280">
        <v>3</v>
      </c>
      <c r="D305" s="280">
        <v>380</v>
      </c>
      <c r="E305" s="281">
        <v>41645.236111111109</v>
      </c>
      <c r="F305" s="281">
        <v>41645.241666666669</v>
      </c>
      <c r="G305" s="282">
        <f t="shared" si="48"/>
        <v>0.13333333341870457</v>
      </c>
      <c r="H305" s="313">
        <f t="shared" si="44"/>
        <v>6.8571428615333774E-2</v>
      </c>
      <c r="I305" s="283">
        <f t="shared" si="45"/>
        <v>33.325714307052216</v>
      </c>
      <c r="J305" s="356">
        <f t="shared" ref="J305:J345" si="49">I305/$S$4</f>
        <v>4.0824126580931364E-6</v>
      </c>
      <c r="K305" s="356">
        <f t="shared" si="46"/>
        <v>4.2242627300783807E-6</v>
      </c>
      <c r="L305" s="356">
        <f t="shared" si="47"/>
        <v>4.3795919497533518E-6</v>
      </c>
      <c r="M305" s="535">
        <v>255</v>
      </c>
      <c r="N305" s="535">
        <v>525</v>
      </c>
      <c r="O305" s="535">
        <v>486</v>
      </c>
      <c r="P305" s="284" t="s">
        <v>184</v>
      </c>
      <c r="Q305" s="284" t="s">
        <v>548</v>
      </c>
      <c r="R305" s="284"/>
      <c r="S305" s="284"/>
    </row>
    <row r="306" spans="1:29" ht="13.5" x14ac:dyDescent="0.25">
      <c r="A306" s="280" t="s">
        <v>112</v>
      </c>
      <c r="B306" s="280" t="s">
        <v>4</v>
      </c>
      <c r="C306" s="280">
        <v>22</v>
      </c>
      <c r="D306" s="280">
        <v>1160</v>
      </c>
      <c r="E306" s="281">
        <v>41678.302083333336</v>
      </c>
      <c r="F306" s="281">
        <v>41678.352083333331</v>
      </c>
      <c r="G306" s="282">
        <f t="shared" si="48"/>
        <v>1.1999999998952262</v>
      </c>
      <c r="H306" s="313">
        <f t="shared" si="44"/>
        <v>0.1090909090813842</v>
      </c>
      <c r="I306" s="283">
        <f t="shared" si="45"/>
        <v>33.054545451659415</v>
      </c>
      <c r="J306" s="356">
        <f t="shared" si="49"/>
        <v>4.0491943703308263E-6</v>
      </c>
      <c r="K306" s="356">
        <f t="shared" si="46"/>
        <v>4.1898902188445734E-6</v>
      </c>
      <c r="L306" s="356">
        <f t="shared" si="47"/>
        <v>4.3439555362271504E-6</v>
      </c>
      <c r="M306" s="495">
        <v>300</v>
      </c>
      <c r="N306" s="495">
        <v>330</v>
      </c>
      <c r="O306" s="495">
        <v>303</v>
      </c>
      <c r="P306" s="284" t="s">
        <v>175</v>
      </c>
      <c r="Q306" s="482" t="s">
        <v>277</v>
      </c>
      <c r="R306" s="63"/>
    </row>
    <row r="307" spans="1:29" ht="13.5" x14ac:dyDescent="0.25">
      <c r="A307" s="280" t="s">
        <v>112</v>
      </c>
      <c r="B307" s="280" t="s">
        <v>4</v>
      </c>
      <c r="C307" s="280">
        <v>26</v>
      </c>
      <c r="D307" s="280">
        <v>1488</v>
      </c>
      <c r="E307" s="281">
        <v>41681.267361111109</v>
      </c>
      <c r="F307" s="281">
        <v>41681.416666666664</v>
      </c>
      <c r="G307" s="282">
        <f t="shared" si="48"/>
        <v>3.5833333333139308</v>
      </c>
      <c r="H307" s="313">
        <f t="shared" si="44"/>
        <v>0.10858585858527063</v>
      </c>
      <c r="I307" s="283">
        <f t="shared" si="45"/>
        <v>32.901515151337001</v>
      </c>
      <c r="J307" s="356">
        <f t="shared" si="49"/>
        <v>4.0304481004278939E-6</v>
      </c>
      <c r="K307" s="356">
        <f t="shared" si="46"/>
        <v>4.1704925792840648E-6</v>
      </c>
      <c r="L307" s="356">
        <f t="shared" si="47"/>
        <v>4.3238446313209491E-6</v>
      </c>
      <c r="M307" s="495">
        <v>320</v>
      </c>
      <c r="N307" s="495">
        <v>330</v>
      </c>
      <c r="O307" s="495">
        <v>303</v>
      </c>
      <c r="P307" s="284" t="s">
        <v>278</v>
      </c>
      <c r="Q307" s="482" t="s">
        <v>279</v>
      </c>
      <c r="R307" s="63"/>
    </row>
    <row r="308" spans="1:29" ht="13.5" x14ac:dyDescent="0.25">
      <c r="A308" s="280" t="s">
        <v>112</v>
      </c>
      <c r="B308" s="280" t="s">
        <v>4</v>
      </c>
      <c r="C308" s="280">
        <v>46</v>
      </c>
      <c r="D308" s="280">
        <v>1850</v>
      </c>
      <c r="E308" s="281">
        <v>41693.193749999999</v>
      </c>
      <c r="F308" s="281">
        <v>41693.23333333333</v>
      </c>
      <c r="G308" s="282">
        <f t="shared" si="48"/>
        <v>0.94999999995343387</v>
      </c>
      <c r="H308" s="313">
        <f t="shared" si="44"/>
        <v>0.10075757575263693</v>
      </c>
      <c r="I308" s="283">
        <f t="shared" si="45"/>
        <v>30.529545453048989</v>
      </c>
      <c r="J308" s="356">
        <f t="shared" si="49"/>
        <v>3.7398809116293271E-6</v>
      </c>
      <c r="K308" s="356">
        <f t="shared" si="46"/>
        <v>3.8698291606088055E-6</v>
      </c>
      <c r="L308" s="356">
        <f t="shared" si="47"/>
        <v>4.0121255995856635E-6</v>
      </c>
      <c r="M308" s="495">
        <v>295</v>
      </c>
      <c r="N308" s="495">
        <v>330</v>
      </c>
      <c r="O308" s="495">
        <v>303</v>
      </c>
      <c r="P308" s="284" t="s">
        <v>155</v>
      </c>
      <c r="Q308" s="482" t="s">
        <v>178</v>
      </c>
      <c r="V308" s="384"/>
      <c r="W308" s="384"/>
      <c r="X308" s="384"/>
      <c r="Y308" s="384"/>
      <c r="Z308" s="384"/>
      <c r="AA308" s="384"/>
      <c r="AB308" s="384"/>
      <c r="AC308" s="384"/>
    </row>
    <row r="309" spans="1:29" x14ac:dyDescent="0.2">
      <c r="A309" s="280" t="s">
        <v>113</v>
      </c>
      <c r="B309" s="280" t="s">
        <v>4</v>
      </c>
      <c r="C309" s="280">
        <v>15</v>
      </c>
      <c r="D309" s="280">
        <v>300</v>
      </c>
      <c r="E309" s="281">
        <v>41662.960416666669</v>
      </c>
      <c r="F309" s="281">
        <v>41662.974305555559</v>
      </c>
      <c r="G309" s="282">
        <f t="shared" si="48"/>
        <v>0.33333333337213844</v>
      </c>
      <c r="H309" s="313">
        <f t="shared" si="44"/>
        <v>7.3286052017987879E-2</v>
      </c>
      <c r="I309" s="283">
        <f t="shared" si="45"/>
        <v>28.874704495087226</v>
      </c>
      <c r="J309" s="356">
        <f t="shared" si="49"/>
        <v>3.5371622658512093E-6</v>
      </c>
      <c r="K309" s="356">
        <f t="shared" si="46"/>
        <v>3.6600667255558893E-6</v>
      </c>
      <c r="L309" s="356">
        <f t="shared" si="47"/>
        <v>3.7946500468987766E-6</v>
      </c>
      <c r="M309" s="535">
        <v>330</v>
      </c>
      <c r="N309" s="535">
        <v>423</v>
      </c>
      <c r="O309" s="535">
        <v>394</v>
      </c>
      <c r="P309" s="284" t="s">
        <v>465</v>
      </c>
      <c r="Q309" s="284" t="s">
        <v>466</v>
      </c>
      <c r="R309" s="284"/>
      <c r="S309" s="284"/>
    </row>
    <row r="310" spans="1:29" x14ac:dyDescent="0.2">
      <c r="A310" s="280" t="s">
        <v>107</v>
      </c>
      <c r="B310" s="280" t="s">
        <v>4</v>
      </c>
      <c r="C310" s="280">
        <v>5</v>
      </c>
      <c r="D310" s="280">
        <v>9630</v>
      </c>
      <c r="E310" s="281">
        <v>41647.208333333336</v>
      </c>
      <c r="F310" s="281">
        <v>41647.336111111108</v>
      </c>
      <c r="G310" s="282">
        <f t="shared" si="48"/>
        <v>3.0666666665347293</v>
      </c>
      <c r="H310" s="313">
        <f t="shared" si="44"/>
        <v>0.29206349205092658</v>
      </c>
      <c r="I310" s="283">
        <f t="shared" si="45"/>
        <v>28.622222220990803</v>
      </c>
      <c r="J310" s="356">
        <f t="shared" si="49"/>
        <v>3.5062330913939566E-6</v>
      </c>
      <c r="K310" s="356">
        <f t="shared" si="46"/>
        <v>3.6280628665944852E-6</v>
      </c>
      <c r="L310" s="356">
        <f t="shared" si="47"/>
        <v>3.7614693827155603E-6</v>
      </c>
      <c r="M310" s="535">
        <v>95</v>
      </c>
      <c r="N310" s="535">
        <v>105</v>
      </c>
      <c r="O310" s="535">
        <v>98</v>
      </c>
      <c r="P310" s="284" t="s">
        <v>171</v>
      </c>
      <c r="Q310" s="284" t="s">
        <v>549</v>
      </c>
      <c r="R310" s="284"/>
      <c r="S310" s="284"/>
    </row>
    <row r="311" spans="1:29" x14ac:dyDescent="0.2">
      <c r="A311" s="280" t="s">
        <v>116</v>
      </c>
      <c r="B311" s="280" t="s">
        <v>4</v>
      </c>
      <c r="C311" s="280">
        <v>5</v>
      </c>
      <c r="D311" s="280">
        <v>280</v>
      </c>
      <c r="E311" s="281">
        <v>41657.567361111112</v>
      </c>
      <c r="F311" s="281">
        <v>41657.593055555553</v>
      </c>
      <c r="G311" s="282">
        <f t="shared" si="48"/>
        <v>0.61666666658129543</v>
      </c>
      <c r="H311" s="313">
        <f t="shared" si="44"/>
        <v>5.9364767509790722E-2</v>
      </c>
      <c r="I311" s="283">
        <f t="shared" si="45"/>
        <v>28.316994102170174</v>
      </c>
      <c r="J311" s="356">
        <f t="shared" si="49"/>
        <v>3.4688425309276921E-6</v>
      </c>
      <c r="K311" s="356">
        <f t="shared" si="46"/>
        <v>3.5893731102511961E-6</v>
      </c>
      <c r="L311" s="356">
        <f t="shared" si="47"/>
        <v>3.721356975830337E-6</v>
      </c>
      <c r="M311" s="535">
        <v>460</v>
      </c>
      <c r="N311" s="535">
        <v>509</v>
      </c>
      <c r="O311" s="535">
        <v>477</v>
      </c>
      <c r="P311" s="284" t="s">
        <v>161</v>
      </c>
      <c r="Q311" s="284" t="s">
        <v>550</v>
      </c>
      <c r="R311" s="284"/>
      <c r="S311" s="284"/>
    </row>
    <row r="312" spans="1:29" x14ac:dyDescent="0.2">
      <c r="A312" s="280" t="s">
        <v>109</v>
      </c>
      <c r="B312" s="280" t="s">
        <v>4</v>
      </c>
      <c r="C312" s="280">
        <v>9</v>
      </c>
      <c r="D312" s="280">
        <v>9620</v>
      </c>
      <c r="E312" s="281">
        <v>41657.746527777781</v>
      </c>
      <c r="F312" s="281">
        <v>41657.756944444445</v>
      </c>
      <c r="G312" s="282">
        <f t="shared" si="48"/>
        <v>0.24999999994179234</v>
      </c>
      <c r="H312" s="313">
        <f t="shared" si="44"/>
        <v>4.942339372819618E-2</v>
      </c>
      <c r="I312" s="283">
        <f t="shared" si="45"/>
        <v>28.171334425071823</v>
      </c>
      <c r="J312" s="356">
        <f t="shared" si="49"/>
        <v>3.4509991651687102E-6</v>
      </c>
      <c r="K312" s="356">
        <f t="shared" si="46"/>
        <v>3.5709097477086077E-6</v>
      </c>
      <c r="L312" s="356">
        <f t="shared" si="47"/>
        <v>3.7022147019890043E-6</v>
      </c>
      <c r="M312" s="537">
        <v>487</v>
      </c>
      <c r="N312" s="537">
        <v>607</v>
      </c>
      <c r="O312" s="537">
        <v>570</v>
      </c>
      <c r="P312" s="284" t="s">
        <v>500</v>
      </c>
      <c r="Q312" s="284" t="s">
        <v>539</v>
      </c>
      <c r="R312" s="284"/>
      <c r="S312" s="284"/>
    </row>
    <row r="313" spans="1:29" ht="13.5" x14ac:dyDescent="0.25">
      <c r="A313" s="280" t="s">
        <v>125</v>
      </c>
      <c r="B313" s="280" t="s">
        <v>4</v>
      </c>
      <c r="C313" s="280">
        <v>7</v>
      </c>
      <c r="D313" s="280">
        <v>9630</v>
      </c>
      <c r="E313" s="281">
        <v>41681.550694444442</v>
      </c>
      <c r="F313" s="281">
        <v>41681.722222222219</v>
      </c>
      <c r="G313" s="282">
        <f t="shared" si="48"/>
        <v>4.1166666666395031</v>
      </c>
      <c r="H313" s="313">
        <f t="shared" si="44"/>
        <v>0.38422222221968694</v>
      </c>
      <c r="I313" s="283">
        <f t="shared" si="45"/>
        <v>27.279777777597772</v>
      </c>
      <c r="J313" s="356">
        <f t="shared" si="49"/>
        <v>3.3417831372834529E-6</v>
      </c>
      <c r="K313" s="356">
        <f t="shared" si="46"/>
        <v>3.4578988311839684E-6</v>
      </c>
      <c r="L313" s="356">
        <f t="shared" si="47"/>
        <v>3.585048291689431E-6</v>
      </c>
      <c r="M313" s="495">
        <v>68</v>
      </c>
      <c r="N313" s="495">
        <v>75</v>
      </c>
      <c r="O313" s="495">
        <v>71</v>
      </c>
      <c r="P313" s="284" t="s">
        <v>171</v>
      </c>
      <c r="Q313" s="482" t="s">
        <v>260</v>
      </c>
    </row>
    <row r="314" spans="1:29" ht="13.5" x14ac:dyDescent="0.25">
      <c r="A314" s="280" t="s">
        <v>107</v>
      </c>
      <c r="B314" s="280" t="s">
        <v>4</v>
      </c>
      <c r="C314" s="280">
        <v>25</v>
      </c>
      <c r="D314" s="280">
        <v>263</v>
      </c>
      <c r="E314" s="281">
        <v>41671.901388888888</v>
      </c>
      <c r="F314" s="281">
        <v>41671.949999999997</v>
      </c>
      <c r="G314" s="282">
        <f t="shared" si="48"/>
        <v>1.1666666666278616</v>
      </c>
      <c r="H314" s="313">
        <f t="shared" si="44"/>
        <v>0.27777777776853846</v>
      </c>
      <c r="I314" s="283">
        <f t="shared" si="45"/>
        <v>27.22222222131677</v>
      </c>
      <c r="J314" s="356">
        <f t="shared" si="49"/>
        <v>3.3347325597822397E-6</v>
      </c>
      <c r="K314" s="356">
        <f t="shared" si="46"/>
        <v>3.450603269892569E-6</v>
      </c>
      <c r="L314" s="356">
        <f t="shared" si="47"/>
        <v>3.5774844672915692E-6</v>
      </c>
      <c r="M314" s="495">
        <v>80</v>
      </c>
      <c r="N314" s="495">
        <v>105</v>
      </c>
      <c r="O314" s="495">
        <v>98</v>
      </c>
      <c r="P314" s="284" t="s">
        <v>268</v>
      </c>
      <c r="Q314" s="482" t="s">
        <v>269</v>
      </c>
    </row>
    <row r="315" spans="1:29" x14ac:dyDescent="0.2">
      <c r="A315" s="280" t="s">
        <v>107</v>
      </c>
      <c r="B315" s="280" t="s">
        <v>4</v>
      </c>
      <c r="C315" s="280">
        <v>21</v>
      </c>
      <c r="D315" s="280">
        <v>8551</v>
      </c>
      <c r="E315" s="281">
        <v>41657.714583333334</v>
      </c>
      <c r="F315" s="281">
        <v>41657.93472222222</v>
      </c>
      <c r="G315" s="282">
        <f t="shared" si="48"/>
        <v>5.2833333332673647</v>
      </c>
      <c r="H315" s="313">
        <f t="shared" si="44"/>
        <v>0.25158730158416021</v>
      </c>
      <c r="I315" s="283">
        <f t="shared" si="45"/>
        <v>24.655555555247702</v>
      </c>
      <c r="J315" s="356">
        <f t="shared" si="49"/>
        <v>3.0203149184940906E-6</v>
      </c>
      <c r="K315" s="356">
        <f t="shared" si="46"/>
        <v>3.1252606759390552E-6</v>
      </c>
      <c r="L315" s="356">
        <f t="shared" si="47"/>
        <v>3.2401787890142513E-6</v>
      </c>
      <c r="M315" s="535">
        <v>100</v>
      </c>
      <c r="N315" s="535">
        <v>105</v>
      </c>
      <c r="O315" s="535">
        <v>98</v>
      </c>
      <c r="P315" s="284" t="s">
        <v>183</v>
      </c>
      <c r="Q315" s="284" t="s">
        <v>551</v>
      </c>
      <c r="R315" s="284"/>
      <c r="S315" s="284"/>
    </row>
    <row r="316" spans="1:29" x14ac:dyDescent="0.2">
      <c r="A316" s="280" t="s">
        <v>112</v>
      </c>
      <c r="B316" s="280" t="s">
        <v>4</v>
      </c>
      <c r="C316" s="280">
        <v>15</v>
      </c>
      <c r="D316" s="280">
        <v>250</v>
      </c>
      <c r="E316" s="281">
        <v>41663.120138888888</v>
      </c>
      <c r="F316" s="281">
        <v>41663.130555555559</v>
      </c>
      <c r="G316" s="282">
        <f t="shared" si="48"/>
        <v>0.25000000011641532</v>
      </c>
      <c r="H316" s="313">
        <f t="shared" si="44"/>
        <v>7.9545454582495789E-2</v>
      </c>
      <c r="I316" s="283">
        <f t="shared" si="45"/>
        <v>24.102272738496225</v>
      </c>
      <c r="J316" s="356">
        <f t="shared" si="49"/>
        <v>2.952537563332234E-6</v>
      </c>
      <c r="K316" s="356">
        <f t="shared" si="46"/>
        <v>3.0551282862635709E-6</v>
      </c>
      <c r="L316" s="356">
        <f t="shared" si="47"/>
        <v>3.1674675802504874E-6</v>
      </c>
      <c r="M316" s="535">
        <v>225</v>
      </c>
      <c r="N316" s="535">
        <v>330</v>
      </c>
      <c r="O316" s="535">
        <v>303</v>
      </c>
      <c r="P316" s="284" t="s">
        <v>160</v>
      </c>
      <c r="Q316" s="284" t="s">
        <v>520</v>
      </c>
      <c r="R316" s="284"/>
      <c r="S316" s="284"/>
    </row>
    <row r="317" spans="1:29" ht="13.5" x14ac:dyDescent="0.25">
      <c r="A317" s="280" t="s">
        <v>113</v>
      </c>
      <c r="B317" s="280" t="s">
        <v>4</v>
      </c>
      <c r="C317" s="280">
        <v>25</v>
      </c>
      <c r="D317" s="280">
        <v>360</v>
      </c>
      <c r="E317" s="281">
        <v>41680.820833333331</v>
      </c>
      <c r="F317" s="281">
        <v>41680.831250000003</v>
      </c>
      <c r="G317" s="282">
        <f t="shared" si="48"/>
        <v>0.25000000011641532</v>
      </c>
      <c r="H317" s="313">
        <f t="shared" si="44"/>
        <v>6.0874704520072764E-2</v>
      </c>
      <c r="I317" s="283">
        <f t="shared" si="45"/>
        <v>23.984633580908667</v>
      </c>
      <c r="J317" s="356">
        <f t="shared" si="49"/>
        <v>2.9381267218541494E-6</v>
      </c>
      <c r="K317" s="356">
        <f t="shared" si="46"/>
        <v>3.0402167166444978E-6</v>
      </c>
      <c r="L317" s="356">
        <f t="shared" si="47"/>
        <v>3.1520077013473906E-6</v>
      </c>
      <c r="M317" s="495">
        <v>320</v>
      </c>
      <c r="N317" s="495">
        <v>423</v>
      </c>
      <c r="O317" s="495">
        <v>394</v>
      </c>
      <c r="P317" s="284" t="s">
        <v>165</v>
      </c>
      <c r="Q317" s="482" t="s">
        <v>309</v>
      </c>
      <c r="V317" s="214"/>
      <c r="W317" s="214"/>
      <c r="X317" s="214"/>
      <c r="Y317" s="214"/>
      <c r="Z317" s="214"/>
      <c r="AA317" s="214"/>
      <c r="AB317" s="214"/>
      <c r="AC317" s="214"/>
    </row>
    <row r="318" spans="1:29" x14ac:dyDescent="0.2">
      <c r="A318" s="280" t="s">
        <v>107</v>
      </c>
      <c r="B318" s="280" t="s">
        <v>4</v>
      </c>
      <c r="C318" s="280">
        <v>1</v>
      </c>
      <c r="D318" s="280">
        <v>9630</v>
      </c>
      <c r="E318" s="281">
        <v>41641.513888888891</v>
      </c>
      <c r="F318" s="281">
        <v>41641.631944444445</v>
      </c>
      <c r="G318" s="282">
        <f t="shared" si="48"/>
        <v>2.8333333333139308</v>
      </c>
      <c r="H318" s="313">
        <f t="shared" si="44"/>
        <v>0.24285714285547977</v>
      </c>
      <c r="I318" s="283">
        <f t="shared" si="45"/>
        <v>23.799999999837016</v>
      </c>
      <c r="J318" s="356">
        <f t="shared" si="49"/>
        <v>2.9155090380580525E-6</v>
      </c>
      <c r="K318" s="356">
        <f t="shared" si="46"/>
        <v>3.0168131446143304E-6</v>
      </c>
      <c r="L318" s="356">
        <f t="shared" si="47"/>
        <v>3.1277435629146723E-6</v>
      </c>
      <c r="M318" s="535">
        <v>96</v>
      </c>
      <c r="N318" s="535">
        <v>105</v>
      </c>
      <c r="O318" s="535">
        <v>98</v>
      </c>
      <c r="P318" s="284" t="s">
        <v>171</v>
      </c>
      <c r="Q318" s="284" t="s">
        <v>552</v>
      </c>
      <c r="R318" s="284"/>
      <c r="S318" s="284"/>
    </row>
    <row r="319" spans="1:29" x14ac:dyDescent="0.2">
      <c r="A319" s="280" t="s">
        <v>108</v>
      </c>
      <c r="B319" s="280" t="s">
        <v>4</v>
      </c>
      <c r="C319" s="280">
        <v>19</v>
      </c>
      <c r="D319" s="280">
        <v>280</v>
      </c>
      <c r="E319" s="281">
        <v>41656.819444444445</v>
      </c>
      <c r="F319" s="281">
        <v>41656.838888888888</v>
      </c>
      <c r="G319" s="282">
        <f t="shared" si="48"/>
        <v>0.46666666661622003</v>
      </c>
      <c r="H319" s="313">
        <f t="shared" si="44"/>
        <v>5.6910569099539031E-2</v>
      </c>
      <c r="I319" s="283">
        <f t="shared" si="45"/>
        <v>21.796747965123448</v>
      </c>
      <c r="J319" s="356">
        <f t="shared" si="49"/>
        <v>2.6701099030683218E-6</v>
      </c>
      <c r="K319" s="356">
        <f t="shared" si="46"/>
        <v>2.7628872172890919E-6</v>
      </c>
      <c r="L319" s="356">
        <f t="shared" si="47"/>
        <v>2.8644805941535802E-6</v>
      </c>
      <c r="M319" s="537">
        <v>360</v>
      </c>
      <c r="N319" s="537">
        <v>410</v>
      </c>
      <c r="O319" s="537">
        <v>383</v>
      </c>
      <c r="P319" s="284" t="s">
        <v>161</v>
      </c>
      <c r="Q319" s="284" t="s">
        <v>553</v>
      </c>
      <c r="R319" s="284"/>
      <c r="S319" s="284"/>
    </row>
    <row r="320" spans="1:29" s="384" customFormat="1" ht="13.5" x14ac:dyDescent="0.25">
      <c r="A320" s="280" t="s">
        <v>120</v>
      </c>
      <c r="B320" s="478" t="s">
        <v>7</v>
      </c>
      <c r="C320" s="280">
        <v>8</v>
      </c>
      <c r="D320" s="280">
        <v>250</v>
      </c>
      <c r="E320" s="281">
        <v>41695.165277777778</v>
      </c>
      <c r="F320" s="281">
        <v>41695.231249999997</v>
      </c>
      <c r="G320" s="479">
        <f t="shared" si="48"/>
        <v>1.5833333332557231</v>
      </c>
      <c r="H320" s="480">
        <f t="shared" si="44"/>
        <v>4.1510611733296114E-2</v>
      </c>
      <c r="I320" s="481">
        <f t="shared" si="45"/>
        <v>20.381710361048391</v>
      </c>
      <c r="J320" s="490">
        <f t="shared" si="49"/>
        <v>2.4967672592069313E-6</v>
      </c>
      <c r="K320" s="490"/>
      <c r="L320" s="490"/>
      <c r="M320" s="495">
        <v>520</v>
      </c>
      <c r="N320" s="495">
        <v>534</v>
      </c>
      <c r="O320" s="495">
        <v>491</v>
      </c>
      <c r="P320" s="284" t="s">
        <v>160</v>
      </c>
      <c r="Q320" s="482" t="s">
        <v>256</v>
      </c>
      <c r="R320" s="285"/>
      <c r="S320" s="63"/>
      <c r="T320" s="63"/>
      <c r="U320" s="63"/>
      <c r="V320" s="214"/>
      <c r="W320" s="214"/>
      <c r="X320" s="214"/>
      <c r="Y320" s="214"/>
      <c r="Z320" s="214"/>
      <c r="AA320" s="214"/>
      <c r="AB320" s="214"/>
      <c r="AC320" s="214"/>
    </row>
    <row r="321" spans="1:29" x14ac:dyDescent="0.2">
      <c r="A321" s="280" t="s">
        <v>107</v>
      </c>
      <c r="B321" s="280" t="s">
        <v>4</v>
      </c>
      <c r="C321" s="280">
        <v>18</v>
      </c>
      <c r="D321" s="280">
        <v>8551</v>
      </c>
      <c r="E321" s="281">
        <v>41655.104861111111</v>
      </c>
      <c r="F321" s="281">
        <v>41655.27847222222</v>
      </c>
      <c r="G321" s="282">
        <f t="shared" si="48"/>
        <v>4.1666666666278616</v>
      </c>
      <c r="H321" s="313">
        <f t="shared" si="44"/>
        <v>0.19841269841085055</v>
      </c>
      <c r="I321" s="283">
        <f t="shared" si="45"/>
        <v>19.444444444263354</v>
      </c>
      <c r="J321" s="356">
        <f t="shared" si="49"/>
        <v>2.381951828472929E-6</v>
      </c>
      <c r="K321" s="356">
        <f>I321/$T$4</f>
        <v>2.4647166214108609E-6</v>
      </c>
      <c r="L321" s="356">
        <f>I321/$U$4</f>
        <v>2.5553460481266027E-6</v>
      </c>
      <c r="M321" s="535">
        <v>100</v>
      </c>
      <c r="N321" s="535">
        <v>105</v>
      </c>
      <c r="O321" s="535">
        <v>98</v>
      </c>
      <c r="P321" s="284" t="s">
        <v>183</v>
      </c>
      <c r="Q321" s="284" t="s">
        <v>447</v>
      </c>
      <c r="R321" s="284"/>
      <c r="S321" s="284"/>
    </row>
    <row r="322" spans="1:29" ht="13.5" x14ac:dyDescent="0.25">
      <c r="A322" s="280" t="s">
        <v>112</v>
      </c>
      <c r="B322" s="280" t="s">
        <v>4</v>
      </c>
      <c r="C322" s="280">
        <v>45</v>
      </c>
      <c r="D322" s="280">
        <v>1850</v>
      </c>
      <c r="E322" s="281">
        <v>41693.174305555556</v>
      </c>
      <c r="F322" s="281">
        <v>41693.193749999999</v>
      </c>
      <c r="G322" s="282">
        <f t="shared" si="48"/>
        <v>0.46666666661622003</v>
      </c>
      <c r="H322" s="313">
        <f t="shared" si="44"/>
        <v>6.3636363629484549E-2</v>
      </c>
      <c r="I322" s="283">
        <f t="shared" si="45"/>
        <v>19.281818179733818</v>
      </c>
      <c r="J322" s="356">
        <f t="shared" si="49"/>
        <v>2.3620300493105456E-6</v>
      </c>
      <c r="K322" s="356">
        <f>I322/$T$4</f>
        <v>2.4441026276085249E-6</v>
      </c>
      <c r="L322" s="356">
        <f>I322/$U$4</f>
        <v>2.5339740627464935E-6</v>
      </c>
      <c r="M322" s="495">
        <v>285</v>
      </c>
      <c r="N322" s="495">
        <v>330</v>
      </c>
      <c r="O322" s="495">
        <v>303</v>
      </c>
      <c r="P322" s="284" t="s">
        <v>155</v>
      </c>
      <c r="Q322" s="482" t="s">
        <v>178</v>
      </c>
    </row>
    <row r="323" spans="1:29" ht="13.5" x14ac:dyDescent="0.25">
      <c r="A323" s="280" t="s">
        <v>125</v>
      </c>
      <c r="B323" s="478" t="s">
        <v>7</v>
      </c>
      <c r="C323" s="280">
        <v>11</v>
      </c>
      <c r="D323" s="280">
        <v>346</v>
      </c>
      <c r="E323" s="281">
        <v>41689.916666666664</v>
      </c>
      <c r="F323" s="281">
        <v>41689.972222222219</v>
      </c>
      <c r="G323" s="479">
        <f t="shared" si="48"/>
        <v>1.3333333333139308</v>
      </c>
      <c r="H323" s="480">
        <f t="shared" si="44"/>
        <v>0.26666666666278616</v>
      </c>
      <c r="I323" s="481">
        <f t="shared" si="45"/>
        <v>18.933333333057817</v>
      </c>
      <c r="J323" s="490">
        <f t="shared" si="49"/>
        <v>2.3193405232552048E-6</v>
      </c>
      <c r="K323" s="490"/>
      <c r="L323" s="490"/>
      <c r="M323" s="495">
        <v>60</v>
      </c>
      <c r="N323" s="495">
        <v>75</v>
      </c>
      <c r="O323" s="495">
        <v>71</v>
      </c>
      <c r="P323" s="284" t="s">
        <v>264</v>
      </c>
      <c r="Q323" s="482" t="s">
        <v>265</v>
      </c>
    </row>
    <row r="324" spans="1:29" s="214" customFormat="1" x14ac:dyDescent="0.2">
      <c r="A324" s="280" t="s">
        <v>125</v>
      </c>
      <c r="B324" s="280" t="s">
        <v>4</v>
      </c>
      <c r="C324" s="280">
        <v>1</v>
      </c>
      <c r="D324" s="280">
        <v>250</v>
      </c>
      <c r="E324" s="281">
        <v>41646.552083333336</v>
      </c>
      <c r="F324" s="281">
        <v>41646.59375</v>
      </c>
      <c r="G324" s="282">
        <f t="shared" si="48"/>
        <v>0.99999999994179234</v>
      </c>
      <c r="H324" s="313">
        <f t="shared" si="44"/>
        <v>0.26666666665114463</v>
      </c>
      <c r="I324" s="283">
        <f t="shared" si="45"/>
        <v>18.933333332231268</v>
      </c>
      <c r="J324" s="356">
        <f t="shared" si="49"/>
        <v>2.3193405231539522E-6</v>
      </c>
      <c r="K324" s="356">
        <f>I324/$T$4</f>
        <v>2.3999297843878603E-6</v>
      </c>
      <c r="L324" s="356">
        <f>I324/$U$4</f>
        <v>2.4881769518827596E-6</v>
      </c>
      <c r="M324" s="535">
        <v>55</v>
      </c>
      <c r="N324" s="535">
        <v>75</v>
      </c>
      <c r="O324" s="535">
        <v>71</v>
      </c>
      <c r="P324" s="284" t="s">
        <v>160</v>
      </c>
      <c r="Q324" s="284" t="s">
        <v>554</v>
      </c>
      <c r="R324" s="284"/>
      <c r="S324" s="284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</row>
    <row r="325" spans="1:29" s="214" customFormat="1" x14ac:dyDescent="0.2">
      <c r="A325" s="280" t="s">
        <v>108</v>
      </c>
      <c r="B325" s="280" t="s">
        <v>4</v>
      </c>
      <c r="C325" s="280">
        <v>16</v>
      </c>
      <c r="D325" s="280">
        <v>280</v>
      </c>
      <c r="E325" s="281">
        <v>41656.638888888891</v>
      </c>
      <c r="F325" s="281">
        <v>41656.666666666664</v>
      </c>
      <c r="G325" s="282">
        <f t="shared" si="48"/>
        <v>0.6666666665696539</v>
      </c>
      <c r="H325" s="313">
        <f t="shared" si="44"/>
        <v>4.3902439018001602E-2</v>
      </c>
      <c r="I325" s="283">
        <f t="shared" si="45"/>
        <v>16.814634143894615</v>
      </c>
      <c r="J325" s="356">
        <f t="shared" si="49"/>
        <v>2.059799068004201E-6</v>
      </c>
      <c r="K325" s="356">
        <f>I325/$T$4</f>
        <v>2.1313701389718313E-6</v>
      </c>
      <c r="L325" s="356">
        <f>I325/$U$4</f>
        <v>2.2097421725500753E-6</v>
      </c>
      <c r="M325" s="537">
        <v>383</v>
      </c>
      <c r="N325" s="537">
        <v>410</v>
      </c>
      <c r="O325" s="537">
        <v>383</v>
      </c>
      <c r="P325" s="284" t="s">
        <v>161</v>
      </c>
      <c r="Q325" s="284" t="s">
        <v>555</v>
      </c>
      <c r="R325" s="284"/>
      <c r="S325" s="284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</row>
    <row r="326" spans="1:29" s="214" customFormat="1" ht="13.5" x14ac:dyDescent="0.25">
      <c r="A326" s="280" t="s">
        <v>107</v>
      </c>
      <c r="B326" s="280" t="s">
        <v>4</v>
      </c>
      <c r="C326" s="280">
        <v>28</v>
      </c>
      <c r="D326" s="280">
        <v>9630</v>
      </c>
      <c r="E326" s="281">
        <v>41683.611805555556</v>
      </c>
      <c r="F326" s="281">
        <v>41683.686111111114</v>
      </c>
      <c r="G326" s="282">
        <f t="shared" si="48"/>
        <v>1.78333333338378</v>
      </c>
      <c r="H326" s="313">
        <f t="shared" si="44"/>
        <v>0.16984126984607428</v>
      </c>
      <c r="I326" s="283">
        <f t="shared" si="45"/>
        <v>16.64444444491528</v>
      </c>
      <c r="J326" s="356">
        <f t="shared" si="49"/>
        <v>2.0389507652494939E-6</v>
      </c>
      <c r="K326" s="356">
        <f>I326/$T$4</f>
        <v>2.1097974280070275E-6</v>
      </c>
      <c r="L326" s="356">
        <f>I326/$U$4</f>
        <v>2.1873762172786197E-6</v>
      </c>
      <c r="M326" s="495">
        <v>95</v>
      </c>
      <c r="N326" s="495">
        <v>105</v>
      </c>
      <c r="O326" s="495">
        <v>98</v>
      </c>
      <c r="P326" s="284" t="s">
        <v>171</v>
      </c>
      <c r="Q326" s="482" t="s">
        <v>273</v>
      </c>
      <c r="R326" s="285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</row>
    <row r="327" spans="1:29" s="214" customFormat="1" x14ac:dyDescent="0.2">
      <c r="A327" s="280" t="s">
        <v>107</v>
      </c>
      <c r="B327" s="538" t="s">
        <v>7</v>
      </c>
      <c r="C327" s="280">
        <v>11</v>
      </c>
      <c r="D327" s="280">
        <v>345</v>
      </c>
      <c r="E327" s="281">
        <v>41650.224305555559</v>
      </c>
      <c r="F327" s="281">
        <v>41650.260416666664</v>
      </c>
      <c r="G327" s="539">
        <f t="shared" si="48"/>
        <v>0.86666666652308777</v>
      </c>
      <c r="H327" s="540">
        <f t="shared" si="44"/>
        <v>0.16507936505201673</v>
      </c>
      <c r="I327" s="541">
        <f t="shared" si="45"/>
        <v>16.177777775097638</v>
      </c>
      <c r="J327" s="542">
        <f t="shared" si="49"/>
        <v>1.9817839209796156E-6</v>
      </c>
      <c r="K327" s="356"/>
      <c r="L327" s="356"/>
      <c r="M327" s="535">
        <v>85</v>
      </c>
      <c r="N327" s="535">
        <v>105</v>
      </c>
      <c r="O327" s="535">
        <v>98</v>
      </c>
      <c r="P327" s="284" t="s">
        <v>443</v>
      </c>
      <c r="Q327" s="284" t="s">
        <v>444</v>
      </c>
      <c r="R327" s="284"/>
      <c r="S327" s="284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</row>
    <row r="328" spans="1:29" s="214" customFormat="1" x14ac:dyDescent="0.2">
      <c r="A328" s="280" t="s">
        <v>107</v>
      </c>
      <c r="B328" s="538" t="s">
        <v>7</v>
      </c>
      <c r="C328" s="280">
        <v>10</v>
      </c>
      <c r="D328" s="280">
        <v>345</v>
      </c>
      <c r="E328" s="281">
        <v>41650.164583333331</v>
      </c>
      <c r="F328" s="281">
        <v>41650.224305555559</v>
      </c>
      <c r="G328" s="539">
        <f t="shared" si="48"/>
        <v>1.4333333334652707</v>
      </c>
      <c r="H328" s="540">
        <f t="shared" si="44"/>
        <v>0.16380952382460237</v>
      </c>
      <c r="I328" s="541">
        <f t="shared" si="45"/>
        <v>16.053333334811033</v>
      </c>
      <c r="J328" s="542">
        <f t="shared" si="49"/>
        <v>1.9665394297865839E-6</v>
      </c>
      <c r="K328" s="356"/>
      <c r="L328" s="356"/>
      <c r="M328" s="535">
        <v>93</v>
      </c>
      <c r="N328" s="535">
        <v>105</v>
      </c>
      <c r="O328" s="535">
        <v>98</v>
      </c>
      <c r="P328" s="284" t="s">
        <v>443</v>
      </c>
      <c r="Q328" s="284" t="s">
        <v>444</v>
      </c>
      <c r="R328" s="284"/>
      <c r="S328" s="284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</row>
    <row r="329" spans="1:29" s="214" customFormat="1" ht="13.5" x14ac:dyDescent="0.25">
      <c r="A329" s="280" t="s">
        <v>110</v>
      </c>
      <c r="B329" s="280" t="s">
        <v>4</v>
      </c>
      <c r="C329" s="280">
        <v>19</v>
      </c>
      <c r="D329" s="280">
        <v>310</v>
      </c>
      <c r="E329" s="281">
        <v>41677.284722222219</v>
      </c>
      <c r="F329" s="281">
        <v>41677.295138888891</v>
      </c>
      <c r="G329" s="282">
        <f t="shared" si="48"/>
        <v>0.25000000011641532</v>
      </c>
      <c r="H329" s="313">
        <f t="shared" ref="H329:H345" si="50">G329*(N329-M329)/N329</f>
        <v>3.0952380966794278E-2</v>
      </c>
      <c r="I329" s="283">
        <f t="shared" ref="I329:I345" si="51">H329*O329</f>
        <v>15.042857149862019</v>
      </c>
      <c r="J329" s="356">
        <f t="shared" si="49"/>
        <v>1.8427557134008089E-6</v>
      </c>
      <c r="K329" s="356">
        <f t="shared" ref="K329:K345" si="52">I329/$T$4</f>
        <v>1.9067852597718563E-6</v>
      </c>
      <c r="L329" s="356">
        <f t="shared" ref="L329:L345" si="53">I329/$U$4</f>
        <v>1.9768991436406759E-6</v>
      </c>
      <c r="M329" s="495">
        <v>460</v>
      </c>
      <c r="N329" s="495">
        <v>525</v>
      </c>
      <c r="O329" s="495">
        <v>486</v>
      </c>
      <c r="P329" s="284" t="s">
        <v>166</v>
      </c>
      <c r="Q329" s="482" t="s">
        <v>324</v>
      </c>
      <c r="R329" s="285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</row>
    <row r="330" spans="1:29" s="214" customFormat="1" ht="13.5" x14ac:dyDescent="0.25">
      <c r="A330" s="280" t="s">
        <v>110</v>
      </c>
      <c r="B330" s="280" t="s">
        <v>4</v>
      </c>
      <c r="C330" s="280">
        <v>20</v>
      </c>
      <c r="D330" s="280">
        <v>250</v>
      </c>
      <c r="E330" s="281">
        <v>41681.381944444445</v>
      </c>
      <c r="F330" s="281">
        <v>41681.388888888891</v>
      </c>
      <c r="G330" s="282">
        <f t="shared" si="48"/>
        <v>0.16666666668606922</v>
      </c>
      <c r="H330" s="313">
        <f t="shared" si="50"/>
        <v>3.0158730162241097E-2</v>
      </c>
      <c r="I330" s="283">
        <f t="shared" si="51"/>
        <v>14.657142858849173</v>
      </c>
      <c r="J330" s="356">
        <f t="shared" si="49"/>
        <v>1.7955055662762791E-6</v>
      </c>
      <c r="K330" s="356">
        <f t="shared" si="52"/>
        <v>1.8578933293852546E-6</v>
      </c>
      <c r="L330" s="356">
        <f t="shared" si="53"/>
        <v>1.926209421336143E-6</v>
      </c>
      <c r="M330" s="495">
        <v>430</v>
      </c>
      <c r="N330" s="495">
        <v>525</v>
      </c>
      <c r="O330" s="495">
        <v>486</v>
      </c>
      <c r="P330" s="284" t="s">
        <v>160</v>
      </c>
      <c r="Q330" s="482" t="s">
        <v>325</v>
      </c>
      <c r="R330" s="285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</row>
    <row r="331" spans="1:29" x14ac:dyDescent="0.2">
      <c r="A331" s="280" t="s">
        <v>110</v>
      </c>
      <c r="B331" s="280" t="s">
        <v>4</v>
      </c>
      <c r="C331" s="280">
        <v>2</v>
      </c>
      <c r="D331" s="280">
        <v>4261</v>
      </c>
      <c r="E331" s="281">
        <v>41641.481944444444</v>
      </c>
      <c r="F331" s="281">
        <v>41641.507638888892</v>
      </c>
      <c r="G331" s="282">
        <f t="shared" si="48"/>
        <v>0.61666666675591841</v>
      </c>
      <c r="H331" s="313">
        <f t="shared" si="50"/>
        <v>2.9365079369329448E-2</v>
      </c>
      <c r="I331" s="283">
        <f t="shared" si="51"/>
        <v>14.271428573494111</v>
      </c>
      <c r="J331" s="356">
        <f t="shared" si="49"/>
        <v>1.74825541984483E-6</v>
      </c>
      <c r="K331" s="356">
        <f t="shared" si="52"/>
        <v>1.8090013997158157E-6</v>
      </c>
      <c r="L331" s="356">
        <f t="shared" si="53"/>
        <v>1.8755196997751432E-6</v>
      </c>
      <c r="M331" s="535">
        <v>500</v>
      </c>
      <c r="N331" s="535">
        <v>525</v>
      </c>
      <c r="O331" s="535">
        <v>486</v>
      </c>
      <c r="P331" s="284" t="s">
        <v>167</v>
      </c>
      <c r="Q331" s="284" t="s">
        <v>556</v>
      </c>
      <c r="R331" s="284"/>
      <c r="S331" s="284"/>
    </row>
    <row r="332" spans="1:29" x14ac:dyDescent="0.2">
      <c r="A332" s="280" t="s">
        <v>132</v>
      </c>
      <c r="B332" s="280" t="s">
        <v>4</v>
      </c>
      <c r="C332" s="280">
        <v>5</v>
      </c>
      <c r="D332" s="280">
        <v>1455</v>
      </c>
      <c r="E332" s="281">
        <v>41660.970833333333</v>
      </c>
      <c r="F332" s="281">
        <v>41661.063194444447</v>
      </c>
      <c r="G332" s="282">
        <f t="shared" si="48"/>
        <v>2.2166666667326353</v>
      </c>
      <c r="H332" s="313">
        <f t="shared" si="50"/>
        <v>2.9443390260205784E-2</v>
      </c>
      <c r="I332" s="283">
        <f t="shared" si="51"/>
        <v>14.191714105419187</v>
      </c>
      <c r="J332" s="356">
        <f t="shared" si="49"/>
        <v>1.7384903672339889E-6</v>
      </c>
      <c r="K332" s="356">
        <f t="shared" si="52"/>
        <v>1.7988970444592605E-6</v>
      </c>
      <c r="L332" s="356">
        <f t="shared" si="53"/>
        <v>1.8650438000106802E-6</v>
      </c>
      <c r="M332" s="535">
        <v>520</v>
      </c>
      <c r="N332" s="535">
        <v>527</v>
      </c>
      <c r="O332" s="535">
        <v>482</v>
      </c>
      <c r="P332" s="284" t="s">
        <v>177</v>
      </c>
      <c r="Q332" s="284" t="s">
        <v>557</v>
      </c>
      <c r="R332" s="284"/>
      <c r="S332" s="284"/>
    </row>
    <row r="333" spans="1:29" ht="13.5" x14ac:dyDescent="0.25">
      <c r="A333" s="280" t="s">
        <v>108</v>
      </c>
      <c r="B333" s="280" t="s">
        <v>4</v>
      </c>
      <c r="C333" s="280">
        <v>27</v>
      </c>
      <c r="D333" s="280">
        <v>310</v>
      </c>
      <c r="E333" s="281">
        <v>41680.306944444441</v>
      </c>
      <c r="F333" s="281">
        <v>41680.322916666664</v>
      </c>
      <c r="G333" s="282">
        <f t="shared" si="48"/>
        <v>0.38333333336049691</v>
      </c>
      <c r="H333" s="313">
        <f t="shared" si="50"/>
        <v>3.2723577238091196E-2</v>
      </c>
      <c r="I333" s="283">
        <f t="shared" si="51"/>
        <v>12.533130082188928</v>
      </c>
      <c r="J333" s="356">
        <f t="shared" si="49"/>
        <v>1.5353131945390466E-6</v>
      </c>
      <c r="K333" s="356">
        <f t="shared" si="52"/>
        <v>1.5886601502255365E-6</v>
      </c>
      <c r="L333" s="356">
        <f t="shared" si="53"/>
        <v>1.6470763419330715E-6</v>
      </c>
      <c r="M333" s="501">
        <f>500*75%</f>
        <v>375</v>
      </c>
      <c r="N333" s="501">
        <v>410</v>
      </c>
      <c r="O333" s="501">
        <v>383</v>
      </c>
      <c r="P333" s="284" t="s">
        <v>166</v>
      </c>
      <c r="Q333" s="482" t="s">
        <v>334</v>
      </c>
    </row>
    <row r="334" spans="1:29" x14ac:dyDescent="0.2">
      <c r="A334" s="280" t="s">
        <v>107</v>
      </c>
      <c r="B334" s="280" t="s">
        <v>4</v>
      </c>
      <c r="C334" s="280">
        <v>7</v>
      </c>
      <c r="D334" s="280">
        <v>9630</v>
      </c>
      <c r="E334" s="281">
        <v>41647.5625</v>
      </c>
      <c r="F334" s="281">
        <v>41647.746527777781</v>
      </c>
      <c r="G334" s="282">
        <f t="shared" si="48"/>
        <v>4.4166666667442769</v>
      </c>
      <c r="H334" s="313">
        <f t="shared" si="50"/>
        <v>0.12619047619269363</v>
      </c>
      <c r="I334" s="283">
        <f t="shared" si="51"/>
        <v>12.366666666883976</v>
      </c>
      <c r="J334" s="356">
        <f t="shared" si="49"/>
        <v>1.5149213629495122E-6</v>
      </c>
      <c r="K334" s="356">
        <f t="shared" si="52"/>
        <v>1.5675597712594518E-6</v>
      </c>
      <c r="L334" s="356">
        <f t="shared" si="53"/>
        <v>1.6252000866522135E-6</v>
      </c>
      <c r="M334" s="535">
        <v>102</v>
      </c>
      <c r="N334" s="535">
        <v>105</v>
      </c>
      <c r="O334" s="535">
        <v>98</v>
      </c>
      <c r="P334" s="284" t="s">
        <v>171</v>
      </c>
      <c r="Q334" s="284" t="s">
        <v>549</v>
      </c>
      <c r="R334" s="284"/>
      <c r="S334" s="284"/>
    </row>
    <row r="335" spans="1:29" x14ac:dyDescent="0.2">
      <c r="A335" s="454" t="s">
        <v>115</v>
      </c>
      <c r="B335" s="454" t="s">
        <v>4</v>
      </c>
      <c r="C335" s="454">
        <v>71</v>
      </c>
      <c r="D335" s="454">
        <v>1850</v>
      </c>
      <c r="E335" s="455">
        <v>41696.645138888889</v>
      </c>
      <c r="F335" s="455">
        <v>41696.698611111111</v>
      </c>
      <c r="G335" s="456">
        <f t="shared" si="48"/>
        <v>1.2833333333255723</v>
      </c>
      <c r="H335" s="457">
        <f t="shared" si="50"/>
        <v>3.4999999999788332E-2</v>
      </c>
      <c r="I335" s="458">
        <f t="shared" si="51"/>
        <v>10.464999999936712</v>
      </c>
      <c r="J335" s="245">
        <f t="shared" si="49"/>
        <v>1.2819664740883168E-6</v>
      </c>
      <c r="K335" s="245">
        <f t="shared" si="52"/>
        <v>1.3265104856476572E-6</v>
      </c>
      <c r="L335" s="245">
        <f t="shared" si="53"/>
        <v>1.3752872431062287E-6</v>
      </c>
      <c r="M335" s="504">
        <v>321</v>
      </c>
      <c r="N335" s="504">
        <v>330</v>
      </c>
      <c r="O335" s="504">
        <v>299</v>
      </c>
      <c r="P335" s="459" t="s">
        <v>155</v>
      </c>
      <c r="Q335" s="460" t="s">
        <v>178</v>
      </c>
      <c r="R335" s="461"/>
      <c r="S335" s="214"/>
      <c r="T335" s="214"/>
      <c r="U335" s="214"/>
    </row>
    <row r="336" spans="1:29" ht="13.5" x14ac:dyDescent="0.25">
      <c r="A336" s="280" t="s">
        <v>109</v>
      </c>
      <c r="B336" s="280" t="s">
        <v>4</v>
      </c>
      <c r="C336" s="280">
        <v>18</v>
      </c>
      <c r="D336" s="280">
        <v>1455</v>
      </c>
      <c r="E336" s="281">
        <v>41674.65625</v>
      </c>
      <c r="F336" s="281">
        <v>41674.677083333336</v>
      </c>
      <c r="G336" s="282">
        <f t="shared" si="48"/>
        <v>0.50000000005820766</v>
      </c>
      <c r="H336" s="313">
        <f t="shared" si="50"/>
        <v>1.5650741352728082E-2</v>
      </c>
      <c r="I336" s="283">
        <f t="shared" si="51"/>
        <v>8.9209225710550069</v>
      </c>
      <c r="J336" s="356">
        <f t="shared" si="49"/>
        <v>1.0928164026850867E-6</v>
      </c>
      <c r="K336" s="356">
        <f t="shared" si="52"/>
        <v>1.1307880871693157E-6</v>
      </c>
      <c r="L336" s="356">
        <f t="shared" si="53"/>
        <v>1.1723679893726295E-6</v>
      </c>
      <c r="M336" s="501">
        <f>784*75%</f>
        <v>588</v>
      </c>
      <c r="N336" s="501">
        <v>607</v>
      </c>
      <c r="O336" s="501">
        <v>570</v>
      </c>
      <c r="P336" s="284" t="s">
        <v>177</v>
      </c>
      <c r="Q336" s="482" t="s">
        <v>340</v>
      </c>
    </row>
    <row r="337" spans="1:29" x14ac:dyDescent="0.2">
      <c r="A337" s="454" t="s">
        <v>111</v>
      </c>
      <c r="B337" s="454" t="s">
        <v>4</v>
      </c>
      <c r="C337" s="454">
        <v>15</v>
      </c>
      <c r="D337" s="454">
        <v>9600</v>
      </c>
      <c r="E337" s="455">
        <v>41698.342361111114</v>
      </c>
      <c r="F337" s="455">
        <v>41698.357638888891</v>
      </c>
      <c r="G337" s="456">
        <f t="shared" si="48"/>
        <v>0.36666666663950309</v>
      </c>
      <c r="H337" s="457">
        <f t="shared" si="50"/>
        <v>2.9501915706626684E-2</v>
      </c>
      <c r="I337" s="458">
        <f t="shared" si="51"/>
        <v>7.0804597695904041</v>
      </c>
      <c r="J337" s="245">
        <f t="shared" si="49"/>
        <v>8.6735901058775734E-7</v>
      </c>
      <c r="K337" s="245">
        <f t="shared" si="52"/>
        <v>8.9749681104872108E-7</v>
      </c>
      <c r="L337" s="245">
        <f t="shared" si="53"/>
        <v>9.3049842298169522E-7</v>
      </c>
      <c r="M337" s="504">
        <v>240</v>
      </c>
      <c r="N337" s="504">
        <v>261</v>
      </c>
      <c r="O337" s="504">
        <v>240</v>
      </c>
      <c r="P337" s="459" t="s">
        <v>393</v>
      </c>
      <c r="Q337" s="460" t="s">
        <v>400</v>
      </c>
      <c r="R337" s="461"/>
      <c r="S337" s="214"/>
      <c r="T337" s="214"/>
      <c r="U337" s="214"/>
    </row>
    <row r="338" spans="1:29" ht="13.5" x14ac:dyDescent="0.25">
      <c r="A338" s="280" t="s">
        <v>125</v>
      </c>
      <c r="B338" s="280" t="s">
        <v>4</v>
      </c>
      <c r="C338" s="280">
        <v>4</v>
      </c>
      <c r="D338" s="280">
        <v>9630</v>
      </c>
      <c r="E338" s="281">
        <v>41681.345138888886</v>
      </c>
      <c r="F338" s="281">
        <v>41681.387499999997</v>
      </c>
      <c r="G338" s="282">
        <f t="shared" si="48"/>
        <v>1.0166666666627862</v>
      </c>
      <c r="H338" s="313">
        <f t="shared" si="50"/>
        <v>9.4888888888526701E-2</v>
      </c>
      <c r="I338" s="283">
        <f t="shared" si="51"/>
        <v>6.7371111110853956</v>
      </c>
      <c r="J338" s="356">
        <f t="shared" si="49"/>
        <v>8.2529866953383648E-7</v>
      </c>
      <c r="K338" s="356">
        <f t="shared" si="52"/>
        <v>8.539750149911287E-7</v>
      </c>
      <c r="L338" s="356">
        <f t="shared" si="53"/>
        <v>8.8537629875977153E-7</v>
      </c>
      <c r="M338" s="495">
        <v>68</v>
      </c>
      <c r="N338" s="495">
        <v>75</v>
      </c>
      <c r="O338" s="495">
        <v>71</v>
      </c>
      <c r="P338" s="284" t="s">
        <v>171</v>
      </c>
      <c r="Q338" s="482" t="s">
        <v>257</v>
      </c>
    </row>
    <row r="339" spans="1:29" ht="13.5" x14ac:dyDescent="0.25">
      <c r="A339" s="280" t="s">
        <v>125</v>
      </c>
      <c r="B339" s="280" t="s">
        <v>4</v>
      </c>
      <c r="C339" s="280">
        <v>9</v>
      </c>
      <c r="D339" s="280">
        <v>9630</v>
      </c>
      <c r="E339" s="281">
        <v>41682.347222222219</v>
      </c>
      <c r="F339" s="281">
        <v>41682.395833333336</v>
      </c>
      <c r="G339" s="282">
        <f t="shared" si="48"/>
        <v>1.1666666668024845</v>
      </c>
      <c r="H339" s="313">
        <f t="shared" si="50"/>
        <v>9.3333333344198757E-2</v>
      </c>
      <c r="I339" s="283">
        <f t="shared" si="51"/>
        <v>6.6266666674381121</v>
      </c>
      <c r="J339" s="356">
        <f t="shared" si="49"/>
        <v>8.1176918324563683E-7</v>
      </c>
      <c r="K339" s="356">
        <f t="shared" si="52"/>
        <v>8.399754246824302E-7</v>
      </c>
      <c r="L339" s="356">
        <f t="shared" si="53"/>
        <v>8.7086193331103841E-7</v>
      </c>
      <c r="M339" s="495">
        <v>69</v>
      </c>
      <c r="N339" s="495">
        <v>75</v>
      </c>
      <c r="O339" s="495">
        <v>71</v>
      </c>
      <c r="P339" s="284" t="s">
        <v>171</v>
      </c>
      <c r="Q339" s="482" t="s">
        <v>262</v>
      </c>
    </row>
    <row r="340" spans="1:29" ht="13.5" x14ac:dyDescent="0.25">
      <c r="A340" s="280" t="s">
        <v>125</v>
      </c>
      <c r="B340" s="280" t="s">
        <v>4</v>
      </c>
      <c r="C340" s="280">
        <v>10</v>
      </c>
      <c r="D340" s="280">
        <v>9630</v>
      </c>
      <c r="E340" s="281">
        <v>41682.395833333336</v>
      </c>
      <c r="F340" s="281">
        <v>41682.458333333336</v>
      </c>
      <c r="G340" s="282">
        <f t="shared" si="48"/>
        <v>1.5</v>
      </c>
      <c r="H340" s="313">
        <f t="shared" si="50"/>
        <v>0.08</v>
      </c>
      <c r="I340" s="283">
        <f t="shared" si="51"/>
        <v>5.68</v>
      </c>
      <c r="J340" s="356">
        <f t="shared" si="49"/>
        <v>6.9580215698668661E-7</v>
      </c>
      <c r="K340" s="356">
        <f t="shared" si="52"/>
        <v>7.1997893535826648E-7</v>
      </c>
      <c r="L340" s="356">
        <f t="shared" si="53"/>
        <v>7.4645308560827716E-7</v>
      </c>
      <c r="M340" s="495">
        <v>71</v>
      </c>
      <c r="N340" s="495">
        <v>75</v>
      </c>
      <c r="O340" s="495">
        <v>71</v>
      </c>
      <c r="P340" s="284" t="s">
        <v>171</v>
      </c>
      <c r="Q340" s="482" t="s">
        <v>263</v>
      </c>
    </row>
    <row r="341" spans="1:29" ht="13.5" x14ac:dyDescent="0.25">
      <c r="A341" s="280" t="s">
        <v>125</v>
      </c>
      <c r="B341" s="280" t="s">
        <v>4</v>
      </c>
      <c r="C341" s="280">
        <v>8</v>
      </c>
      <c r="D341" s="280">
        <v>9630</v>
      </c>
      <c r="E341" s="281">
        <v>41682.319444444445</v>
      </c>
      <c r="F341" s="281">
        <v>41682.347222222219</v>
      </c>
      <c r="G341" s="282">
        <f t="shared" si="48"/>
        <v>0.6666666665696539</v>
      </c>
      <c r="H341" s="313">
        <f t="shared" si="50"/>
        <v>7.9999999988358467E-2</v>
      </c>
      <c r="I341" s="283">
        <f t="shared" si="51"/>
        <v>5.6799999991734511</v>
      </c>
      <c r="J341" s="356">
        <f t="shared" si="49"/>
        <v>6.958021568854341E-7</v>
      </c>
      <c r="K341" s="356">
        <f t="shared" si="52"/>
        <v>7.199789352534957E-7</v>
      </c>
      <c r="L341" s="356">
        <f t="shared" si="53"/>
        <v>7.4645308549965397E-7</v>
      </c>
      <c r="M341" s="495">
        <v>66</v>
      </c>
      <c r="N341" s="495">
        <v>75</v>
      </c>
      <c r="O341" s="495">
        <v>71</v>
      </c>
      <c r="P341" s="284" t="s">
        <v>171</v>
      </c>
      <c r="Q341" s="482" t="s">
        <v>261</v>
      </c>
    </row>
    <row r="342" spans="1:29" x14ac:dyDescent="0.2">
      <c r="A342" s="280" t="s">
        <v>107</v>
      </c>
      <c r="B342" s="280" t="s">
        <v>4</v>
      </c>
      <c r="C342" s="280">
        <v>2</v>
      </c>
      <c r="D342" s="280">
        <v>9630</v>
      </c>
      <c r="E342" s="281">
        <v>41643.243750000001</v>
      </c>
      <c r="F342" s="281">
        <v>41643.27847222222</v>
      </c>
      <c r="G342" s="282">
        <f t="shared" si="48"/>
        <v>0.83333333325572312</v>
      </c>
      <c r="H342" s="313">
        <f t="shared" si="50"/>
        <v>3.9682539678843956E-2</v>
      </c>
      <c r="I342" s="283">
        <f t="shared" si="51"/>
        <v>3.8888888885267079</v>
      </c>
      <c r="J342" s="356">
        <f t="shared" si="49"/>
        <v>4.7639036565465524E-7</v>
      </c>
      <c r="K342" s="356">
        <f t="shared" si="52"/>
        <v>4.9294332424085414E-7</v>
      </c>
      <c r="L342" s="356">
        <f t="shared" si="53"/>
        <v>5.1106920958248325E-7</v>
      </c>
      <c r="M342" s="535">
        <v>100</v>
      </c>
      <c r="N342" s="535">
        <v>105</v>
      </c>
      <c r="O342" s="535">
        <v>98</v>
      </c>
      <c r="P342" s="284" t="s">
        <v>171</v>
      </c>
      <c r="Q342" s="284" t="s">
        <v>545</v>
      </c>
      <c r="R342" s="284"/>
      <c r="S342" s="284"/>
    </row>
    <row r="343" spans="1:29" x14ac:dyDescent="0.2">
      <c r="A343" s="280" t="s">
        <v>125</v>
      </c>
      <c r="B343" s="280" t="s">
        <v>4</v>
      </c>
      <c r="C343" s="280">
        <v>3</v>
      </c>
      <c r="D343" s="280">
        <v>340</v>
      </c>
      <c r="E343" s="281">
        <v>41662.788888888892</v>
      </c>
      <c r="F343" s="281">
        <v>41662.79791666667</v>
      </c>
      <c r="G343" s="282">
        <f t="shared" si="48"/>
        <v>0.21666666667442769</v>
      </c>
      <c r="H343" s="313">
        <f t="shared" si="50"/>
        <v>4.3333333334885538E-2</v>
      </c>
      <c r="I343" s="283">
        <f t="shared" si="51"/>
        <v>3.0766666667768732</v>
      </c>
      <c r="J343" s="356">
        <f t="shared" si="49"/>
        <v>3.7689283504795561E-7</v>
      </c>
      <c r="K343" s="356">
        <f t="shared" si="52"/>
        <v>3.8998858999969711E-7</v>
      </c>
      <c r="L343" s="356">
        <f t="shared" si="53"/>
        <v>4.043287547189666E-7</v>
      </c>
      <c r="M343" s="535">
        <v>60</v>
      </c>
      <c r="N343" s="535">
        <v>75</v>
      </c>
      <c r="O343" s="535">
        <v>71</v>
      </c>
      <c r="P343" s="284" t="s">
        <v>170</v>
      </c>
      <c r="Q343" s="284" t="s">
        <v>558</v>
      </c>
      <c r="R343" s="284"/>
      <c r="S343" s="284"/>
    </row>
    <row r="344" spans="1:29" x14ac:dyDescent="0.2">
      <c r="A344" s="280" t="s">
        <v>107</v>
      </c>
      <c r="B344" s="280" t="s">
        <v>4</v>
      </c>
      <c r="C344" s="280">
        <v>4</v>
      </c>
      <c r="D344" s="280">
        <v>9630</v>
      </c>
      <c r="E344" s="281">
        <v>41643.67083333333</v>
      </c>
      <c r="F344" s="281">
        <v>41643.731944444444</v>
      </c>
      <c r="G344" s="282">
        <f t="shared" si="48"/>
        <v>1.4666666667326353</v>
      </c>
      <c r="H344" s="313">
        <f t="shared" si="50"/>
        <v>2.7936507937764483E-2</v>
      </c>
      <c r="I344" s="283">
        <f t="shared" si="51"/>
        <v>2.7377777779009196</v>
      </c>
      <c r="J344" s="356">
        <f t="shared" si="49"/>
        <v>3.3537881746719677E-7</v>
      </c>
      <c r="K344" s="356">
        <f t="shared" si="52"/>
        <v>3.4703210031349023E-7</v>
      </c>
      <c r="L344" s="356">
        <f t="shared" si="53"/>
        <v>3.5979272359575951E-7</v>
      </c>
      <c r="M344" s="535">
        <v>103</v>
      </c>
      <c r="N344" s="535">
        <v>105</v>
      </c>
      <c r="O344" s="535">
        <v>98</v>
      </c>
      <c r="P344" s="284" t="s">
        <v>171</v>
      </c>
      <c r="Q344" s="284" t="s">
        <v>559</v>
      </c>
      <c r="R344" s="284"/>
      <c r="S344" s="284"/>
    </row>
    <row r="345" spans="1:29" ht="13.5" x14ac:dyDescent="0.25">
      <c r="A345" s="280" t="s">
        <v>125</v>
      </c>
      <c r="B345" s="280" t="s">
        <v>4</v>
      </c>
      <c r="C345" s="280">
        <v>5</v>
      </c>
      <c r="D345" s="280">
        <v>9630</v>
      </c>
      <c r="E345" s="281">
        <v>41681.387499999997</v>
      </c>
      <c r="F345" s="281">
        <v>41681.402777777781</v>
      </c>
      <c r="G345" s="282">
        <f t="shared" si="48"/>
        <v>0.36666666681412607</v>
      </c>
      <c r="H345" s="313">
        <f t="shared" si="50"/>
        <v>2.4444444454275072E-2</v>
      </c>
      <c r="I345" s="283">
        <f t="shared" si="51"/>
        <v>1.7355555562535301</v>
      </c>
      <c r="J345" s="356">
        <f t="shared" si="49"/>
        <v>2.1260621472032307E-7</v>
      </c>
      <c r="K345" s="356">
        <f t="shared" si="52"/>
        <v>2.1999356367016559E-7</v>
      </c>
      <c r="L345" s="356">
        <f t="shared" si="53"/>
        <v>2.2808288736092209E-7</v>
      </c>
      <c r="M345" s="495">
        <v>70</v>
      </c>
      <c r="N345" s="495">
        <v>75</v>
      </c>
      <c r="O345" s="495">
        <v>71</v>
      </c>
      <c r="P345" s="284" t="s">
        <v>171</v>
      </c>
      <c r="Q345" s="482" t="s">
        <v>258</v>
      </c>
    </row>
    <row r="346" spans="1:29" x14ac:dyDescent="0.2">
      <c r="A346" s="280" t="s">
        <v>110</v>
      </c>
      <c r="B346" s="452" t="s">
        <v>156</v>
      </c>
      <c r="C346" s="280">
        <v>14</v>
      </c>
      <c r="D346" s="280">
        <v>1160</v>
      </c>
      <c r="E346" s="281">
        <v>41665.482638888891</v>
      </c>
      <c r="F346" s="281">
        <v>41666.243055555555</v>
      </c>
      <c r="G346" s="453">
        <f t="shared" ref="G346:G405" si="54">(F346-E346)*24</f>
        <v>18.249999999941792</v>
      </c>
      <c r="M346" s="535">
        <v>0</v>
      </c>
      <c r="N346" s="535">
        <v>525</v>
      </c>
      <c r="O346" s="535">
        <v>486</v>
      </c>
      <c r="P346" s="284" t="s">
        <v>175</v>
      </c>
      <c r="Q346" s="284" t="s">
        <v>560</v>
      </c>
      <c r="R346" s="284"/>
      <c r="S346" s="284"/>
    </row>
    <row r="347" spans="1:29" s="214" customFormat="1" ht="13.5" x14ac:dyDescent="0.25">
      <c r="A347" s="280" t="s">
        <v>112</v>
      </c>
      <c r="B347" s="452" t="s">
        <v>156</v>
      </c>
      <c r="C347" s="280">
        <v>29</v>
      </c>
      <c r="D347" s="280">
        <v>8460</v>
      </c>
      <c r="E347" s="281">
        <v>41682.291666666664</v>
      </c>
      <c r="F347" s="281">
        <v>41682.947916666664</v>
      </c>
      <c r="G347" s="453">
        <f t="shared" si="54"/>
        <v>15.75</v>
      </c>
      <c r="H347" s="484"/>
      <c r="I347" s="485"/>
      <c r="J347" s="491"/>
      <c r="K347" s="491"/>
      <c r="L347" s="491"/>
      <c r="M347" s="495">
        <v>0</v>
      </c>
      <c r="N347" s="495">
        <v>330</v>
      </c>
      <c r="O347" s="495">
        <v>303</v>
      </c>
      <c r="P347" s="284" t="s">
        <v>159</v>
      </c>
      <c r="Q347" s="482" t="s">
        <v>281</v>
      </c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</row>
    <row r="348" spans="1:29" s="214" customFormat="1" x14ac:dyDescent="0.2">
      <c r="A348" s="280" t="s">
        <v>110</v>
      </c>
      <c r="B348" s="452" t="s">
        <v>156</v>
      </c>
      <c r="C348" s="280">
        <v>10</v>
      </c>
      <c r="D348" s="280">
        <v>1160</v>
      </c>
      <c r="E348" s="281">
        <v>41657.875</v>
      </c>
      <c r="F348" s="281">
        <v>41658.320138888892</v>
      </c>
      <c r="G348" s="453">
        <f t="shared" si="54"/>
        <v>10.683333333407063</v>
      </c>
      <c r="H348" s="313"/>
      <c r="I348" s="283"/>
      <c r="J348" s="356"/>
      <c r="K348" s="356"/>
      <c r="L348" s="356"/>
      <c r="M348" s="535">
        <v>0</v>
      </c>
      <c r="N348" s="535">
        <v>525</v>
      </c>
      <c r="O348" s="535">
        <v>486</v>
      </c>
      <c r="P348" s="284" t="s">
        <v>175</v>
      </c>
      <c r="Q348" s="284" t="s">
        <v>560</v>
      </c>
      <c r="R348" s="284"/>
      <c r="S348" s="284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</row>
    <row r="349" spans="1:29" s="214" customFormat="1" ht="13.5" x14ac:dyDescent="0.25">
      <c r="A349" s="280" t="s">
        <v>115</v>
      </c>
      <c r="B349" s="452" t="s">
        <v>156</v>
      </c>
      <c r="C349" s="280">
        <v>68</v>
      </c>
      <c r="D349" s="280">
        <v>1850</v>
      </c>
      <c r="E349" s="281">
        <v>41695.824305555558</v>
      </c>
      <c r="F349" s="281">
        <v>41696.23541666667</v>
      </c>
      <c r="G349" s="453">
        <f t="shared" si="54"/>
        <v>9.8666666666977108</v>
      </c>
      <c r="H349" s="484"/>
      <c r="I349" s="485"/>
      <c r="J349" s="491"/>
      <c r="K349" s="491"/>
      <c r="L349" s="491"/>
      <c r="M349" s="495">
        <v>0</v>
      </c>
      <c r="N349" s="495">
        <v>330</v>
      </c>
      <c r="O349" s="495">
        <v>299</v>
      </c>
      <c r="P349" s="284" t="s">
        <v>155</v>
      </c>
      <c r="Q349" s="482" t="s">
        <v>291</v>
      </c>
      <c r="R349" s="285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</row>
    <row r="350" spans="1:29" x14ac:dyDescent="0.2">
      <c r="A350" s="280" t="s">
        <v>110</v>
      </c>
      <c r="B350" s="452" t="s">
        <v>156</v>
      </c>
      <c r="C350" s="280">
        <v>11</v>
      </c>
      <c r="D350" s="280">
        <v>8825</v>
      </c>
      <c r="E350" s="281">
        <v>41661.440972222219</v>
      </c>
      <c r="F350" s="281">
        <v>41661.833333333336</v>
      </c>
      <c r="G350" s="453">
        <f t="shared" si="54"/>
        <v>9.4166666668024845</v>
      </c>
      <c r="M350" s="535">
        <v>0</v>
      </c>
      <c r="N350" s="535">
        <v>525</v>
      </c>
      <c r="O350" s="535">
        <v>486</v>
      </c>
      <c r="P350" s="284" t="s">
        <v>561</v>
      </c>
      <c r="Q350" s="284" t="s">
        <v>562</v>
      </c>
      <c r="R350" s="284"/>
      <c r="S350" s="284"/>
    </row>
    <row r="351" spans="1:29" x14ac:dyDescent="0.2">
      <c r="A351" s="280" t="s">
        <v>115</v>
      </c>
      <c r="B351" s="452" t="s">
        <v>156</v>
      </c>
      <c r="C351" s="280">
        <v>5</v>
      </c>
      <c r="D351" s="280">
        <v>1850</v>
      </c>
      <c r="E351" s="281">
        <v>41643.493750000001</v>
      </c>
      <c r="F351" s="281">
        <v>41643.882638888892</v>
      </c>
      <c r="G351" s="453">
        <f t="shared" si="54"/>
        <v>9.3333333333721384</v>
      </c>
      <c r="M351" s="535">
        <v>0</v>
      </c>
      <c r="N351" s="535">
        <v>330</v>
      </c>
      <c r="O351" s="535">
        <v>299</v>
      </c>
      <c r="P351" s="284" t="s">
        <v>155</v>
      </c>
      <c r="Q351" s="284" t="s">
        <v>563</v>
      </c>
      <c r="R351" s="284"/>
      <c r="S351" s="284"/>
    </row>
    <row r="352" spans="1:29" x14ac:dyDescent="0.2">
      <c r="A352" s="280" t="s">
        <v>126</v>
      </c>
      <c r="B352" s="452" t="s">
        <v>156</v>
      </c>
      <c r="C352" s="280">
        <v>2</v>
      </c>
      <c r="D352" s="280">
        <v>1150</v>
      </c>
      <c r="E352" s="281">
        <v>41647.875</v>
      </c>
      <c r="F352" s="281">
        <v>41648.254861111112</v>
      </c>
      <c r="G352" s="453">
        <f t="shared" si="54"/>
        <v>9.1166666666977108</v>
      </c>
      <c r="M352" s="535">
        <v>0</v>
      </c>
      <c r="N352" s="535">
        <v>168</v>
      </c>
      <c r="O352" s="535">
        <v>155</v>
      </c>
      <c r="P352" s="284" t="s">
        <v>564</v>
      </c>
      <c r="Q352" s="284" t="s">
        <v>565</v>
      </c>
      <c r="R352" s="284"/>
      <c r="S352" s="284"/>
    </row>
    <row r="353" spans="1:29" x14ac:dyDescent="0.2">
      <c r="A353" s="280" t="s">
        <v>113</v>
      </c>
      <c r="B353" s="452" t="s">
        <v>156</v>
      </c>
      <c r="C353" s="280">
        <v>6</v>
      </c>
      <c r="D353" s="280">
        <v>1990</v>
      </c>
      <c r="E353" s="281">
        <v>41653.333333333336</v>
      </c>
      <c r="F353" s="281">
        <v>41653.694444444445</v>
      </c>
      <c r="G353" s="453">
        <f t="shared" si="54"/>
        <v>8.6666666666278616</v>
      </c>
      <c r="M353" s="535">
        <v>0</v>
      </c>
      <c r="N353" s="535">
        <v>423</v>
      </c>
      <c r="O353" s="535">
        <v>394</v>
      </c>
      <c r="P353" s="284" t="s">
        <v>566</v>
      </c>
      <c r="Q353" s="284" t="s">
        <v>567</v>
      </c>
      <c r="R353" s="284"/>
      <c r="S353" s="284"/>
    </row>
    <row r="354" spans="1:29" x14ac:dyDescent="0.2">
      <c r="A354" s="280" t="s">
        <v>126</v>
      </c>
      <c r="B354" s="452" t="s">
        <v>156</v>
      </c>
      <c r="C354" s="280">
        <v>6</v>
      </c>
      <c r="D354" s="280">
        <v>1150</v>
      </c>
      <c r="E354" s="281">
        <v>41663.895833333336</v>
      </c>
      <c r="F354" s="281">
        <v>41664.256249999999</v>
      </c>
      <c r="G354" s="453">
        <f t="shared" si="54"/>
        <v>8.6499999999068677</v>
      </c>
      <c r="M354" s="535">
        <v>0</v>
      </c>
      <c r="N354" s="535">
        <v>168</v>
      </c>
      <c r="O354" s="535">
        <v>155</v>
      </c>
      <c r="P354" s="284" t="s">
        <v>564</v>
      </c>
      <c r="Q354" s="284" t="s">
        <v>565</v>
      </c>
      <c r="R354" s="284"/>
      <c r="S354" s="284"/>
    </row>
    <row r="355" spans="1:29" ht="13.5" x14ac:dyDescent="0.25">
      <c r="A355" s="280" t="s">
        <v>115</v>
      </c>
      <c r="B355" s="452" t="s">
        <v>156</v>
      </c>
      <c r="C355" s="280">
        <v>59</v>
      </c>
      <c r="D355" s="280">
        <v>1850</v>
      </c>
      <c r="E355" s="281">
        <v>41688.569444444445</v>
      </c>
      <c r="F355" s="281">
        <v>41688.927083333336</v>
      </c>
      <c r="G355" s="453">
        <f t="shared" si="54"/>
        <v>8.5833333333721384</v>
      </c>
      <c r="H355" s="484"/>
      <c r="I355" s="485"/>
      <c r="J355" s="491"/>
      <c r="K355" s="491"/>
      <c r="L355" s="491"/>
      <c r="M355" s="495">
        <v>0</v>
      </c>
      <c r="N355" s="495">
        <v>330</v>
      </c>
      <c r="O355" s="495">
        <v>299</v>
      </c>
      <c r="P355" s="284" t="s">
        <v>155</v>
      </c>
      <c r="Q355" s="482" t="s">
        <v>288</v>
      </c>
    </row>
    <row r="356" spans="1:29" x14ac:dyDescent="0.2">
      <c r="A356" s="280" t="s">
        <v>108</v>
      </c>
      <c r="B356" s="452" t="s">
        <v>156</v>
      </c>
      <c r="C356" s="280">
        <v>9</v>
      </c>
      <c r="D356" s="280">
        <v>1489</v>
      </c>
      <c r="E356" s="281">
        <v>41649.270833333336</v>
      </c>
      <c r="F356" s="281">
        <v>41649.625</v>
      </c>
      <c r="G356" s="453">
        <f t="shared" si="54"/>
        <v>8.4999999999417923</v>
      </c>
      <c r="M356" s="537">
        <v>0</v>
      </c>
      <c r="N356" s="537">
        <v>410</v>
      </c>
      <c r="O356" s="537">
        <v>383</v>
      </c>
      <c r="P356" s="284" t="s">
        <v>568</v>
      </c>
      <c r="Q356" s="284" t="s">
        <v>569</v>
      </c>
      <c r="R356" s="284"/>
      <c r="S356" s="284"/>
    </row>
    <row r="357" spans="1:29" ht="13.5" x14ac:dyDescent="0.25">
      <c r="A357" s="280" t="s">
        <v>112</v>
      </c>
      <c r="B357" s="452" t="s">
        <v>156</v>
      </c>
      <c r="C357" s="280">
        <v>33</v>
      </c>
      <c r="D357" s="280">
        <v>8460</v>
      </c>
      <c r="E357" s="281">
        <v>41683.569444444445</v>
      </c>
      <c r="F357" s="281">
        <v>41683.916666666664</v>
      </c>
      <c r="G357" s="453">
        <f t="shared" si="54"/>
        <v>8.3333333332557231</v>
      </c>
      <c r="H357" s="484"/>
      <c r="I357" s="485"/>
      <c r="J357" s="491"/>
      <c r="K357" s="491"/>
      <c r="L357" s="491"/>
      <c r="M357" s="495">
        <v>0</v>
      </c>
      <c r="N357" s="495">
        <v>330</v>
      </c>
      <c r="O357" s="495">
        <v>303</v>
      </c>
      <c r="P357" s="284" t="s">
        <v>159</v>
      </c>
      <c r="Q357" s="482" t="s">
        <v>281</v>
      </c>
      <c r="R357" s="63"/>
    </row>
    <row r="358" spans="1:29" x14ac:dyDescent="0.2">
      <c r="A358" s="280" t="s">
        <v>115</v>
      </c>
      <c r="B358" s="452" t="s">
        <v>156</v>
      </c>
      <c r="C358" s="280">
        <v>19</v>
      </c>
      <c r="D358" s="280">
        <v>1160</v>
      </c>
      <c r="E358" s="281">
        <v>41657.878472222219</v>
      </c>
      <c r="F358" s="281">
        <v>41658.208333333336</v>
      </c>
      <c r="G358" s="453">
        <f t="shared" si="54"/>
        <v>7.9166666668024845</v>
      </c>
      <c r="M358" s="535">
        <v>0</v>
      </c>
      <c r="N358" s="535">
        <v>330</v>
      </c>
      <c r="O358" s="535">
        <v>299</v>
      </c>
      <c r="P358" s="284" t="s">
        <v>175</v>
      </c>
      <c r="Q358" s="284" t="s">
        <v>560</v>
      </c>
      <c r="R358" s="284"/>
      <c r="S358" s="284"/>
    </row>
    <row r="359" spans="1:29" x14ac:dyDescent="0.2">
      <c r="A359" s="280" t="s">
        <v>115</v>
      </c>
      <c r="B359" s="452" t="s">
        <v>156</v>
      </c>
      <c r="C359" s="280">
        <v>23</v>
      </c>
      <c r="D359" s="280">
        <v>1160</v>
      </c>
      <c r="E359" s="281">
        <v>41663.958333333336</v>
      </c>
      <c r="F359" s="281">
        <v>41664.284722222219</v>
      </c>
      <c r="G359" s="453">
        <f t="shared" si="54"/>
        <v>7.8333333331975155</v>
      </c>
      <c r="M359" s="535">
        <v>0</v>
      </c>
      <c r="N359" s="535">
        <v>330</v>
      </c>
      <c r="O359" s="535">
        <v>299</v>
      </c>
      <c r="P359" s="284" t="s">
        <v>175</v>
      </c>
      <c r="Q359" s="284" t="s">
        <v>560</v>
      </c>
      <c r="R359" s="284"/>
      <c r="S359" s="284"/>
    </row>
    <row r="360" spans="1:29" ht="13.5" x14ac:dyDescent="0.25">
      <c r="A360" s="280" t="s">
        <v>115</v>
      </c>
      <c r="B360" s="452" t="s">
        <v>156</v>
      </c>
      <c r="C360" s="280">
        <v>36</v>
      </c>
      <c r="D360" s="280">
        <v>1850</v>
      </c>
      <c r="E360" s="281">
        <v>41672.274305555555</v>
      </c>
      <c r="F360" s="281">
        <v>41672.59375</v>
      </c>
      <c r="G360" s="453">
        <f t="shared" si="54"/>
        <v>7.6666666666860692</v>
      </c>
      <c r="H360" s="484"/>
      <c r="I360" s="485"/>
      <c r="J360" s="491"/>
      <c r="K360" s="491"/>
      <c r="L360" s="491"/>
      <c r="M360" s="495">
        <v>0</v>
      </c>
      <c r="N360" s="495">
        <v>330</v>
      </c>
      <c r="O360" s="495">
        <v>299</v>
      </c>
      <c r="P360" s="284" t="s">
        <v>155</v>
      </c>
      <c r="Q360" s="482" t="s">
        <v>291</v>
      </c>
    </row>
    <row r="361" spans="1:29" x14ac:dyDescent="0.2">
      <c r="A361" s="454" t="s">
        <v>108</v>
      </c>
      <c r="B361" s="462" t="s">
        <v>156</v>
      </c>
      <c r="C361" s="454">
        <v>25</v>
      </c>
      <c r="D361" s="454">
        <v>1489</v>
      </c>
      <c r="E361" s="455">
        <v>41670.541666666664</v>
      </c>
      <c r="F361" s="455">
        <v>41670.833333333336</v>
      </c>
      <c r="G361" s="463">
        <f t="shared" si="54"/>
        <v>7.0000000001164153</v>
      </c>
      <c r="H361" s="457"/>
      <c r="I361" s="458"/>
      <c r="J361" s="245"/>
      <c r="K361" s="245"/>
      <c r="L361" s="245"/>
      <c r="M361" s="544">
        <v>0</v>
      </c>
      <c r="N361" s="544">
        <v>410</v>
      </c>
      <c r="O361" s="544">
        <v>383</v>
      </c>
      <c r="P361" s="459" t="s">
        <v>568</v>
      </c>
      <c r="Q361" s="460" t="s">
        <v>570</v>
      </c>
      <c r="R361" s="461"/>
      <c r="S361" s="214"/>
      <c r="T361" s="214"/>
      <c r="U361" s="214"/>
      <c r="V361" s="214"/>
      <c r="W361" s="214"/>
      <c r="X361" s="214"/>
      <c r="Y361" s="214"/>
      <c r="Z361" s="214"/>
      <c r="AA361" s="214"/>
      <c r="AB361" s="214"/>
      <c r="AC361" s="214"/>
    </row>
    <row r="362" spans="1:29" x14ac:dyDescent="0.2">
      <c r="A362" s="454" t="s">
        <v>108</v>
      </c>
      <c r="B362" s="462" t="s">
        <v>156</v>
      </c>
      <c r="C362" s="454">
        <v>147</v>
      </c>
      <c r="D362" s="454">
        <v>1489</v>
      </c>
      <c r="E362" s="455">
        <v>41670.541666666664</v>
      </c>
      <c r="F362" s="455">
        <v>41670.833333333336</v>
      </c>
      <c r="G362" s="463">
        <f t="shared" si="54"/>
        <v>7.0000000001164153</v>
      </c>
      <c r="H362" s="457"/>
      <c r="I362" s="458"/>
      <c r="J362" s="245"/>
      <c r="K362" s="245"/>
      <c r="L362" s="245"/>
      <c r="M362" s="544">
        <v>0</v>
      </c>
      <c r="N362" s="544">
        <v>410</v>
      </c>
      <c r="O362" s="544">
        <v>383</v>
      </c>
      <c r="P362" s="459" t="s">
        <v>568</v>
      </c>
      <c r="Q362" s="460" t="s">
        <v>571</v>
      </c>
      <c r="R362" s="461"/>
      <c r="S362" s="214"/>
      <c r="T362" s="214"/>
      <c r="U362" s="214"/>
      <c r="V362" s="214"/>
      <c r="W362" s="214"/>
      <c r="X362" s="214"/>
      <c r="Y362" s="214"/>
      <c r="Z362" s="214"/>
      <c r="AA362" s="214"/>
      <c r="AB362" s="214"/>
      <c r="AC362" s="214"/>
    </row>
    <row r="363" spans="1:29" ht="13.5" x14ac:dyDescent="0.25">
      <c r="A363" s="280" t="s">
        <v>115</v>
      </c>
      <c r="B363" s="452" t="s">
        <v>156</v>
      </c>
      <c r="C363" s="280">
        <v>54</v>
      </c>
      <c r="D363" s="280">
        <v>1160</v>
      </c>
      <c r="E363" s="281">
        <v>41682.916666666664</v>
      </c>
      <c r="F363" s="281">
        <v>41683.201388888891</v>
      </c>
      <c r="G363" s="453">
        <f t="shared" si="54"/>
        <v>6.8333333334303461</v>
      </c>
      <c r="H363" s="484"/>
      <c r="I363" s="485"/>
      <c r="J363" s="491"/>
      <c r="K363" s="491"/>
      <c r="L363" s="491"/>
      <c r="M363" s="495">
        <v>0</v>
      </c>
      <c r="N363" s="495">
        <v>330</v>
      </c>
      <c r="O363" s="495">
        <v>299</v>
      </c>
      <c r="P363" s="284" t="s">
        <v>175</v>
      </c>
      <c r="Q363" s="482" t="s">
        <v>193</v>
      </c>
      <c r="R363" s="63"/>
    </row>
    <row r="364" spans="1:29" s="214" customFormat="1" x14ac:dyDescent="0.2">
      <c r="A364" s="454" t="s">
        <v>126</v>
      </c>
      <c r="B364" s="462" t="s">
        <v>156</v>
      </c>
      <c r="C364" s="454">
        <v>7</v>
      </c>
      <c r="D364" s="454">
        <v>1150</v>
      </c>
      <c r="E364" s="455">
        <v>41669.90625</v>
      </c>
      <c r="F364" s="455">
        <v>41670.1875</v>
      </c>
      <c r="G364" s="463">
        <f t="shared" si="54"/>
        <v>6.75</v>
      </c>
      <c r="H364" s="457"/>
      <c r="I364" s="458"/>
      <c r="J364" s="245"/>
      <c r="K364" s="245"/>
      <c r="L364" s="245"/>
      <c r="M364" s="534">
        <v>0</v>
      </c>
      <c r="N364" s="534">
        <v>168</v>
      </c>
      <c r="O364" s="534">
        <v>155</v>
      </c>
      <c r="P364" s="459" t="s">
        <v>564</v>
      </c>
      <c r="Q364" s="460" t="s">
        <v>572</v>
      </c>
      <c r="R364" s="461"/>
    </row>
    <row r="365" spans="1:29" x14ac:dyDescent="0.2">
      <c r="A365" s="280" t="s">
        <v>115</v>
      </c>
      <c r="B365" s="452" t="s">
        <v>156</v>
      </c>
      <c r="C365" s="280">
        <v>18</v>
      </c>
      <c r="D365" s="280">
        <v>1160</v>
      </c>
      <c r="E365" s="281">
        <v>41656.927083333336</v>
      </c>
      <c r="F365" s="281">
        <v>41657.208333333336</v>
      </c>
      <c r="G365" s="453">
        <f t="shared" si="54"/>
        <v>6.75</v>
      </c>
      <c r="M365" s="535">
        <v>0</v>
      </c>
      <c r="N365" s="535">
        <v>330</v>
      </c>
      <c r="O365" s="535">
        <v>299</v>
      </c>
      <c r="P365" s="284" t="s">
        <v>175</v>
      </c>
      <c r="Q365" s="284" t="s">
        <v>560</v>
      </c>
      <c r="R365" s="284"/>
      <c r="S365" s="284"/>
    </row>
    <row r="366" spans="1:29" ht="13.5" x14ac:dyDescent="0.25">
      <c r="A366" s="280" t="s">
        <v>110</v>
      </c>
      <c r="B366" s="452" t="s">
        <v>156</v>
      </c>
      <c r="C366" s="280">
        <v>23</v>
      </c>
      <c r="D366" s="280">
        <v>4490</v>
      </c>
      <c r="E366" s="281">
        <v>41689.25</v>
      </c>
      <c r="F366" s="281">
        <v>41689.520833333336</v>
      </c>
      <c r="G366" s="453">
        <f t="shared" si="54"/>
        <v>6.5000000000582077</v>
      </c>
      <c r="H366" s="484"/>
      <c r="I366" s="485"/>
      <c r="J366" s="491"/>
      <c r="K366" s="491"/>
      <c r="L366" s="491"/>
      <c r="M366" s="495">
        <v>0</v>
      </c>
      <c r="N366" s="495">
        <v>525</v>
      </c>
      <c r="O366" s="495">
        <v>486</v>
      </c>
      <c r="P366" s="284" t="s">
        <v>326</v>
      </c>
      <c r="Q366" s="482" t="s">
        <v>327</v>
      </c>
    </row>
    <row r="367" spans="1:29" ht="13.5" x14ac:dyDescent="0.25">
      <c r="A367" s="280" t="s">
        <v>115</v>
      </c>
      <c r="B367" s="452" t="s">
        <v>156</v>
      </c>
      <c r="C367" s="280">
        <v>47</v>
      </c>
      <c r="D367" s="280">
        <v>1160</v>
      </c>
      <c r="E367" s="281">
        <v>41677.958333333336</v>
      </c>
      <c r="F367" s="281">
        <v>41678.229166666664</v>
      </c>
      <c r="G367" s="453">
        <f t="shared" si="54"/>
        <v>6.4999999998835847</v>
      </c>
      <c r="H367" s="484"/>
      <c r="I367" s="485"/>
      <c r="J367" s="491"/>
      <c r="K367" s="491"/>
      <c r="L367" s="491"/>
      <c r="M367" s="495">
        <v>0</v>
      </c>
      <c r="N367" s="495">
        <v>330</v>
      </c>
      <c r="O367" s="495">
        <v>299</v>
      </c>
      <c r="P367" s="284" t="s">
        <v>175</v>
      </c>
      <c r="Q367" s="482" t="s">
        <v>193</v>
      </c>
      <c r="R367" s="63"/>
    </row>
    <row r="368" spans="1:29" x14ac:dyDescent="0.2">
      <c r="A368" s="280" t="s">
        <v>110</v>
      </c>
      <c r="B368" s="452" t="s">
        <v>156</v>
      </c>
      <c r="C368" s="280">
        <v>12</v>
      </c>
      <c r="D368" s="280">
        <v>8825</v>
      </c>
      <c r="E368" s="281">
        <v>41662.365972222222</v>
      </c>
      <c r="F368" s="281">
        <v>41662.631944444445</v>
      </c>
      <c r="G368" s="453">
        <f t="shared" si="54"/>
        <v>6.3833333333604969</v>
      </c>
      <c r="M368" s="535">
        <v>0</v>
      </c>
      <c r="N368" s="535">
        <v>525</v>
      </c>
      <c r="O368" s="535">
        <v>486</v>
      </c>
      <c r="P368" s="284" t="s">
        <v>561</v>
      </c>
      <c r="Q368" s="284" t="s">
        <v>562</v>
      </c>
      <c r="R368" s="284"/>
      <c r="S368" s="284"/>
    </row>
    <row r="369" spans="1:29" x14ac:dyDescent="0.2">
      <c r="A369" s="454" t="s">
        <v>112</v>
      </c>
      <c r="B369" s="462" t="s">
        <v>156</v>
      </c>
      <c r="C369" s="454">
        <v>47</v>
      </c>
      <c r="D369" s="454">
        <v>4490</v>
      </c>
      <c r="E369" s="455">
        <v>41697.291666666664</v>
      </c>
      <c r="F369" s="455">
        <v>41697.554166666669</v>
      </c>
      <c r="G369" s="463">
        <f t="shared" si="54"/>
        <v>6.3000000001047738</v>
      </c>
      <c r="H369" s="511"/>
      <c r="I369" s="512"/>
      <c r="J369" s="513"/>
      <c r="K369" s="513"/>
      <c r="L369" s="513"/>
      <c r="M369" s="504">
        <v>0</v>
      </c>
      <c r="N369" s="504">
        <v>330</v>
      </c>
      <c r="O369" s="504">
        <v>303</v>
      </c>
      <c r="P369" s="459" t="s">
        <v>326</v>
      </c>
      <c r="Q369" s="460" t="s">
        <v>373</v>
      </c>
      <c r="R369" s="461"/>
      <c r="S369" s="214"/>
      <c r="T369" s="214"/>
      <c r="U369" s="214"/>
    </row>
    <row r="370" spans="1:29" x14ac:dyDescent="0.2">
      <c r="A370" s="280" t="s">
        <v>109</v>
      </c>
      <c r="B370" s="452" t="s">
        <v>156</v>
      </c>
      <c r="C370" s="280">
        <v>11</v>
      </c>
      <c r="D370" s="280">
        <v>1190</v>
      </c>
      <c r="E370" s="281">
        <v>41658</v>
      </c>
      <c r="F370" s="281">
        <v>41658.260416666664</v>
      </c>
      <c r="G370" s="453">
        <f t="shared" si="54"/>
        <v>6.2499999999417923</v>
      </c>
      <c r="M370" s="537">
        <v>0</v>
      </c>
      <c r="N370" s="537">
        <v>607</v>
      </c>
      <c r="O370" s="537">
        <v>570</v>
      </c>
      <c r="P370" s="284" t="s">
        <v>157</v>
      </c>
      <c r="Q370" s="284" t="s">
        <v>573</v>
      </c>
      <c r="R370" s="284"/>
      <c r="S370" s="284"/>
    </row>
    <row r="371" spans="1:29" ht="13.5" x14ac:dyDescent="0.25">
      <c r="A371" s="280" t="s">
        <v>115</v>
      </c>
      <c r="B371" s="452" t="s">
        <v>156</v>
      </c>
      <c r="C371" s="280">
        <v>51</v>
      </c>
      <c r="D371" s="280">
        <v>1160</v>
      </c>
      <c r="E371" s="281">
        <v>41679.883333333331</v>
      </c>
      <c r="F371" s="281">
        <v>41680.136805555558</v>
      </c>
      <c r="G371" s="453">
        <f t="shared" si="54"/>
        <v>6.0833333334303461</v>
      </c>
      <c r="H371" s="484"/>
      <c r="I371" s="485"/>
      <c r="J371" s="491"/>
      <c r="K371" s="491"/>
      <c r="L371" s="491"/>
      <c r="M371" s="495">
        <v>0</v>
      </c>
      <c r="N371" s="495">
        <v>330</v>
      </c>
      <c r="O371" s="495">
        <v>299</v>
      </c>
      <c r="P371" s="284" t="s">
        <v>175</v>
      </c>
      <c r="Q371" s="482" t="s">
        <v>193</v>
      </c>
      <c r="R371" s="63"/>
    </row>
    <row r="372" spans="1:29" ht="13.5" x14ac:dyDescent="0.25">
      <c r="A372" s="280" t="s">
        <v>112</v>
      </c>
      <c r="B372" s="452" t="s">
        <v>156</v>
      </c>
      <c r="C372" s="280">
        <v>24</v>
      </c>
      <c r="D372" s="280">
        <v>1160</v>
      </c>
      <c r="E372" s="281">
        <v>41678.916666666664</v>
      </c>
      <c r="F372" s="281">
        <v>41679.166666666664</v>
      </c>
      <c r="G372" s="453">
        <f t="shared" si="54"/>
        <v>6</v>
      </c>
      <c r="H372" s="484"/>
      <c r="I372" s="485"/>
      <c r="J372" s="491"/>
      <c r="K372" s="491"/>
      <c r="L372" s="491"/>
      <c r="M372" s="495">
        <v>0</v>
      </c>
      <c r="N372" s="495">
        <v>330</v>
      </c>
      <c r="O372" s="495">
        <v>303</v>
      </c>
      <c r="P372" s="284" t="s">
        <v>175</v>
      </c>
      <c r="Q372" s="482" t="s">
        <v>193</v>
      </c>
      <c r="R372" s="63"/>
    </row>
    <row r="373" spans="1:29" ht="13.5" x14ac:dyDescent="0.25">
      <c r="A373" s="280" t="s">
        <v>115</v>
      </c>
      <c r="B373" s="452" t="s">
        <v>156</v>
      </c>
      <c r="C373" s="280">
        <v>50</v>
      </c>
      <c r="D373" s="280">
        <v>1160</v>
      </c>
      <c r="E373" s="281">
        <v>41678.916666666664</v>
      </c>
      <c r="F373" s="281">
        <v>41679.166666666664</v>
      </c>
      <c r="G373" s="453">
        <f t="shared" si="54"/>
        <v>6</v>
      </c>
      <c r="H373" s="484"/>
      <c r="I373" s="485"/>
      <c r="J373" s="491"/>
      <c r="K373" s="491"/>
      <c r="L373" s="491"/>
      <c r="M373" s="495">
        <v>0</v>
      </c>
      <c r="N373" s="495">
        <v>330</v>
      </c>
      <c r="O373" s="495">
        <v>299</v>
      </c>
      <c r="P373" s="284" t="s">
        <v>175</v>
      </c>
      <c r="Q373" s="482" t="s">
        <v>193</v>
      </c>
      <c r="R373" s="63"/>
    </row>
    <row r="374" spans="1:29" x14ac:dyDescent="0.2">
      <c r="A374" s="280" t="s">
        <v>108</v>
      </c>
      <c r="B374" s="452" t="s">
        <v>156</v>
      </c>
      <c r="C374" s="280">
        <v>1</v>
      </c>
      <c r="D374" s="280">
        <v>1489</v>
      </c>
      <c r="E374" s="281">
        <v>41641.375</v>
      </c>
      <c r="F374" s="281">
        <v>41641.625</v>
      </c>
      <c r="G374" s="453">
        <f t="shared" si="54"/>
        <v>6</v>
      </c>
      <c r="M374" s="537">
        <v>0</v>
      </c>
      <c r="N374" s="537">
        <v>410</v>
      </c>
      <c r="O374" s="537">
        <v>383</v>
      </c>
      <c r="P374" s="284" t="s">
        <v>568</v>
      </c>
      <c r="Q374" s="284" t="s">
        <v>574</v>
      </c>
      <c r="R374" s="284"/>
      <c r="S374" s="284"/>
    </row>
    <row r="375" spans="1:29" x14ac:dyDescent="0.2">
      <c r="A375" s="280" t="s">
        <v>108</v>
      </c>
      <c r="B375" s="452" t="s">
        <v>156</v>
      </c>
      <c r="C375" s="280">
        <v>8</v>
      </c>
      <c r="D375" s="280">
        <v>1489</v>
      </c>
      <c r="E375" s="281">
        <v>41648.291666666664</v>
      </c>
      <c r="F375" s="281">
        <v>41648.541666666664</v>
      </c>
      <c r="G375" s="453">
        <f t="shared" si="54"/>
        <v>6</v>
      </c>
      <c r="M375" s="537">
        <v>0</v>
      </c>
      <c r="N375" s="537">
        <v>410</v>
      </c>
      <c r="O375" s="537">
        <v>383</v>
      </c>
      <c r="P375" s="284" t="s">
        <v>568</v>
      </c>
      <c r="Q375" s="284" t="s">
        <v>569</v>
      </c>
      <c r="R375" s="284"/>
      <c r="S375" s="284"/>
    </row>
    <row r="376" spans="1:29" s="384" customFormat="1" ht="13.5" x14ac:dyDescent="0.25">
      <c r="A376" s="280" t="s">
        <v>108</v>
      </c>
      <c r="B376" s="452" t="s">
        <v>156</v>
      </c>
      <c r="C376" s="280">
        <v>30</v>
      </c>
      <c r="D376" s="280">
        <v>9999</v>
      </c>
      <c r="E376" s="281">
        <v>41689.333333333336</v>
      </c>
      <c r="F376" s="281">
        <v>41689.583333333336</v>
      </c>
      <c r="G376" s="453">
        <f t="shared" si="54"/>
        <v>6</v>
      </c>
      <c r="H376" s="484"/>
      <c r="I376" s="485"/>
      <c r="J376" s="491"/>
      <c r="K376" s="491"/>
      <c r="L376" s="491"/>
      <c r="M376" s="501">
        <f>0*75%</f>
        <v>0</v>
      </c>
      <c r="N376" s="501">
        <v>410</v>
      </c>
      <c r="O376" s="501">
        <v>383</v>
      </c>
      <c r="P376" s="284" t="s">
        <v>190</v>
      </c>
      <c r="Q376" s="482" t="s">
        <v>337</v>
      </c>
      <c r="R376" s="285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</row>
    <row r="377" spans="1:29" x14ac:dyDescent="0.2">
      <c r="A377" s="454" t="s">
        <v>109</v>
      </c>
      <c r="B377" s="462" t="s">
        <v>156</v>
      </c>
      <c r="C377" s="454">
        <v>15</v>
      </c>
      <c r="D377" s="454">
        <v>1190</v>
      </c>
      <c r="E377" s="455">
        <v>41665.5</v>
      </c>
      <c r="F377" s="455">
        <v>41665.75</v>
      </c>
      <c r="G377" s="463">
        <f t="shared" si="54"/>
        <v>6</v>
      </c>
      <c r="H377" s="457"/>
      <c r="I377" s="458"/>
      <c r="J377" s="245"/>
      <c r="K377" s="245"/>
      <c r="L377" s="245"/>
      <c r="M377" s="543">
        <v>0</v>
      </c>
      <c r="N377" s="544">
        <v>607</v>
      </c>
      <c r="O377" s="544">
        <v>570</v>
      </c>
      <c r="P377" s="459" t="s">
        <v>157</v>
      </c>
      <c r="Q377" s="460" t="s">
        <v>575</v>
      </c>
      <c r="R377" s="461"/>
      <c r="S377" s="214"/>
      <c r="T377" s="214"/>
      <c r="U377" s="214"/>
      <c r="V377" s="214"/>
      <c r="W377" s="214"/>
      <c r="X377" s="214"/>
      <c r="Y377" s="214"/>
      <c r="Z377" s="214"/>
      <c r="AA377" s="214"/>
      <c r="AB377" s="214"/>
      <c r="AC377" s="214"/>
    </row>
    <row r="378" spans="1:29" x14ac:dyDescent="0.2">
      <c r="A378" s="454" t="s">
        <v>108</v>
      </c>
      <c r="B378" s="462" t="s">
        <v>156</v>
      </c>
      <c r="C378" s="454">
        <v>21</v>
      </c>
      <c r="D378" s="454">
        <v>1489</v>
      </c>
      <c r="E378" s="455">
        <v>41660.75</v>
      </c>
      <c r="F378" s="455">
        <v>41660.999305555553</v>
      </c>
      <c r="G378" s="463">
        <f t="shared" si="54"/>
        <v>5.9833333332790062</v>
      </c>
      <c r="H378" s="457"/>
      <c r="I378" s="458"/>
      <c r="J378" s="245"/>
      <c r="K378" s="245"/>
      <c r="L378" s="245"/>
      <c r="M378" s="544">
        <v>0</v>
      </c>
      <c r="N378" s="544">
        <v>410</v>
      </c>
      <c r="O378" s="544">
        <v>383</v>
      </c>
      <c r="P378" s="459" t="s">
        <v>568</v>
      </c>
      <c r="Q378" s="460" t="s">
        <v>576</v>
      </c>
      <c r="R378" s="461"/>
      <c r="S378" s="214"/>
      <c r="T378" s="214"/>
      <c r="U378" s="214"/>
      <c r="V378" s="214"/>
      <c r="W378" s="214"/>
      <c r="X378" s="214"/>
      <c r="Y378" s="214"/>
      <c r="Z378" s="214"/>
      <c r="AA378" s="214"/>
      <c r="AB378" s="214"/>
      <c r="AC378" s="214"/>
    </row>
    <row r="379" spans="1:29" s="384" customFormat="1" x14ac:dyDescent="0.2">
      <c r="A379" s="454" t="s">
        <v>115</v>
      </c>
      <c r="B379" s="462" t="s">
        <v>156</v>
      </c>
      <c r="C379" s="454">
        <v>34</v>
      </c>
      <c r="D379" s="454">
        <v>1160</v>
      </c>
      <c r="E379" s="455">
        <v>41669.927083333336</v>
      </c>
      <c r="F379" s="455">
        <v>41670.166666666664</v>
      </c>
      <c r="G379" s="463">
        <f t="shared" si="54"/>
        <v>5.7499999998835847</v>
      </c>
      <c r="H379" s="457"/>
      <c r="I379" s="458"/>
      <c r="J379" s="245"/>
      <c r="K379" s="245"/>
      <c r="L379" s="245"/>
      <c r="M379" s="534">
        <v>0</v>
      </c>
      <c r="N379" s="244">
        <v>330</v>
      </c>
      <c r="O379" s="244">
        <v>299</v>
      </c>
      <c r="P379" s="459" t="s">
        <v>175</v>
      </c>
      <c r="Q379" s="460" t="s">
        <v>193</v>
      </c>
      <c r="R379" s="461"/>
      <c r="S379" s="214"/>
      <c r="T379" s="214"/>
      <c r="U379" s="214"/>
      <c r="V379" s="214"/>
      <c r="W379" s="214"/>
      <c r="X379" s="214"/>
      <c r="Y379" s="214"/>
      <c r="Z379" s="214"/>
      <c r="AA379" s="214"/>
      <c r="AB379" s="214"/>
      <c r="AC379" s="214"/>
    </row>
    <row r="380" spans="1:29" x14ac:dyDescent="0.2">
      <c r="A380" s="280" t="s">
        <v>110</v>
      </c>
      <c r="B380" s="452" t="s">
        <v>156</v>
      </c>
      <c r="C380" s="280">
        <v>13</v>
      </c>
      <c r="D380" s="280">
        <v>8825</v>
      </c>
      <c r="E380" s="281">
        <v>41663.513888888891</v>
      </c>
      <c r="F380" s="281">
        <v>41663.751388888886</v>
      </c>
      <c r="G380" s="453">
        <f t="shared" si="54"/>
        <v>5.6999999998952262</v>
      </c>
      <c r="M380" s="535">
        <v>0</v>
      </c>
      <c r="N380" s="535">
        <v>525</v>
      </c>
      <c r="O380" s="535">
        <v>486</v>
      </c>
      <c r="P380" s="284" t="s">
        <v>561</v>
      </c>
      <c r="Q380" s="284" t="s">
        <v>577</v>
      </c>
      <c r="R380" s="284"/>
      <c r="S380" s="284"/>
    </row>
    <row r="381" spans="1:29" ht="13.5" x14ac:dyDescent="0.25">
      <c r="A381" s="280" t="s">
        <v>108</v>
      </c>
      <c r="B381" s="452" t="s">
        <v>156</v>
      </c>
      <c r="C381" s="280">
        <v>26</v>
      </c>
      <c r="D381" s="280">
        <v>9999</v>
      </c>
      <c r="E381" s="281">
        <v>41675.447916666664</v>
      </c>
      <c r="F381" s="281">
        <v>41675.68472222222</v>
      </c>
      <c r="G381" s="453">
        <f t="shared" si="54"/>
        <v>5.6833333333488554</v>
      </c>
      <c r="H381" s="484"/>
      <c r="I381" s="485"/>
      <c r="J381" s="491"/>
      <c r="K381" s="491"/>
      <c r="L381" s="491"/>
      <c r="M381" s="501">
        <f>0*75%</f>
        <v>0</v>
      </c>
      <c r="N381" s="501">
        <v>410</v>
      </c>
      <c r="O381" s="501">
        <v>383</v>
      </c>
      <c r="P381" s="284" t="s">
        <v>190</v>
      </c>
      <c r="Q381" s="482" t="s">
        <v>333</v>
      </c>
    </row>
    <row r="382" spans="1:29" x14ac:dyDescent="0.2">
      <c r="A382" s="280" t="s">
        <v>109</v>
      </c>
      <c r="B382" s="452" t="s">
        <v>156</v>
      </c>
      <c r="C382" s="280">
        <v>3</v>
      </c>
      <c r="D382" s="280">
        <v>1190</v>
      </c>
      <c r="E382" s="281">
        <v>41650</v>
      </c>
      <c r="F382" s="281">
        <v>41650.224305555559</v>
      </c>
      <c r="G382" s="453">
        <f t="shared" si="54"/>
        <v>5.3833333334187046</v>
      </c>
      <c r="M382" s="537">
        <v>0</v>
      </c>
      <c r="N382" s="537">
        <v>607</v>
      </c>
      <c r="O382" s="537">
        <v>570</v>
      </c>
      <c r="P382" s="284" t="s">
        <v>157</v>
      </c>
      <c r="Q382" s="284" t="s">
        <v>578</v>
      </c>
      <c r="R382" s="284"/>
      <c r="S382" s="284"/>
    </row>
    <row r="383" spans="1:29" ht="13.5" x14ac:dyDescent="0.25">
      <c r="A383" s="280" t="s">
        <v>112</v>
      </c>
      <c r="B383" s="452" t="s">
        <v>156</v>
      </c>
      <c r="C383" s="280">
        <v>19</v>
      </c>
      <c r="D383" s="280">
        <v>1160</v>
      </c>
      <c r="E383" s="281">
        <v>41674.958333333336</v>
      </c>
      <c r="F383" s="281">
        <v>41675.177083333336</v>
      </c>
      <c r="G383" s="453">
        <f t="shared" si="54"/>
        <v>5.25</v>
      </c>
      <c r="H383" s="484"/>
      <c r="I383" s="485"/>
      <c r="J383" s="491"/>
      <c r="K383" s="491"/>
      <c r="L383" s="491"/>
      <c r="M383" s="495">
        <v>0</v>
      </c>
      <c r="N383" s="495">
        <v>330</v>
      </c>
      <c r="O383" s="495">
        <v>303</v>
      </c>
      <c r="P383" s="284" t="s">
        <v>175</v>
      </c>
      <c r="Q383" s="482" t="s">
        <v>189</v>
      </c>
    </row>
    <row r="384" spans="1:29" ht="13.5" x14ac:dyDescent="0.25">
      <c r="A384" s="280" t="s">
        <v>115</v>
      </c>
      <c r="B384" s="452" t="s">
        <v>156</v>
      </c>
      <c r="C384" s="280">
        <v>55</v>
      </c>
      <c r="D384" s="280">
        <v>8460</v>
      </c>
      <c r="E384" s="281">
        <v>41683.333333333336</v>
      </c>
      <c r="F384" s="281">
        <v>41683.549305555556</v>
      </c>
      <c r="G384" s="453">
        <f t="shared" si="54"/>
        <v>5.1833333332906477</v>
      </c>
      <c r="H384" s="484"/>
      <c r="I384" s="485"/>
      <c r="J384" s="491"/>
      <c r="K384" s="491"/>
      <c r="L384" s="491"/>
      <c r="M384" s="495">
        <v>0</v>
      </c>
      <c r="N384" s="495">
        <v>330</v>
      </c>
      <c r="O384" s="495">
        <v>299</v>
      </c>
      <c r="P384" s="284" t="s">
        <v>159</v>
      </c>
      <c r="Q384" s="482" t="s">
        <v>299</v>
      </c>
      <c r="R384" s="63"/>
    </row>
    <row r="385" spans="1:29" s="214" customFormat="1" x14ac:dyDescent="0.2">
      <c r="A385" s="280" t="s">
        <v>109</v>
      </c>
      <c r="B385" s="452" t="s">
        <v>156</v>
      </c>
      <c r="C385" s="280">
        <v>2</v>
      </c>
      <c r="D385" s="280">
        <v>1190</v>
      </c>
      <c r="E385" s="281">
        <v>41643.5</v>
      </c>
      <c r="F385" s="281">
        <v>41643.708333333336</v>
      </c>
      <c r="G385" s="453">
        <f t="shared" si="54"/>
        <v>5.0000000000582077</v>
      </c>
      <c r="H385" s="313"/>
      <c r="I385" s="283"/>
      <c r="J385" s="356"/>
      <c r="K385" s="356"/>
      <c r="L385" s="356"/>
      <c r="M385" s="537">
        <v>0</v>
      </c>
      <c r="N385" s="537">
        <v>607</v>
      </c>
      <c r="O385" s="537">
        <v>570</v>
      </c>
      <c r="P385" s="284" t="s">
        <v>157</v>
      </c>
      <c r="Q385" s="284" t="s">
        <v>579</v>
      </c>
      <c r="R385" s="284"/>
      <c r="S385" s="284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</row>
    <row r="386" spans="1:29" s="214" customFormat="1" x14ac:dyDescent="0.2">
      <c r="A386" s="280" t="s">
        <v>115</v>
      </c>
      <c r="B386" s="452" t="s">
        <v>156</v>
      </c>
      <c r="C386" s="280">
        <v>17</v>
      </c>
      <c r="D386" s="280">
        <v>1160</v>
      </c>
      <c r="E386" s="281">
        <v>41655.958333333336</v>
      </c>
      <c r="F386" s="281">
        <v>41656.166666666664</v>
      </c>
      <c r="G386" s="453">
        <f t="shared" si="54"/>
        <v>4.9999999998835847</v>
      </c>
      <c r="H386" s="313"/>
      <c r="I386" s="283"/>
      <c r="J386" s="356"/>
      <c r="K386" s="356"/>
      <c r="L386" s="356"/>
      <c r="M386" s="535">
        <v>0</v>
      </c>
      <c r="N386" s="535">
        <v>330</v>
      </c>
      <c r="O386" s="535">
        <v>299</v>
      </c>
      <c r="P386" s="284" t="s">
        <v>175</v>
      </c>
      <c r="Q386" s="284" t="s">
        <v>560</v>
      </c>
      <c r="R386" s="284"/>
      <c r="S386" s="284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</row>
    <row r="387" spans="1:29" s="214" customFormat="1" ht="13.5" x14ac:dyDescent="0.25">
      <c r="A387" s="280" t="s">
        <v>110</v>
      </c>
      <c r="B387" s="452" t="s">
        <v>156</v>
      </c>
      <c r="C387" s="280">
        <v>25</v>
      </c>
      <c r="D387" s="280">
        <v>1160</v>
      </c>
      <c r="E387" s="281">
        <v>41690.958333333336</v>
      </c>
      <c r="F387" s="281">
        <v>41691.166666666664</v>
      </c>
      <c r="G387" s="453">
        <f t="shared" si="54"/>
        <v>4.9999999998835847</v>
      </c>
      <c r="H387" s="484"/>
      <c r="I387" s="485"/>
      <c r="J387" s="491"/>
      <c r="K387" s="491"/>
      <c r="L387" s="491"/>
      <c r="M387" s="495">
        <v>0</v>
      </c>
      <c r="N387" s="495">
        <v>525</v>
      </c>
      <c r="O387" s="495">
        <v>486</v>
      </c>
      <c r="P387" s="284" t="s">
        <v>175</v>
      </c>
      <c r="Q387" s="482" t="s">
        <v>193</v>
      </c>
      <c r="R387" s="285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</row>
    <row r="388" spans="1:29" s="214" customFormat="1" x14ac:dyDescent="0.2">
      <c r="A388" s="454" t="s">
        <v>115</v>
      </c>
      <c r="B388" s="462" t="s">
        <v>156</v>
      </c>
      <c r="C388" s="454">
        <v>33</v>
      </c>
      <c r="D388" s="454">
        <v>1160</v>
      </c>
      <c r="E388" s="455">
        <v>41668.875</v>
      </c>
      <c r="F388" s="455">
        <v>41669.079861111109</v>
      </c>
      <c r="G388" s="463">
        <f t="shared" si="54"/>
        <v>4.9166666666278616</v>
      </c>
      <c r="H388" s="457"/>
      <c r="I388" s="458"/>
      <c r="J388" s="245"/>
      <c r="K388" s="245"/>
      <c r="L388" s="245"/>
      <c r="M388" s="534">
        <v>0</v>
      </c>
      <c r="N388" s="244">
        <v>330</v>
      </c>
      <c r="O388" s="244">
        <v>299</v>
      </c>
      <c r="P388" s="459" t="s">
        <v>175</v>
      </c>
      <c r="Q388" s="460" t="s">
        <v>189</v>
      </c>
      <c r="R388" s="461"/>
    </row>
    <row r="389" spans="1:29" s="214" customFormat="1" x14ac:dyDescent="0.2">
      <c r="A389" s="280" t="s">
        <v>108</v>
      </c>
      <c r="B389" s="452" t="s">
        <v>156</v>
      </c>
      <c r="C389" s="280">
        <v>2</v>
      </c>
      <c r="D389" s="280">
        <v>1489</v>
      </c>
      <c r="E389" s="281">
        <v>41642.208333333336</v>
      </c>
      <c r="F389" s="281">
        <v>41642.402777777781</v>
      </c>
      <c r="G389" s="453">
        <f t="shared" si="54"/>
        <v>4.6666666666860692</v>
      </c>
      <c r="H389" s="313"/>
      <c r="I389" s="283"/>
      <c r="J389" s="356"/>
      <c r="K389" s="356"/>
      <c r="L389" s="356"/>
      <c r="M389" s="537">
        <v>0</v>
      </c>
      <c r="N389" s="537">
        <v>410</v>
      </c>
      <c r="O389" s="537">
        <v>383</v>
      </c>
      <c r="P389" s="284" t="s">
        <v>568</v>
      </c>
      <c r="Q389" s="284" t="s">
        <v>580</v>
      </c>
      <c r="R389" s="284"/>
      <c r="S389" s="284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</row>
    <row r="390" spans="1:29" s="214" customFormat="1" x14ac:dyDescent="0.2">
      <c r="A390" s="454" t="s">
        <v>108</v>
      </c>
      <c r="B390" s="462" t="s">
        <v>156</v>
      </c>
      <c r="C390" s="454">
        <v>24</v>
      </c>
      <c r="D390" s="454">
        <v>1489</v>
      </c>
      <c r="E390" s="455">
        <v>41668.416666666664</v>
      </c>
      <c r="F390" s="455">
        <v>41668.609027777777</v>
      </c>
      <c r="G390" s="463">
        <f t="shared" si="54"/>
        <v>4.6166666666977108</v>
      </c>
      <c r="H390" s="457"/>
      <c r="I390" s="458"/>
      <c r="J390" s="245"/>
      <c r="K390" s="245"/>
      <c r="L390" s="245"/>
      <c r="M390" s="544">
        <v>0</v>
      </c>
      <c r="N390" s="544">
        <v>410</v>
      </c>
      <c r="O390" s="544">
        <v>383</v>
      </c>
      <c r="P390" s="459" t="s">
        <v>568</v>
      </c>
      <c r="Q390" s="460" t="s">
        <v>581</v>
      </c>
      <c r="R390" s="461"/>
    </row>
    <row r="391" spans="1:29" ht="13.5" x14ac:dyDescent="0.25">
      <c r="A391" s="280" t="s">
        <v>126</v>
      </c>
      <c r="B391" s="452" t="s">
        <v>156</v>
      </c>
      <c r="C391" s="280">
        <v>12</v>
      </c>
      <c r="D391" s="280">
        <v>9999</v>
      </c>
      <c r="E391" s="281">
        <v>41694.402777777781</v>
      </c>
      <c r="F391" s="281">
        <v>41694.591666666667</v>
      </c>
      <c r="G391" s="453">
        <f t="shared" si="54"/>
        <v>4.5333333332673647</v>
      </c>
      <c r="H391" s="484"/>
      <c r="I391" s="485"/>
      <c r="J391" s="491"/>
      <c r="K391" s="491"/>
      <c r="L391" s="491"/>
      <c r="M391" s="495">
        <v>0</v>
      </c>
      <c r="N391" s="495">
        <v>168</v>
      </c>
      <c r="O391" s="495">
        <v>155</v>
      </c>
      <c r="P391" s="284" t="s">
        <v>190</v>
      </c>
      <c r="Q391" s="482" t="s">
        <v>210</v>
      </c>
    </row>
    <row r="392" spans="1:29" x14ac:dyDescent="0.2">
      <c r="A392" s="280" t="s">
        <v>112</v>
      </c>
      <c r="B392" s="452" t="s">
        <v>156</v>
      </c>
      <c r="C392" s="280">
        <v>11</v>
      </c>
      <c r="D392" s="280">
        <v>1850</v>
      </c>
      <c r="E392" s="281">
        <v>41657.472916666666</v>
      </c>
      <c r="F392" s="281">
        <v>41657.65625</v>
      </c>
      <c r="G392" s="453">
        <f t="shared" si="54"/>
        <v>4.4000000000232831</v>
      </c>
      <c r="M392" s="535">
        <v>0</v>
      </c>
      <c r="N392" s="535">
        <v>330</v>
      </c>
      <c r="O392" s="535">
        <v>303</v>
      </c>
      <c r="P392" s="284" t="s">
        <v>155</v>
      </c>
      <c r="Q392" s="284" t="s">
        <v>582</v>
      </c>
      <c r="R392" s="284"/>
      <c r="S392" s="284"/>
    </row>
    <row r="393" spans="1:29" ht="13.5" x14ac:dyDescent="0.25">
      <c r="A393" s="280" t="s">
        <v>110</v>
      </c>
      <c r="B393" s="452" t="s">
        <v>156</v>
      </c>
      <c r="C393" s="280">
        <v>21</v>
      </c>
      <c r="D393" s="280">
        <v>1160</v>
      </c>
      <c r="E393" s="281">
        <v>41682.999305555553</v>
      </c>
      <c r="F393" s="281">
        <v>41683.180555555555</v>
      </c>
      <c r="G393" s="453">
        <f t="shared" si="54"/>
        <v>4.3500000000349246</v>
      </c>
      <c r="H393" s="484"/>
      <c r="I393" s="485"/>
      <c r="J393" s="491"/>
      <c r="K393" s="491"/>
      <c r="L393" s="491"/>
      <c r="M393" s="495">
        <v>0</v>
      </c>
      <c r="N393" s="495">
        <v>525</v>
      </c>
      <c r="O393" s="495">
        <v>486</v>
      </c>
      <c r="P393" s="284" t="s">
        <v>175</v>
      </c>
      <c r="Q393" s="482" t="s">
        <v>193</v>
      </c>
    </row>
    <row r="394" spans="1:29" ht="13.5" x14ac:dyDescent="0.25">
      <c r="A394" s="280" t="s">
        <v>115</v>
      </c>
      <c r="B394" s="452" t="s">
        <v>156</v>
      </c>
      <c r="C394" s="280">
        <v>52</v>
      </c>
      <c r="D394" s="280">
        <v>8460</v>
      </c>
      <c r="E394" s="281">
        <v>41681.333333333336</v>
      </c>
      <c r="F394" s="281">
        <v>41681.513888888891</v>
      </c>
      <c r="G394" s="453">
        <f t="shared" si="54"/>
        <v>4.3333333333139308</v>
      </c>
      <c r="H394" s="484"/>
      <c r="I394" s="485"/>
      <c r="J394" s="491"/>
      <c r="K394" s="491"/>
      <c r="L394" s="491"/>
      <c r="M394" s="495">
        <v>0</v>
      </c>
      <c r="N394" s="495">
        <v>330</v>
      </c>
      <c r="O394" s="495">
        <v>299</v>
      </c>
      <c r="P394" s="284" t="s">
        <v>159</v>
      </c>
      <c r="Q394" s="482" t="s">
        <v>299</v>
      </c>
      <c r="R394" s="63"/>
    </row>
    <row r="395" spans="1:29" ht="13.5" x14ac:dyDescent="0.25">
      <c r="A395" s="280" t="s">
        <v>115</v>
      </c>
      <c r="B395" s="452" t="s">
        <v>156</v>
      </c>
      <c r="C395" s="280">
        <v>53</v>
      </c>
      <c r="D395" s="280">
        <v>1160</v>
      </c>
      <c r="E395" s="281">
        <v>41681.51458333333</v>
      </c>
      <c r="F395" s="281">
        <v>41681.6875</v>
      </c>
      <c r="G395" s="453">
        <f t="shared" si="54"/>
        <v>4.1500000000814907</v>
      </c>
      <c r="H395" s="484"/>
      <c r="I395" s="485"/>
      <c r="J395" s="491"/>
      <c r="K395" s="491"/>
      <c r="L395" s="491"/>
      <c r="M395" s="495">
        <v>0</v>
      </c>
      <c r="N395" s="495">
        <v>330</v>
      </c>
      <c r="O395" s="495">
        <v>299</v>
      </c>
      <c r="P395" s="284" t="s">
        <v>175</v>
      </c>
      <c r="Q395" s="482" t="s">
        <v>193</v>
      </c>
      <c r="R395" s="63"/>
    </row>
    <row r="396" spans="1:29" x14ac:dyDescent="0.2">
      <c r="A396" s="454" t="s">
        <v>114</v>
      </c>
      <c r="B396" s="462" t="s">
        <v>156</v>
      </c>
      <c r="C396" s="454">
        <v>11</v>
      </c>
      <c r="D396" s="454">
        <v>1710</v>
      </c>
      <c r="E396" s="455">
        <v>41694.916666666664</v>
      </c>
      <c r="F396" s="455">
        <v>41695.086805555555</v>
      </c>
      <c r="G396" s="463">
        <f t="shared" si="54"/>
        <v>4.0833333333721384</v>
      </c>
      <c r="H396" s="511"/>
      <c r="I396" s="512"/>
      <c r="J396" s="513"/>
      <c r="K396" s="513"/>
      <c r="L396" s="513"/>
      <c r="M396" s="504">
        <v>0</v>
      </c>
      <c r="N396" s="504">
        <v>457</v>
      </c>
      <c r="O396" s="504">
        <v>414</v>
      </c>
      <c r="P396" s="459" t="s">
        <v>322</v>
      </c>
      <c r="Q396" s="460" t="s">
        <v>387</v>
      </c>
      <c r="R396" s="461"/>
      <c r="S396" s="214"/>
      <c r="T396" s="214"/>
      <c r="U396" s="214"/>
    </row>
    <row r="397" spans="1:29" ht="13.5" x14ac:dyDescent="0.25">
      <c r="A397" s="280" t="s">
        <v>119</v>
      </c>
      <c r="B397" s="452" t="s">
        <v>156</v>
      </c>
      <c r="C397" s="280">
        <v>9</v>
      </c>
      <c r="D397" s="280">
        <v>9999</v>
      </c>
      <c r="E397" s="281">
        <v>41683.416666666664</v>
      </c>
      <c r="F397" s="281">
        <v>41683.583333333336</v>
      </c>
      <c r="G397" s="453">
        <f t="shared" si="54"/>
        <v>4.0000000001164153</v>
      </c>
      <c r="H397" s="484"/>
      <c r="I397" s="485"/>
      <c r="J397" s="491"/>
      <c r="K397" s="491"/>
      <c r="L397" s="491"/>
      <c r="M397" s="495">
        <v>0</v>
      </c>
      <c r="N397" s="495">
        <v>181</v>
      </c>
      <c r="O397" s="495">
        <v>168</v>
      </c>
      <c r="P397" s="284" t="s">
        <v>190</v>
      </c>
      <c r="Q397" s="482" t="s">
        <v>214</v>
      </c>
    </row>
    <row r="398" spans="1:29" x14ac:dyDescent="0.2">
      <c r="A398" s="280" t="s">
        <v>113</v>
      </c>
      <c r="B398" s="452" t="s">
        <v>156</v>
      </c>
      <c r="C398" s="280">
        <v>9</v>
      </c>
      <c r="D398" s="280">
        <v>8460</v>
      </c>
      <c r="E398" s="281">
        <v>41654.551388888889</v>
      </c>
      <c r="F398" s="281">
        <v>41654.695833333331</v>
      </c>
      <c r="G398" s="453">
        <f t="shared" si="54"/>
        <v>3.46666666661622</v>
      </c>
      <c r="M398" s="535">
        <v>0</v>
      </c>
      <c r="N398" s="535">
        <v>423</v>
      </c>
      <c r="O398" s="535">
        <v>394</v>
      </c>
      <c r="P398" s="284" t="s">
        <v>159</v>
      </c>
      <c r="Q398" s="284" t="s">
        <v>583</v>
      </c>
      <c r="R398" s="284"/>
      <c r="S398" s="284"/>
    </row>
    <row r="399" spans="1:29" ht="13.5" x14ac:dyDescent="0.25">
      <c r="A399" s="280" t="s">
        <v>112</v>
      </c>
      <c r="B399" s="452" t="s">
        <v>156</v>
      </c>
      <c r="C399" s="280">
        <v>28</v>
      </c>
      <c r="D399" s="280">
        <v>8460</v>
      </c>
      <c r="E399" s="281">
        <v>41681.53125</v>
      </c>
      <c r="F399" s="281">
        <v>41681.666666666664</v>
      </c>
      <c r="G399" s="453">
        <f t="shared" si="54"/>
        <v>3.2499999999417923</v>
      </c>
      <c r="H399" s="484"/>
      <c r="I399" s="485"/>
      <c r="J399" s="491"/>
      <c r="K399" s="491"/>
      <c r="L399" s="491"/>
      <c r="M399" s="495">
        <v>0</v>
      </c>
      <c r="N399" s="495">
        <v>330</v>
      </c>
      <c r="O399" s="495">
        <v>303</v>
      </c>
      <c r="P399" s="284" t="s">
        <v>159</v>
      </c>
      <c r="Q399" s="482" t="s">
        <v>281</v>
      </c>
      <c r="R399" s="63"/>
    </row>
    <row r="400" spans="1:29" x14ac:dyDescent="0.2">
      <c r="A400" s="280" t="s">
        <v>113</v>
      </c>
      <c r="B400" s="452" t="s">
        <v>156</v>
      </c>
      <c r="C400" s="280">
        <v>3</v>
      </c>
      <c r="D400" s="280">
        <v>8460</v>
      </c>
      <c r="E400" s="281">
        <v>41654</v>
      </c>
      <c r="F400" s="281">
        <v>41654.129166666666</v>
      </c>
      <c r="G400" s="453">
        <f t="shared" si="54"/>
        <v>3.0999999999767169</v>
      </c>
      <c r="M400" s="535">
        <v>0</v>
      </c>
      <c r="N400" s="535">
        <v>423</v>
      </c>
      <c r="O400" s="535">
        <v>394</v>
      </c>
      <c r="P400" s="284" t="s">
        <v>159</v>
      </c>
      <c r="Q400" s="284" t="s">
        <v>584</v>
      </c>
      <c r="R400" s="284"/>
      <c r="S400" s="284"/>
    </row>
    <row r="401" spans="1:29" ht="13.5" x14ac:dyDescent="0.25">
      <c r="A401" s="280" t="s">
        <v>111</v>
      </c>
      <c r="B401" s="452" t="s">
        <v>156</v>
      </c>
      <c r="C401" s="280">
        <v>13</v>
      </c>
      <c r="D401" s="280">
        <v>4240</v>
      </c>
      <c r="E401" s="281">
        <v>41687.5</v>
      </c>
      <c r="F401" s="281">
        <v>41687.625694444447</v>
      </c>
      <c r="G401" s="453">
        <f t="shared" si="54"/>
        <v>3.0166666667209938</v>
      </c>
      <c r="H401" s="484"/>
      <c r="I401" s="485"/>
      <c r="J401" s="491"/>
      <c r="K401" s="491"/>
      <c r="L401" s="491"/>
      <c r="M401" s="495">
        <v>0</v>
      </c>
      <c r="N401" s="495">
        <v>261</v>
      </c>
      <c r="O401" s="495">
        <v>240</v>
      </c>
      <c r="P401" s="284" t="s">
        <v>220</v>
      </c>
      <c r="Q401" s="482" t="s">
        <v>223</v>
      </c>
      <c r="V401" s="384"/>
      <c r="W401" s="384"/>
      <c r="X401" s="384"/>
      <c r="Y401" s="384"/>
      <c r="Z401" s="384"/>
      <c r="AA401" s="384"/>
      <c r="AB401" s="384"/>
      <c r="AC401" s="384"/>
    </row>
    <row r="402" spans="1:29" x14ac:dyDescent="0.2">
      <c r="A402" s="280" t="s">
        <v>113</v>
      </c>
      <c r="B402" s="452" t="s">
        <v>156</v>
      </c>
      <c r="C402" s="280">
        <v>7</v>
      </c>
      <c r="D402" s="280">
        <v>8460</v>
      </c>
      <c r="E402" s="281">
        <v>41654.404166666667</v>
      </c>
      <c r="F402" s="281">
        <v>41654.506249999999</v>
      </c>
      <c r="G402" s="453">
        <f t="shared" si="54"/>
        <v>2.4499999999534339</v>
      </c>
      <c r="M402" s="535">
        <v>0</v>
      </c>
      <c r="N402" s="535">
        <v>423</v>
      </c>
      <c r="O402" s="535">
        <v>394</v>
      </c>
      <c r="P402" s="284" t="s">
        <v>159</v>
      </c>
      <c r="Q402" s="284" t="s">
        <v>583</v>
      </c>
      <c r="R402" s="284"/>
      <c r="S402" s="284"/>
    </row>
    <row r="403" spans="1:29" x14ac:dyDescent="0.2">
      <c r="A403" s="454" t="s">
        <v>108</v>
      </c>
      <c r="B403" s="462" t="s">
        <v>156</v>
      </c>
      <c r="C403" s="454">
        <v>22</v>
      </c>
      <c r="D403" s="454">
        <v>1489</v>
      </c>
      <c r="E403" s="455">
        <v>41668.25</v>
      </c>
      <c r="F403" s="455">
        <v>41668.333333333336</v>
      </c>
      <c r="G403" s="463">
        <f t="shared" si="54"/>
        <v>2.0000000000582077</v>
      </c>
      <c r="H403" s="457"/>
      <c r="I403" s="458"/>
      <c r="J403" s="245"/>
      <c r="K403" s="245"/>
      <c r="L403" s="245"/>
      <c r="M403" s="544">
        <v>0</v>
      </c>
      <c r="N403" s="544">
        <v>410</v>
      </c>
      <c r="O403" s="544">
        <v>383</v>
      </c>
      <c r="P403" s="459" t="s">
        <v>568</v>
      </c>
      <c r="Q403" s="460" t="s">
        <v>581</v>
      </c>
      <c r="R403" s="461"/>
      <c r="S403" s="214"/>
      <c r="T403" s="214"/>
      <c r="U403" s="214"/>
      <c r="V403" s="214"/>
      <c r="W403" s="214"/>
      <c r="X403" s="214"/>
      <c r="Y403" s="214"/>
      <c r="Z403" s="214"/>
      <c r="AA403" s="214"/>
      <c r="AB403" s="214"/>
      <c r="AC403" s="214"/>
    </row>
    <row r="404" spans="1:29" s="214" customFormat="1" x14ac:dyDescent="0.2">
      <c r="A404" s="454" t="s">
        <v>108</v>
      </c>
      <c r="B404" s="462" t="s">
        <v>156</v>
      </c>
      <c r="C404" s="454">
        <v>23</v>
      </c>
      <c r="D404" s="454">
        <v>9999</v>
      </c>
      <c r="E404" s="455">
        <v>41668.333333333336</v>
      </c>
      <c r="F404" s="455">
        <v>41668.416666666664</v>
      </c>
      <c r="G404" s="463">
        <f t="shared" si="54"/>
        <v>1.9999999998835847</v>
      </c>
      <c r="H404" s="457"/>
      <c r="I404" s="458"/>
      <c r="J404" s="245"/>
      <c r="K404" s="245"/>
      <c r="L404" s="245"/>
      <c r="M404" s="544">
        <v>0</v>
      </c>
      <c r="N404" s="544">
        <v>410</v>
      </c>
      <c r="O404" s="544">
        <v>383</v>
      </c>
      <c r="P404" s="459" t="s">
        <v>190</v>
      </c>
      <c r="Q404" s="460" t="s">
        <v>585</v>
      </c>
      <c r="R404" s="461"/>
    </row>
    <row r="405" spans="1:29" s="214" customFormat="1" x14ac:dyDescent="0.2">
      <c r="A405" s="280" t="s">
        <v>108</v>
      </c>
      <c r="B405" s="452" t="s">
        <v>156</v>
      </c>
      <c r="C405" s="280">
        <v>20</v>
      </c>
      <c r="D405" s="280">
        <v>4267</v>
      </c>
      <c r="E405" s="281">
        <v>41658.041666666664</v>
      </c>
      <c r="F405" s="281">
        <v>41658.0625</v>
      </c>
      <c r="G405" s="453">
        <f t="shared" si="54"/>
        <v>0.50000000005820766</v>
      </c>
      <c r="H405" s="313"/>
      <c r="I405" s="283"/>
      <c r="J405" s="356"/>
      <c r="K405" s="356"/>
      <c r="L405" s="356"/>
      <c r="M405" s="537">
        <v>0</v>
      </c>
      <c r="N405" s="537">
        <v>410</v>
      </c>
      <c r="O405" s="537">
        <v>383</v>
      </c>
      <c r="P405" s="284" t="s">
        <v>586</v>
      </c>
      <c r="Q405" s="284" t="s">
        <v>587</v>
      </c>
      <c r="R405" s="284"/>
      <c r="S405" s="284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</row>
    <row r="406" spans="1:29" s="321" customFormat="1" x14ac:dyDescent="0.2">
      <c r="A406" s="314"/>
      <c r="B406" s="314"/>
      <c r="C406" s="314"/>
      <c r="D406" s="314"/>
      <c r="E406" s="315"/>
      <c r="F406" s="315"/>
      <c r="G406" s="316"/>
      <c r="H406" s="317"/>
      <c r="I406" s="318"/>
      <c r="J406" s="358"/>
      <c r="K406" s="358"/>
      <c r="L406" s="358"/>
      <c r="M406" s="545"/>
      <c r="N406" s="545"/>
      <c r="O406" s="545"/>
      <c r="P406" s="319"/>
      <c r="Q406" s="367"/>
      <c r="R406" s="320"/>
    </row>
    <row r="408" spans="1:29" ht="14.25" x14ac:dyDescent="0.2">
      <c r="J408" s="410">
        <f>SUM(J5:J405)</f>
        <v>9.8560883260373114E-2</v>
      </c>
      <c r="K408" s="410">
        <f>SUM(K5:K405)</f>
        <v>6.4349009381497221E-2</v>
      </c>
      <c r="L408" s="410">
        <f>SUM(L5:L402)</f>
        <v>2.9332962461475712E-2</v>
      </c>
    </row>
    <row r="409" spans="1:29" ht="13.5" thickBot="1" x14ac:dyDescent="0.25">
      <c r="A409" s="347"/>
      <c r="B409" s="347"/>
      <c r="C409" s="347"/>
      <c r="D409" s="347"/>
      <c r="E409" s="348"/>
      <c r="F409" s="348"/>
      <c r="G409" s="349"/>
      <c r="H409" s="350"/>
      <c r="I409" s="351"/>
      <c r="J409" s="359"/>
      <c r="K409" s="359"/>
      <c r="L409" s="359"/>
      <c r="M409" s="503"/>
      <c r="N409" s="503"/>
      <c r="O409" s="503"/>
      <c r="P409" s="352"/>
      <c r="Q409" s="371"/>
    </row>
    <row r="410" spans="1:29" ht="13.5" thickTop="1" x14ac:dyDescent="0.2"/>
    <row r="412" spans="1:29" x14ac:dyDescent="0.2">
      <c r="A412" s="307"/>
      <c r="B412" s="307"/>
      <c r="C412" s="307"/>
      <c r="D412" s="307"/>
      <c r="E412" s="308"/>
      <c r="F412" s="308"/>
      <c r="G412" s="309"/>
      <c r="H412" s="310"/>
      <c r="I412" s="311"/>
      <c r="J412" s="355"/>
      <c r="K412" s="355"/>
      <c r="L412" s="355"/>
      <c r="M412" s="494"/>
      <c r="N412" s="494"/>
      <c r="O412" s="494"/>
      <c r="P412" s="312"/>
      <c r="Q412" s="365"/>
    </row>
    <row r="413" spans="1:29" ht="13.5" x14ac:dyDescent="0.25">
      <c r="A413" s="278" t="s">
        <v>135</v>
      </c>
      <c r="B413" s="486" t="s">
        <v>341</v>
      </c>
      <c r="C413" s="278">
        <v>4</v>
      </c>
      <c r="D413" s="278">
        <v>4720</v>
      </c>
      <c r="E413" s="279">
        <v>41685.255555555559</v>
      </c>
      <c r="F413" s="505">
        <v>41699</v>
      </c>
      <c r="G413" s="487">
        <f>(F413-E413)*24</f>
        <v>329.8666666665813</v>
      </c>
      <c r="H413" s="488">
        <f>G413*(N413-M413)/N413</f>
        <v>329.8666666665813</v>
      </c>
      <c r="I413" s="489">
        <f>H413*O413</f>
        <v>57726.666666651727</v>
      </c>
      <c r="J413" s="492"/>
      <c r="K413" s="492"/>
      <c r="L413" s="492"/>
      <c r="M413" s="294">
        <v>0</v>
      </c>
      <c r="N413" s="294">
        <v>176</v>
      </c>
      <c r="O413" s="294">
        <v>175</v>
      </c>
      <c r="P413" s="382" t="s">
        <v>361</v>
      </c>
      <c r="Q413" s="483" t="s">
        <v>362</v>
      </c>
      <c r="R413" s="383"/>
      <c r="S413" s="384"/>
      <c r="T413" s="384"/>
      <c r="U413" s="384"/>
    </row>
    <row r="414" spans="1:29" x14ac:dyDescent="0.2">
      <c r="A414" s="307"/>
      <c r="B414" s="307"/>
      <c r="C414" s="307"/>
      <c r="D414" s="307"/>
      <c r="E414" s="308"/>
      <c r="F414" s="308"/>
      <c r="G414" s="309"/>
      <c r="H414" s="310"/>
      <c r="I414" s="311"/>
      <c r="J414" s="355"/>
      <c r="K414" s="355"/>
      <c r="L414" s="355"/>
      <c r="M414" s="494"/>
      <c r="N414" s="494"/>
      <c r="O414" s="494"/>
      <c r="P414" s="312"/>
      <c r="Q414" s="365"/>
    </row>
    <row r="415" spans="1:29" x14ac:dyDescent="0.2">
      <c r="A415" s="278" t="s">
        <v>131</v>
      </c>
      <c r="B415" s="390" t="s">
        <v>154</v>
      </c>
      <c r="C415" s="278">
        <v>9</v>
      </c>
      <c r="D415" s="278">
        <v>3869</v>
      </c>
      <c r="E415" s="279">
        <v>41649.583333333336</v>
      </c>
      <c r="F415" s="279">
        <v>41653.561111111114</v>
      </c>
      <c r="G415" s="391">
        <f t="shared" ref="G415:G446" si="55">(F415-E415)*24</f>
        <v>95.466666666674428</v>
      </c>
      <c r="H415" s="392">
        <f t="shared" ref="H415:H446" si="56">G415*(N415-M415)/N415</f>
        <v>95.466666666674428</v>
      </c>
      <c r="I415" s="393">
        <f t="shared" ref="I415:I446" si="57">H415*O415</f>
        <v>16802.133333334699</v>
      </c>
      <c r="J415" s="394"/>
      <c r="K415" s="394"/>
      <c r="L415" s="394"/>
      <c r="M415" s="532">
        <v>0</v>
      </c>
      <c r="N415" s="532">
        <v>180</v>
      </c>
      <c r="O415" s="532">
        <v>176</v>
      </c>
      <c r="P415" s="382" t="s">
        <v>588</v>
      </c>
      <c r="Q415" s="382" t="s">
        <v>589</v>
      </c>
      <c r="R415" s="382"/>
      <c r="S415" s="382"/>
      <c r="T415" s="384"/>
      <c r="U415" s="384"/>
      <c r="V415" s="384"/>
      <c r="W415" s="384"/>
      <c r="X415" s="384"/>
      <c r="Y415" s="384"/>
      <c r="Z415" s="384"/>
      <c r="AA415" s="384"/>
      <c r="AB415" s="384"/>
      <c r="AC415" s="384"/>
    </row>
    <row r="416" spans="1:29" x14ac:dyDescent="0.2">
      <c r="A416" s="278" t="s">
        <v>138</v>
      </c>
      <c r="B416" s="377" t="s">
        <v>5</v>
      </c>
      <c r="C416" s="278">
        <v>12</v>
      </c>
      <c r="D416" s="278">
        <v>5272</v>
      </c>
      <c r="E416" s="279">
        <v>41698.449999999997</v>
      </c>
      <c r="F416" s="279">
        <v>41700.576388888891</v>
      </c>
      <c r="G416" s="378">
        <f t="shared" si="55"/>
        <v>51.033333333441988</v>
      </c>
      <c r="H416" s="379">
        <f t="shared" si="56"/>
        <v>51.033333333441988</v>
      </c>
      <c r="I416" s="380">
        <f t="shared" si="57"/>
        <v>7042.6000000149943</v>
      </c>
      <c r="J416" s="381"/>
      <c r="K416" s="381"/>
      <c r="L416" s="381"/>
      <c r="M416" s="450">
        <v>0</v>
      </c>
      <c r="N416" s="450">
        <v>139</v>
      </c>
      <c r="O416" s="450">
        <v>138</v>
      </c>
      <c r="P416" s="382" t="s">
        <v>389</v>
      </c>
      <c r="Q416" s="368" t="s">
        <v>396</v>
      </c>
      <c r="R416" s="383"/>
      <c r="S416" s="384"/>
      <c r="T416" s="384"/>
      <c r="U416" s="384"/>
    </row>
    <row r="417" spans="1:29" ht="13.5" x14ac:dyDescent="0.25">
      <c r="A417" s="278" t="s">
        <v>139</v>
      </c>
      <c r="B417" s="390" t="s">
        <v>154</v>
      </c>
      <c r="C417" s="278">
        <v>4</v>
      </c>
      <c r="D417" s="278">
        <v>5170</v>
      </c>
      <c r="E417" s="279">
        <v>41689.434027777781</v>
      </c>
      <c r="F417" s="505">
        <v>41699</v>
      </c>
      <c r="G417" s="391">
        <f t="shared" si="55"/>
        <v>229.58333333325572</v>
      </c>
      <c r="H417" s="392">
        <f t="shared" si="56"/>
        <v>229.58333333325572</v>
      </c>
      <c r="I417" s="393">
        <f t="shared" si="57"/>
        <v>5280.4166666648816</v>
      </c>
      <c r="J417" s="394"/>
      <c r="K417" s="394"/>
      <c r="L417" s="394"/>
      <c r="M417" s="294">
        <v>0</v>
      </c>
      <c r="N417" s="294">
        <v>23</v>
      </c>
      <c r="O417" s="294">
        <v>23</v>
      </c>
      <c r="P417" s="382" t="s">
        <v>359</v>
      </c>
      <c r="Q417" s="483" t="s">
        <v>360</v>
      </c>
      <c r="R417" s="383"/>
      <c r="S417" s="384"/>
      <c r="T417" s="384"/>
      <c r="U417" s="384"/>
    </row>
    <row r="418" spans="1:29" x14ac:dyDescent="0.2">
      <c r="A418" s="278" t="s">
        <v>137</v>
      </c>
      <c r="B418" s="390" t="s">
        <v>154</v>
      </c>
      <c r="C418" s="278">
        <v>7</v>
      </c>
      <c r="D418" s="278">
        <v>5150</v>
      </c>
      <c r="E418" s="279">
        <v>41652.336805555555</v>
      </c>
      <c r="F418" s="279">
        <v>41653.5625</v>
      </c>
      <c r="G418" s="391">
        <f t="shared" si="55"/>
        <v>29.416666666686069</v>
      </c>
      <c r="H418" s="392">
        <f t="shared" si="56"/>
        <v>29.416666666686069</v>
      </c>
      <c r="I418" s="393">
        <f t="shared" si="57"/>
        <v>5030.2500000033178</v>
      </c>
      <c r="J418" s="394"/>
      <c r="K418" s="394"/>
      <c r="L418" s="394"/>
      <c r="M418" s="532">
        <v>0</v>
      </c>
      <c r="N418" s="532">
        <v>172</v>
      </c>
      <c r="O418" s="532">
        <v>171</v>
      </c>
      <c r="P418" s="382" t="s">
        <v>590</v>
      </c>
      <c r="Q418" s="382" t="s">
        <v>591</v>
      </c>
      <c r="R418" s="382"/>
      <c r="S418" s="382"/>
      <c r="T418" s="384"/>
      <c r="U418" s="384"/>
      <c r="V418" s="384"/>
      <c r="W418" s="384"/>
      <c r="X418" s="384"/>
      <c r="Y418" s="384"/>
      <c r="Z418" s="384"/>
      <c r="AA418" s="384"/>
      <c r="AB418" s="384"/>
      <c r="AC418" s="384"/>
    </row>
    <row r="419" spans="1:29" x14ac:dyDescent="0.2">
      <c r="A419" s="247" t="s">
        <v>135</v>
      </c>
      <c r="B419" s="546" t="s">
        <v>154</v>
      </c>
      <c r="C419" s="247">
        <v>2</v>
      </c>
      <c r="D419" s="247">
        <v>9130</v>
      </c>
      <c r="E419" s="248">
        <v>41669.291666666664</v>
      </c>
      <c r="F419" s="248">
        <v>41670.388888888891</v>
      </c>
      <c r="G419" s="547">
        <f t="shared" si="55"/>
        <v>26.333333333430346</v>
      </c>
      <c r="H419" s="548">
        <f t="shared" si="56"/>
        <v>26.333333333430346</v>
      </c>
      <c r="I419" s="549">
        <f t="shared" si="57"/>
        <v>3871.0000000142609</v>
      </c>
      <c r="J419" s="550"/>
      <c r="K419" s="550"/>
      <c r="L419" s="550"/>
      <c r="M419" s="551">
        <v>0</v>
      </c>
      <c r="N419" s="551">
        <v>148</v>
      </c>
      <c r="O419" s="551">
        <v>147</v>
      </c>
      <c r="P419" s="521" t="s">
        <v>592</v>
      </c>
      <c r="Q419" s="522" t="s">
        <v>593</v>
      </c>
      <c r="R419" s="523"/>
      <c r="S419" s="218"/>
      <c r="T419" s="218"/>
      <c r="U419" s="218"/>
      <c r="V419" s="218"/>
      <c r="W419" s="218"/>
      <c r="X419" s="218"/>
      <c r="Y419" s="218"/>
      <c r="Z419" s="218"/>
      <c r="AA419" s="218"/>
      <c r="AB419" s="218"/>
      <c r="AC419" s="218"/>
    </row>
    <row r="420" spans="1:29" x14ac:dyDescent="0.2">
      <c r="A420" s="278" t="s">
        <v>140</v>
      </c>
      <c r="B420" s="390" t="s">
        <v>158</v>
      </c>
      <c r="C420" s="278">
        <v>3</v>
      </c>
      <c r="D420" s="278">
        <v>5130</v>
      </c>
      <c r="E420" s="279">
        <v>41642</v>
      </c>
      <c r="F420" s="279">
        <v>41642.868750000001</v>
      </c>
      <c r="G420" s="391">
        <f t="shared" si="55"/>
        <v>20.850000000034925</v>
      </c>
      <c r="H420" s="392">
        <f t="shared" si="56"/>
        <v>20.850000000034925</v>
      </c>
      <c r="I420" s="393">
        <f t="shared" si="57"/>
        <v>3669.6000000061467</v>
      </c>
      <c r="J420" s="394"/>
      <c r="K420" s="394"/>
      <c r="L420" s="394"/>
      <c r="M420" s="532">
        <v>0</v>
      </c>
      <c r="N420" s="532">
        <v>180</v>
      </c>
      <c r="O420" s="532">
        <v>176</v>
      </c>
      <c r="P420" s="382" t="s">
        <v>169</v>
      </c>
      <c r="Q420" s="382" t="s">
        <v>594</v>
      </c>
      <c r="R420" s="382"/>
      <c r="S420" s="382"/>
      <c r="T420" s="384"/>
      <c r="U420" s="384"/>
      <c r="V420" s="384"/>
      <c r="W420" s="384"/>
      <c r="X420" s="384"/>
      <c r="Y420" s="384"/>
      <c r="Z420" s="384"/>
      <c r="AA420" s="384"/>
      <c r="AB420" s="384"/>
      <c r="AC420" s="384"/>
    </row>
    <row r="421" spans="1:29" x14ac:dyDescent="0.2">
      <c r="A421" s="278" t="s">
        <v>131</v>
      </c>
      <c r="B421" s="390" t="s">
        <v>158</v>
      </c>
      <c r="C421" s="278">
        <v>5</v>
      </c>
      <c r="D421" s="278">
        <v>5130</v>
      </c>
      <c r="E421" s="279">
        <v>41644.811111111114</v>
      </c>
      <c r="F421" s="279">
        <v>41645.665277777778</v>
      </c>
      <c r="G421" s="391">
        <f t="shared" si="55"/>
        <v>20.499999999941792</v>
      </c>
      <c r="H421" s="392">
        <f t="shared" si="56"/>
        <v>20.499999999941792</v>
      </c>
      <c r="I421" s="393">
        <f t="shared" si="57"/>
        <v>3607.9999999897555</v>
      </c>
      <c r="J421" s="394"/>
      <c r="K421" s="394"/>
      <c r="L421" s="394"/>
      <c r="M421" s="532">
        <v>0</v>
      </c>
      <c r="N421" s="532">
        <v>180</v>
      </c>
      <c r="O421" s="532">
        <v>176</v>
      </c>
      <c r="P421" s="382" t="s">
        <v>169</v>
      </c>
      <c r="Q421" s="382" t="s">
        <v>594</v>
      </c>
      <c r="R421" s="382"/>
      <c r="S421" s="382"/>
      <c r="T421" s="384"/>
      <c r="U421" s="384"/>
      <c r="V421" s="384"/>
      <c r="W421" s="384"/>
      <c r="X421" s="384"/>
      <c r="Y421" s="384"/>
      <c r="Z421" s="384"/>
      <c r="AA421" s="384"/>
      <c r="AB421" s="384"/>
      <c r="AC421" s="384"/>
    </row>
    <row r="422" spans="1:29" x14ac:dyDescent="0.2">
      <c r="A422" s="278" t="s">
        <v>131</v>
      </c>
      <c r="B422" s="390" t="s">
        <v>154</v>
      </c>
      <c r="C422" s="278">
        <v>2</v>
      </c>
      <c r="D422" s="278">
        <v>5130</v>
      </c>
      <c r="E422" s="279">
        <v>41642.222916666666</v>
      </c>
      <c r="F422" s="279">
        <v>41643.018055555556</v>
      </c>
      <c r="G422" s="391">
        <f t="shared" si="55"/>
        <v>19.083333333372138</v>
      </c>
      <c r="H422" s="392">
        <f t="shared" si="56"/>
        <v>19.083333333372138</v>
      </c>
      <c r="I422" s="393">
        <f t="shared" si="57"/>
        <v>3358.6666666734964</v>
      </c>
      <c r="J422" s="394"/>
      <c r="K422" s="394"/>
      <c r="L422" s="394"/>
      <c r="M422" s="532">
        <v>0</v>
      </c>
      <c r="N422" s="532">
        <v>180</v>
      </c>
      <c r="O422" s="532">
        <v>176</v>
      </c>
      <c r="P422" s="382" t="s">
        <v>169</v>
      </c>
      <c r="Q422" s="382" t="s">
        <v>595</v>
      </c>
      <c r="R422" s="382"/>
      <c r="S422" s="382"/>
      <c r="T422" s="384"/>
      <c r="U422" s="384"/>
      <c r="V422" s="384"/>
      <c r="W422" s="384"/>
      <c r="X422" s="384"/>
      <c r="Y422" s="384"/>
      <c r="Z422" s="384"/>
      <c r="AA422" s="384"/>
      <c r="AB422" s="384"/>
      <c r="AC422" s="384"/>
    </row>
    <row r="423" spans="1:29" x14ac:dyDescent="0.2">
      <c r="A423" s="278" t="s">
        <v>173</v>
      </c>
      <c r="B423" s="390" t="s">
        <v>158</v>
      </c>
      <c r="C423" s="278">
        <v>2</v>
      </c>
      <c r="D423" s="278">
        <v>5160</v>
      </c>
      <c r="E423" s="279">
        <v>41645.890277777777</v>
      </c>
      <c r="F423" s="279">
        <v>41653.551388888889</v>
      </c>
      <c r="G423" s="391">
        <f t="shared" si="55"/>
        <v>183.86666666669771</v>
      </c>
      <c r="H423" s="392">
        <f t="shared" si="56"/>
        <v>183.86666666669771</v>
      </c>
      <c r="I423" s="393">
        <f t="shared" si="57"/>
        <v>2574.133333333768</v>
      </c>
      <c r="J423" s="394"/>
      <c r="K423" s="394"/>
      <c r="L423" s="394"/>
      <c r="M423" s="532">
        <v>0</v>
      </c>
      <c r="N423" s="532">
        <v>14</v>
      </c>
      <c r="O423" s="532">
        <v>14</v>
      </c>
      <c r="P423" s="382" t="s">
        <v>185</v>
      </c>
      <c r="Q423" s="382" t="s">
        <v>596</v>
      </c>
      <c r="R423" s="382"/>
      <c r="S423" s="382"/>
      <c r="T423" s="384"/>
      <c r="U423" s="384"/>
      <c r="V423" s="384"/>
      <c r="W423" s="384"/>
      <c r="X423" s="384"/>
      <c r="Y423" s="384"/>
      <c r="Z423" s="384"/>
      <c r="AA423" s="384"/>
      <c r="AB423" s="384"/>
      <c r="AC423" s="384"/>
    </row>
    <row r="424" spans="1:29" x14ac:dyDescent="0.2">
      <c r="A424" s="278" t="s">
        <v>133</v>
      </c>
      <c r="B424" s="377" t="s">
        <v>5</v>
      </c>
      <c r="C424" s="278">
        <v>21</v>
      </c>
      <c r="D424" s="278">
        <v>5272</v>
      </c>
      <c r="E424" s="279">
        <v>41696.299305555556</v>
      </c>
      <c r="F424" s="279">
        <v>41696.679166666669</v>
      </c>
      <c r="G424" s="378">
        <f t="shared" si="55"/>
        <v>9.1166666666977108</v>
      </c>
      <c r="H424" s="379">
        <f t="shared" si="56"/>
        <v>9.1166666666977108</v>
      </c>
      <c r="I424" s="380">
        <f t="shared" si="57"/>
        <v>1166.933333337307</v>
      </c>
      <c r="J424" s="381"/>
      <c r="K424" s="381"/>
      <c r="L424" s="381"/>
      <c r="M424" s="450">
        <v>0</v>
      </c>
      <c r="N424" s="450">
        <v>129</v>
      </c>
      <c r="O424" s="450">
        <v>128</v>
      </c>
      <c r="P424" s="382" t="s">
        <v>389</v>
      </c>
      <c r="Q424" s="368" t="s">
        <v>395</v>
      </c>
      <c r="R424" s="383"/>
      <c r="S424" s="384"/>
      <c r="T424" s="384"/>
      <c r="U424" s="384"/>
    </row>
    <row r="425" spans="1:29" s="384" customFormat="1" x14ac:dyDescent="0.2">
      <c r="A425" s="278" t="s">
        <v>173</v>
      </c>
      <c r="B425" s="390" t="s">
        <v>154</v>
      </c>
      <c r="C425" s="278">
        <v>5</v>
      </c>
      <c r="D425" s="278">
        <v>5108</v>
      </c>
      <c r="E425" s="279">
        <v>41656.599305555559</v>
      </c>
      <c r="F425" s="279">
        <v>41659.606249999997</v>
      </c>
      <c r="G425" s="391">
        <f t="shared" si="55"/>
        <v>72.166666666511446</v>
      </c>
      <c r="H425" s="392">
        <f t="shared" si="56"/>
        <v>72.166666666511446</v>
      </c>
      <c r="I425" s="393">
        <f t="shared" si="57"/>
        <v>1010.3333333311602</v>
      </c>
      <c r="J425" s="394"/>
      <c r="K425" s="394"/>
      <c r="L425" s="394"/>
      <c r="M425" s="532">
        <v>0</v>
      </c>
      <c r="N425" s="532">
        <v>14</v>
      </c>
      <c r="O425" s="532">
        <v>14</v>
      </c>
      <c r="P425" s="382" t="s">
        <v>597</v>
      </c>
      <c r="Q425" s="382" t="s">
        <v>598</v>
      </c>
      <c r="R425" s="382"/>
      <c r="S425" s="382"/>
    </row>
    <row r="426" spans="1:29" x14ac:dyDescent="0.2">
      <c r="A426" s="280" t="s">
        <v>136</v>
      </c>
      <c r="B426" s="372" t="s">
        <v>5</v>
      </c>
      <c r="C426" s="280">
        <v>17</v>
      </c>
      <c r="D426" s="280">
        <v>5272</v>
      </c>
      <c r="E426" s="281">
        <v>41698.35</v>
      </c>
      <c r="F426" s="281">
        <v>41698.645833333336</v>
      </c>
      <c r="G426" s="373">
        <f t="shared" si="55"/>
        <v>7.1000000000931323</v>
      </c>
      <c r="H426" s="374">
        <f t="shared" si="56"/>
        <v>7.1000000000931323</v>
      </c>
      <c r="I426" s="375">
        <f t="shared" si="57"/>
        <v>908.80000001192093</v>
      </c>
      <c r="J426" s="376"/>
      <c r="K426" s="376"/>
      <c r="L426" s="376"/>
      <c r="M426" s="500">
        <v>0</v>
      </c>
      <c r="N426" s="495">
        <v>129</v>
      </c>
      <c r="O426" s="495">
        <v>128</v>
      </c>
      <c r="P426" s="284" t="s">
        <v>389</v>
      </c>
      <c r="Q426" s="366" t="s">
        <v>398</v>
      </c>
    </row>
    <row r="427" spans="1:29" s="384" customFormat="1" x14ac:dyDescent="0.2">
      <c r="A427" s="454" t="s">
        <v>124</v>
      </c>
      <c r="B427" s="464" t="s">
        <v>154</v>
      </c>
      <c r="C427" s="454">
        <v>20</v>
      </c>
      <c r="D427" s="454">
        <v>5250</v>
      </c>
      <c r="E427" s="455">
        <v>41663.186805555553</v>
      </c>
      <c r="F427" s="455">
        <v>41663.425694444442</v>
      </c>
      <c r="G427" s="465">
        <f t="shared" si="55"/>
        <v>5.7333333333372138</v>
      </c>
      <c r="H427" s="466">
        <f t="shared" si="56"/>
        <v>5.7333333333372138</v>
      </c>
      <c r="I427" s="467">
        <f t="shared" si="57"/>
        <v>900.13333333394257</v>
      </c>
      <c r="J427" s="468"/>
      <c r="K427" s="468"/>
      <c r="L427" s="468"/>
      <c r="M427" s="534">
        <v>0</v>
      </c>
      <c r="N427" s="534">
        <v>160</v>
      </c>
      <c r="O427" s="534">
        <v>157</v>
      </c>
      <c r="P427" s="459" t="s">
        <v>599</v>
      </c>
      <c r="Q427" s="460" t="s">
        <v>600</v>
      </c>
      <c r="R427" s="461"/>
      <c r="S427" s="214"/>
      <c r="T427" s="214"/>
      <c r="U427" s="214"/>
      <c r="V427" s="214"/>
      <c r="W427" s="214"/>
      <c r="X427" s="214"/>
      <c r="Y427" s="214"/>
      <c r="Z427" s="214"/>
      <c r="AA427" s="214"/>
      <c r="AB427" s="214"/>
      <c r="AC427" s="214"/>
    </row>
    <row r="428" spans="1:29" s="384" customFormat="1" x14ac:dyDescent="0.2">
      <c r="A428" s="280" t="s">
        <v>129</v>
      </c>
      <c r="B428" s="372" t="s">
        <v>5</v>
      </c>
      <c r="C428" s="280">
        <v>12</v>
      </c>
      <c r="D428" s="280">
        <v>5272</v>
      </c>
      <c r="E428" s="281">
        <v>41697.288194444445</v>
      </c>
      <c r="F428" s="281">
        <v>41697.620138888888</v>
      </c>
      <c r="G428" s="373">
        <f t="shared" si="55"/>
        <v>7.96666666661622</v>
      </c>
      <c r="H428" s="374">
        <f t="shared" si="56"/>
        <v>7.96666666661622</v>
      </c>
      <c r="I428" s="375">
        <f t="shared" si="57"/>
        <v>892.26666666101664</v>
      </c>
      <c r="J428" s="376"/>
      <c r="K428" s="376"/>
      <c r="L428" s="376"/>
      <c r="M428" s="500">
        <v>0</v>
      </c>
      <c r="N428" s="500">
        <v>113</v>
      </c>
      <c r="O428" s="500">
        <v>112</v>
      </c>
      <c r="P428" s="284" t="s">
        <v>389</v>
      </c>
      <c r="Q428" s="366" t="s">
        <v>397</v>
      </c>
      <c r="R428" s="285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</row>
    <row r="429" spans="1:29" s="384" customFormat="1" x14ac:dyDescent="0.2">
      <c r="A429" s="280" t="s">
        <v>137</v>
      </c>
      <c r="B429" s="385" t="s">
        <v>154</v>
      </c>
      <c r="C429" s="280">
        <v>4</v>
      </c>
      <c r="D429" s="280">
        <v>4700</v>
      </c>
      <c r="E429" s="281">
        <v>41643.257638888892</v>
      </c>
      <c r="F429" s="281">
        <v>41643.469444444447</v>
      </c>
      <c r="G429" s="386">
        <f t="shared" si="55"/>
        <v>5.0833333333139308</v>
      </c>
      <c r="H429" s="387">
        <f t="shared" si="56"/>
        <v>5.0833333333139308</v>
      </c>
      <c r="I429" s="388">
        <f t="shared" si="57"/>
        <v>869.24999999668216</v>
      </c>
      <c r="J429" s="389"/>
      <c r="K429" s="389"/>
      <c r="L429" s="389"/>
      <c r="M429" s="535">
        <v>0</v>
      </c>
      <c r="N429" s="535">
        <v>172</v>
      </c>
      <c r="O429" s="535">
        <v>171</v>
      </c>
      <c r="P429" s="284" t="s">
        <v>601</v>
      </c>
      <c r="Q429" s="284" t="s">
        <v>602</v>
      </c>
      <c r="R429" s="284"/>
      <c r="S429" s="284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</row>
    <row r="430" spans="1:29" s="384" customFormat="1" x14ac:dyDescent="0.2">
      <c r="A430" s="280" t="s">
        <v>123</v>
      </c>
      <c r="B430" s="385" t="s">
        <v>154</v>
      </c>
      <c r="C430" s="280">
        <v>6</v>
      </c>
      <c r="D430" s="280">
        <v>5246</v>
      </c>
      <c r="E430" s="281">
        <v>41646.059027777781</v>
      </c>
      <c r="F430" s="281">
        <v>41646.243055555555</v>
      </c>
      <c r="G430" s="386">
        <f t="shared" si="55"/>
        <v>4.4166666665696539</v>
      </c>
      <c r="H430" s="387">
        <f t="shared" si="56"/>
        <v>4.4166666665696539</v>
      </c>
      <c r="I430" s="388">
        <f t="shared" si="57"/>
        <v>777.33333331625909</v>
      </c>
      <c r="J430" s="389"/>
      <c r="K430" s="389"/>
      <c r="L430" s="389"/>
      <c r="M430" s="535">
        <v>0</v>
      </c>
      <c r="N430" s="535">
        <v>180</v>
      </c>
      <c r="O430" s="535">
        <v>176</v>
      </c>
      <c r="P430" s="284" t="s">
        <v>603</v>
      </c>
      <c r="Q430" s="284" t="s">
        <v>604</v>
      </c>
      <c r="R430" s="284"/>
      <c r="S430" s="284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</row>
    <row r="431" spans="1:29" x14ac:dyDescent="0.2">
      <c r="A431" s="280" t="s">
        <v>124</v>
      </c>
      <c r="B431" s="385" t="s">
        <v>154</v>
      </c>
      <c r="C431" s="280">
        <v>8</v>
      </c>
      <c r="D431" s="280">
        <v>5016</v>
      </c>
      <c r="E431" s="281">
        <v>41646.059027777781</v>
      </c>
      <c r="F431" s="281">
        <v>41646.242361111108</v>
      </c>
      <c r="G431" s="386">
        <f t="shared" si="55"/>
        <v>4.3999999998486601</v>
      </c>
      <c r="H431" s="387">
        <f t="shared" si="56"/>
        <v>4.3999999998486601</v>
      </c>
      <c r="I431" s="388">
        <f t="shared" si="57"/>
        <v>774.39999997336417</v>
      </c>
      <c r="J431" s="389"/>
      <c r="K431" s="389"/>
      <c r="L431" s="389"/>
      <c r="M431" s="535">
        <v>0</v>
      </c>
      <c r="N431" s="535">
        <v>180</v>
      </c>
      <c r="O431" s="535">
        <v>176</v>
      </c>
      <c r="P431" s="284" t="s">
        <v>605</v>
      </c>
      <c r="Q431" s="284" t="s">
        <v>606</v>
      </c>
      <c r="R431" s="284"/>
      <c r="S431" s="284"/>
    </row>
    <row r="432" spans="1:29" s="384" customFormat="1" ht="13.5" x14ac:dyDescent="0.25">
      <c r="A432" s="280" t="s">
        <v>124</v>
      </c>
      <c r="B432" s="372" t="s">
        <v>5</v>
      </c>
      <c r="C432" s="280">
        <v>30</v>
      </c>
      <c r="D432" s="280">
        <v>5041</v>
      </c>
      <c r="E432" s="281">
        <v>41674.481249999997</v>
      </c>
      <c r="F432" s="281">
        <v>41674.661111111112</v>
      </c>
      <c r="G432" s="373">
        <f t="shared" si="55"/>
        <v>4.3166666667675599</v>
      </c>
      <c r="H432" s="374">
        <f t="shared" si="56"/>
        <v>4.3166666667675599</v>
      </c>
      <c r="I432" s="375">
        <f t="shared" si="57"/>
        <v>759.73333335109055</v>
      </c>
      <c r="J432" s="376"/>
      <c r="K432" s="376"/>
      <c r="L432" s="376"/>
      <c r="M432" s="495">
        <v>0</v>
      </c>
      <c r="N432" s="495">
        <v>180</v>
      </c>
      <c r="O432" s="495">
        <v>176</v>
      </c>
      <c r="P432" s="284" t="s">
        <v>186</v>
      </c>
      <c r="Q432" s="482" t="s">
        <v>367</v>
      </c>
      <c r="R432" s="285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</row>
    <row r="433" spans="1:29" s="384" customFormat="1" x14ac:dyDescent="0.2">
      <c r="A433" s="280" t="s">
        <v>133</v>
      </c>
      <c r="B433" s="372" t="s">
        <v>5</v>
      </c>
      <c r="C433" s="280">
        <v>8</v>
      </c>
      <c r="D433" s="280">
        <v>5108</v>
      </c>
      <c r="E433" s="281">
        <v>41653.333333333336</v>
      </c>
      <c r="F433" s="281">
        <v>41653.57916666667</v>
      </c>
      <c r="G433" s="373">
        <f t="shared" si="55"/>
        <v>5.9000000000232831</v>
      </c>
      <c r="H433" s="374">
        <f t="shared" si="56"/>
        <v>5.9000000000232831</v>
      </c>
      <c r="I433" s="375">
        <f t="shared" si="57"/>
        <v>755.20000000298023</v>
      </c>
      <c r="J433" s="376"/>
      <c r="K433" s="376"/>
      <c r="L433" s="356"/>
      <c r="M433" s="535">
        <v>0</v>
      </c>
      <c r="N433" s="535">
        <v>129</v>
      </c>
      <c r="O433" s="535">
        <v>128</v>
      </c>
      <c r="P433" s="284" t="s">
        <v>597</v>
      </c>
      <c r="Q433" s="284" t="s">
        <v>607</v>
      </c>
      <c r="R433" s="284"/>
      <c r="S433" s="284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</row>
    <row r="434" spans="1:29" x14ac:dyDescent="0.2">
      <c r="A434" s="454" t="s">
        <v>124</v>
      </c>
      <c r="B434" s="552" t="s">
        <v>5</v>
      </c>
      <c r="C434" s="454">
        <v>23</v>
      </c>
      <c r="D434" s="454">
        <v>5041</v>
      </c>
      <c r="E434" s="455">
        <v>41664.504166666666</v>
      </c>
      <c r="F434" s="455">
        <v>41664.680555555555</v>
      </c>
      <c r="G434" s="553">
        <f t="shared" si="55"/>
        <v>4.2333333333372138</v>
      </c>
      <c r="H434" s="554">
        <f t="shared" si="56"/>
        <v>4.2333333333372138</v>
      </c>
      <c r="I434" s="555">
        <f t="shared" si="57"/>
        <v>664.63333333394257</v>
      </c>
      <c r="J434" s="556"/>
      <c r="K434" s="556"/>
      <c r="L434" s="245"/>
      <c r="M434" s="534">
        <v>0</v>
      </c>
      <c r="N434" s="534">
        <v>160</v>
      </c>
      <c r="O434" s="534">
        <v>157</v>
      </c>
      <c r="P434" s="459" t="s">
        <v>186</v>
      </c>
      <c r="Q434" s="460" t="s">
        <v>608</v>
      </c>
      <c r="R434" s="461"/>
      <c r="S434" s="214"/>
      <c r="T434" s="214"/>
      <c r="U434" s="214"/>
      <c r="V434" s="214"/>
      <c r="W434" s="214"/>
      <c r="X434" s="214"/>
      <c r="Y434" s="214"/>
      <c r="Z434" s="214"/>
      <c r="AA434" s="214"/>
      <c r="AB434" s="214"/>
      <c r="AC434" s="214"/>
    </row>
    <row r="435" spans="1:29" x14ac:dyDescent="0.2">
      <c r="A435" s="454" t="s">
        <v>124</v>
      </c>
      <c r="B435" s="464" t="s">
        <v>154</v>
      </c>
      <c r="C435" s="454">
        <v>12</v>
      </c>
      <c r="D435" s="454">
        <v>5079</v>
      </c>
      <c r="E435" s="455">
        <v>41661.005555555559</v>
      </c>
      <c r="F435" s="455">
        <v>41661.180555555555</v>
      </c>
      <c r="G435" s="465">
        <f t="shared" si="55"/>
        <v>4.1999999998952262</v>
      </c>
      <c r="H435" s="466">
        <f t="shared" si="56"/>
        <v>4.1999999998952262</v>
      </c>
      <c r="I435" s="467">
        <f t="shared" si="57"/>
        <v>659.39999998355052</v>
      </c>
      <c r="J435" s="468"/>
      <c r="K435" s="468"/>
      <c r="L435" s="468"/>
      <c r="M435" s="534">
        <v>0</v>
      </c>
      <c r="N435" s="534">
        <v>160</v>
      </c>
      <c r="O435" s="534">
        <v>157</v>
      </c>
      <c r="P435" s="459" t="s">
        <v>172</v>
      </c>
      <c r="Q435" s="460" t="s">
        <v>609</v>
      </c>
      <c r="R435" s="461"/>
      <c r="S435" s="214"/>
      <c r="T435" s="214"/>
      <c r="U435" s="214"/>
      <c r="V435" s="214"/>
      <c r="W435" s="214"/>
      <c r="X435" s="214"/>
      <c r="Y435" s="214"/>
      <c r="Z435" s="214"/>
      <c r="AA435" s="214"/>
      <c r="AB435" s="214"/>
      <c r="AC435" s="214"/>
    </row>
    <row r="436" spans="1:29" x14ac:dyDescent="0.2">
      <c r="A436" s="280" t="s">
        <v>133</v>
      </c>
      <c r="B436" s="372" t="s">
        <v>5</v>
      </c>
      <c r="C436" s="280">
        <v>11</v>
      </c>
      <c r="D436" s="280">
        <v>5160</v>
      </c>
      <c r="E436" s="281">
        <v>41655.583333333336</v>
      </c>
      <c r="F436" s="281">
        <v>41655.789583333331</v>
      </c>
      <c r="G436" s="373">
        <f t="shared" si="55"/>
        <v>4.9499999998952262</v>
      </c>
      <c r="H436" s="374">
        <f t="shared" si="56"/>
        <v>4.9499999998952262</v>
      </c>
      <c r="I436" s="375">
        <f t="shared" si="57"/>
        <v>633.59999998658895</v>
      </c>
      <c r="J436" s="376"/>
      <c r="K436" s="376"/>
      <c r="M436" s="535">
        <v>0</v>
      </c>
      <c r="N436" s="535">
        <v>129</v>
      </c>
      <c r="O436" s="535">
        <v>128</v>
      </c>
      <c r="P436" s="284" t="s">
        <v>185</v>
      </c>
      <c r="Q436" s="284" t="s">
        <v>610</v>
      </c>
      <c r="R436" s="284"/>
      <c r="S436" s="284"/>
    </row>
    <row r="437" spans="1:29" x14ac:dyDescent="0.2">
      <c r="A437" s="247" t="s">
        <v>139</v>
      </c>
      <c r="B437" s="546" t="s">
        <v>154</v>
      </c>
      <c r="C437" s="247">
        <v>2</v>
      </c>
      <c r="D437" s="247">
        <v>9130</v>
      </c>
      <c r="E437" s="248">
        <v>41669.291666666664</v>
      </c>
      <c r="F437" s="248">
        <v>41670.388888888891</v>
      </c>
      <c r="G437" s="547">
        <f t="shared" si="55"/>
        <v>26.333333333430346</v>
      </c>
      <c r="H437" s="548">
        <f t="shared" si="56"/>
        <v>26.333333333430346</v>
      </c>
      <c r="I437" s="549">
        <f t="shared" si="57"/>
        <v>605.66666666889796</v>
      </c>
      <c r="J437" s="550"/>
      <c r="K437" s="550"/>
      <c r="L437" s="550"/>
      <c r="M437" s="551">
        <v>0</v>
      </c>
      <c r="N437" s="551">
        <v>23</v>
      </c>
      <c r="O437" s="551">
        <v>23</v>
      </c>
      <c r="P437" s="521" t="s">
        <v>592</v>
      </c>
      <c r="Q437" s="522" t="s">
        <v>593</v>
      </c>
      <c r="R437" s="523"/>
      <c r="S437" s="218"/>
      <c r="T437" s="218"/>
      <c r="U437" s="218"/>
      <c r="V437" s="218"/>
      <c r="W437" s="218"/>
      <c r="X437" s="218"/>
      <c r="Y437" s="218"/>
      <c r="Z437" s="218"/>
      <c r="AA437" s="218"/>
      <c r="AB437" s="218"/>
      <c r="AC437" s="218"/>
    </row>
    <row r="438" spans="1:29" ht="13.5" x14ac:dyDescent="0.25">
      <c r="A438" s="280" t="s">
        <v>134</v>
      </c>
      <c r="B438" s="372" t="s">
        <v>5</v>
      </c>
      <c r="C438" s="280">
        <v>12</v>
      </c>
      <c r="D438" s="280">
        <v>5160</v>
      </c>
      <c r="E438" s="281">
        <v>41690.541666666664</v>
      </c>
      <c r="F438" s="281">
        <v>41690.711111111108</v>
      </c>
      <c r="G438" s="373">
        <f t="shared" si="55"/>
        <v>4.0666666666511446</v>
      </c>
      <c r="H438" s="374">
        <f t="shared" si="56"/>
        <v>4.0666666666511446</v>
      </c>
      <c r="I438" s="375">
        <f t="shared" si="57"/>
        <v>561.19999999785796</v>
      </c>
      <c r="J438" s="376"/>
      <c r="K438" s="376"/>
      <c r="L438" s="376"/>
      <c r="M438" s="495">
        <v>0</v>
      </c>
      <c r="N438" s="495">
        <v>139</v>
      </c>
      <c r="O438" s="495">
        <v>138</v>
      </c>
      <c r="P438" s="284" t="s">
        <v>185</v>
      </c>
      <c r="Q438" s="482" t="s">
        <v>349</v>
      </c>
    </row>
    <row r="439" spans="1:29" ht="13.5" x14ac:dyDescent="0.25">
      <c r="A439" s="280" t="s">
        <v>129</v>
      </c>
      <c r="B439" s="372" t="s">
        <v>5</v>
      </c>
      <c r="C439" s="280">
        <v>10</v>
      </c>
      <c r="D439" s="280">
        <v>5048</v>
      </c>
      <c r="E439" s="281">
        <v>41688.333333333336</v>
      </c>
      <c r="F439" s="281">
        <v>41688.531944444447</v>
      </c>
      <c r="G439" s="373">
        <f t="shared" si="55"/>
        <v>4.7666666666627862</v>
      </c>
      <c r="H439" s="374">
        <f t="shared" si="56"/>
        <v>4.7666666666627862</v>
      </c>
      <c r="I439" s="375">
        <f t="shared" si="57"/>
        <v>533.86666666623205</v>
      </c>
      <c r="J439" s="376"/>
      <c r="K439" s="376"/>
      <c r="L439" s="376"/>
      <c r="M439" s="495">
        <v>0</v>
      </c>
      <c r="N439" s="495">
        <v>113</v>
      </c>
      <c r="O439" s="495">
        <v>112</v>
      </c>
      <c r="P439" s="284" t="s">
        <v>187</v>
      </c>
      <c r="Q439" s="482" t="s">
        <v>343</v>
      </c>
    </row>
    <row r="440" spans="1:29" x14ac:dyDescent="0.2">
      <c r="A440" s="454" t="s">
        <v>133</v>
      </c>
      <c r="B440" s="464" t="s">
        <v>154</v>
      </c>
      <c r="C440" s="454">
        <v>16</v>
      </c>
      <c r="D440" s="454">
        <v>5017</v>
      </c>
      <c r="E440" s="455">
        <v>41669.15</v>
      </c>
      <c r="F440" s="455">
        <v>41669.319444444445</v>
      </c>
      <c r="G440" s="465">
        <f t="shared" si="55"/>
        <v>4.0666666666511446</v>
      </c>
      <c r="H440" s="466">
        <f t="shared" si="56"/>
        <v>4.0666666666511446</v>
      </c>
      <c r="I440" s="467">
        <f t="shared" si="57"/>
        <v>520.53333333134651</v>
      </c>
      <c r="J440" s="468"/>
      <c r="K440" s="468"/>
      <c r="L440" s="468"/>
      <c r="M440" s="534">
        <v>0</v>
      </c>
      <c r="N440" s="534">
        <v>129</v>
      </c>
      <c r="O440" s="534">
        <v>128</v>
      </c>
      <c r="P440" s="459" t="s">
        <v>611</v>
      </c>
      <c r="Q440" s="460" t="s">
        <v>612</v>
      </c>
      <c r="R440" s="461"/>
      <c r="S440" s="214"/>
      <c r="T440" s="214"/>
      <c r="U440" s="214"/>
      <c r="V440" s="214"/>
      <c r="W440" s="214"/>
      <c r="X440" s="214"/>
      <c r="Y440" s="214"/>
      <c r="Z440" s="214"/>
      <c r="AA440" s="214"/>
      <c r="AB440" s="214"/>
      <c r="AC440" s="214"/>
    </row>
    <row r="441" spans="1:29" ht="13.5" x14ac:dyDescent="0.25">
      <c r="A441" s="280" t="s">
        <v>140</v>
      </c>
      <c r="B441" s="385" t="s">
        <v>154</v>
      </c>
      <c r="C441" s="280">
        <v>15</v>
      </c>
      <c r="D441" s="280">
        <v>5041</v>
      </c>
      <c r="E441" s="281">
        <v>41677.526388888888</v>
      </c>
      <c r="F441" s="281">
        <v>41677.649305555555</v>
      </c>
      <c r="G441" s="386">
        <f t="shared" si="55"/>
        <v>2.9500000000116415</v>
      </c>
      <c r="H441" s="387">
        <f t="shared" si="56"/>
        <v>2.9500000000116415</v>
      </c>
      <c r="I441" s="388">
        <f t="shared" si="57"/>
        <v>519.20000000204891</v>
      </c>
      <c r="J441" s="389"/>
      <c r="K441" s="389"/>
      <c r="L441" s="389"/>
      <c r="M441" s="495">
        <v>0</v>
      </c>
      <c r="N441" s="495">
        <v>180</v>
      </c>
      <c r="O441" s="495">
        <v>176</v>
      </c>
      <c r="P441" s="284" t="s">
        <v>186</v>
      </c>
      <c r="Q441" s="482" t="s">
        <v>370</v>
      </c>
    </row>
    <row r="442" spans="1:29" x14ac:dyDescent="0.2">
      <c r="A442" s="454" t="s">
        <v>122</v>
      </c>
      <c r="B442" s="464" t="s">
        <v>158</v>
      </c>
      <c r="C442" s="454">
        <v>13</v>
      </c>
      <c r="D442" s="454">
        <v>5079</v>
      </c>
      <c r="E442" s="455">
        <v>41661.03125</v>
      </c>
      <c r="F442" s="455">
        <v>41661.168055555558</v>
      </c>
      <c r="G442" s="465">
        <f t="shared" si="55"/>
        <v>3.28333333338378</v>
      </c>
      <c r="H442" s="466">
        <f t="shared" si="56"/>
        <v>3.28333333338378</v>
      </c>
      <c r="I442" s="467">
        <f t="shared" si="57"/>
        <v>515.48333334125346</v>
      </c>
      <c r="J442" s="468"/>
      <c r="K442" s="468"/>
      <c r="L442" s="468"/>
      <c r="M442" s="534">
        <v>0</v>
      </c>
      <c r="N442" s="534">
        <v>160</v>
      </c>
      <c r="O442" s="534">
        <v>157</v>
      </c>
      <c r="P442" s="459" t="s">
        <v>172</v>
      </c>
      <c r="Q442" s="460" t="s">
        <v>613</v>
      </c>
      <c r="R442" s="461"/>
      <c r="S442" s="214"/>
      <c r="T442" s="214"/>
      <c r="U442" s="214"/>
      <c r="V442" s="214"/>
      <c r="W442" s="214"/>
      <c r="X442" s="214"/>
      <c r="Y442" s="214"/>
      <c r="Z442" s="214"/>
      <c r="AA442" s="214"/>
      <c r="AB442" s="214"/>
      <c r="AC442" s="214"/>
    </row>
    <row r="443" spans="1:29" x14ac:dyDescent="0.2">
      <c r="A443" s="280" t="s">
        <v>129</v>
      </c>
      <c r="B443" s="385" t="s">
        <v>154</v>
      </c>
      <c r="C443" s="280">
        <v>2</v>
      </c>
      <c r="D443" s="280">
        <v>5054</v>
      </c>
      <c r="E443" s="281">
        <v>41645.349305555559</v>
      </c>
      <c r="F443" s="281">
        <v>41645.490972222222</v>
      </c>
      <c r="G443" s="386">
        <f t="shared" si="55"/>
        <v>3.3999999999068677</v>
      </c>
      <c r="H443" s="387">
        <f t="shared" si="56"/>
        <v>3.3999999999068677</v>
      </c>
      <c r="I443" s="388">
        <f t="shared" si="57"/>
        <v>441.99999998789281</v>
      </c>
      <c r="J443" s="389"/>
      <c r="K443" s="389"/>
      <c r="L443" s="389"/>
      <c r="M443" s="535">
        <v>0</v>
      </c>
      <c r="N443" s="535">
        <v>131</v>
      </c>
      <c r="O443" s="535">
        <v>130</v>
      </c>
      <c r="P443" s="284" t="s">
        <v>614</v>
      </c>
      <c r="Q443" s="284" t="s">
        <v>615</v>
      </c>
      <c r="R443" s="284"/>
      <c r="S443" s="284"/>
    </row>
    <row r="444" spans="1:29" ht="13.5" x14ac:dyDescent="0.25">
      <c r="A444" s="280" t="s">
        <v>123</v>
      </c>
      <c r="B444" s="385" t="s">
        <v>158</v>
      </c>
      <c r="C444" s="280">
        <v>18</v>
      </c>
      <c r="D444" s="280">
        <v>5130</v>
      </c>
      <c r="E444" s="281">
        <v>41687.739583333336</v>
      </c>
      <c r="F444" s="281">
        <v>41687.843055555553</v>
      </c>
      <c r="G444" s="386">
        <f t="shared" si="55"/>
        <v>2.4833333332207985</v>
      </c>
      <c r="H444" s="387">
        <f t="shared" si="56"/>
        <v>2.4833333332207985</v>
      </c>
      <c r="I444" s="388">
        <f t="shared" si="57"/>
        <v>437.06666664686054</v>
      </c>
      <c r="J444" s="389"/>
      <c r="K444" s="389"/>
      <c r="L444" s="389"/>
      <c r="M444" s="495">
        <v>0</v>
      </c>
      <c r="N444" s="495">
        <v>180</v>
      </c>
      <c r="O444" s="495">
        <v>176</v>
      </c>
      <c r="P444" s="284" t="s">
        <v>169</v>
      </c>
      <c r="Q444" s="482" t="s">
        <v>366</v>
      </c>
    </row>
    <row r="445" spans="1:29" s="214" customFormat="1" x14ac:dyDescent="0.2">
      <c r="A445" s="454" t="s">
        <v>124</v>
      </c>
      <c r="B445" s="464" t="s">
        <v>154</v>
      </c>
      <c r="C445" s="454">
        <v>25</v>
      </c>
      <c r="D445" s="454">
        <v>5048</v>
      </c>
      <c r="E445" s="455">
        <v>41666.477083333331</v>
      </c>
      <c r="F445" s="455">
        <v>41666.586805555555</v>
      </c>
      <c r="G445" s="465">
        <f t="shared" si="55"/>
        <v>2.6333333333604969</v>
      </c>
      <c r="H445" s="466">
        <f t="shared" si="56"/>
        <v>2.6333333333604969</v>
      </c>
      <c r="I445" s="467">
        <f t="shared" si="57"/>
        <v>413.43333333759801</v>
      </c>
      <c r="J445" s="468"/>
      <c r="K445" s="468"/>
      <c r="L445" s="468"/>
      <c r="M445" s="534">
        <v>0</v>
      </c>
      <c r="N445" s="534">
        <v>160</v>
      </c>
      <c r="O445" s="534">
        <v>157</v>
      </c>
      <c r="P445" s="459" t="s">
        <v>187</v>
      </c>
      <c r="Q445" s="460" t="s">
        <v>616</v>
      </c>
      <c r="R445" s="461"/>
    </row>
    <row r="446" spans="1:29" s="214" customFormat="1" ht="13.5" x14ac:dyDescent="0.25">
      <c r="A446" s="280" t="s">
        <v>123</v>
      </c>
      <c r="B446" s="385" t="s">
        <v>154</v>
      </c>
      <c r="C446" s="280">
        <v>12</v>
      </c>
      <c r="D446" s="280">
        <v>5079</v>
      </c>
      <c r="E446" s="281">
        <v>41681.261111111111</v>
      </c>
      <c r="F446" s="281">
        <v>41681.357638888891</v>
      </c>
      <c r="G446" s="386">
        <f t="shared" si="55"/>
        <v>2.3166666667093523</v>
      </c>
      <c r="H446" s="387">
        <f t="shared" si="56"/>
        <v>2.3166666667093523</v>
      </c>
      <c r="I446" s="388">
        <f t="shared" si="57"/>
        <v>407.733333340846</v>
      </c>
      <c r="J446" s="389"/>
      <c r="K446" s="389"/>
      <c r="L446" s="389"/>
      <c r="M446" s="495">
        <v>0</v>
      </c>
      <c r="N446" s="495">
        <v>180</v>
      </c>
      <c r="O446" s="495">
        <v>176</v>
      </c>
      <c r="P446" s="284" t="s">
        <v>172</v>
      </c>
      <c r="Q446" s="482" t="s">
        <v>363</v>
      </c>
      <c r="R446" s="285"/>
      <c r="S446" s="63"/>
      <c r="T446" s="63"/>
      <c r="U446" s="63"/>
      <c r="V446" s="384"/>
      <c r="W446" s="384"/>
      <c r="X446" s="384"/>
      <c r="Y446" s="384"/>
      <c r="Z446" s="384"/>
      <c r="AA446" s="384"/>
      <c r="AB446" s="384"/>
      <c r="AC446" s="384"/>
    </row>
    <row r="447" spans="1:29" s="214" customFormat="1" ht="13.5" x14ac:dyDescent="0.25">
      <c r="A447" s="280" t="s">
        <v>137</v>
      </c>
      <c r="B447" s="385" t="s">
        <v>154</v>
      </c>
      <c r="C447" s="280">
        <v>12</v>
      </c>
      <c r="D447" s="280">
        <v>5049</v>
      </c>
      <c r="E447" s="281">
        <v>41680.718055555553</v>
      </c>
      <c r="F447" s="281">
        <v>41680.81527777778</v>
      </c>
      <c r="G447" s="386">
        <f t="shared" ref="G447:G478" si="58">(F447-E447)*24</f>
        <v>2.3333333334303461</v>
      </c>
      <c r="H447" s="387">
        <f t="shared" ref="H447:H478" si="59">G447*(N447-M447)/N447</f>
        <v>2.3333333334303461</v>
      </c>
      <c r="I447" s="388">
        <f t="shared" ref="I447:I478" si="60">H447*O447</f>
        <v>399.00000001658918</v>
      </c>
      <c r="J447" s="389"/>
      <c r="K447" s="389"/>
      <c r="L447" s="389"/>
      <c r="M447" s="495">
        <v>0</v>
      </c>
      <c r="N447" s="495">
        <v>172</v>
      </c>
      <c r="O447" s="495">
        <v>171</v>
      </c>
      <c r="P447" s="284" t="s">
        <v>345</v>
      </c>
      <c r="Q447" s="482" t="s">
        <v>346</v>
      </c>
      <c r="R447" s="285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</row>
    <row r="448" spans="1:29" x14ac:dyDescent="0.2">
      <c r="A448" s="280" t="s">
        <v>123</v>
      </c>
      <c r="B448" s="385" t="s">
        <v>154</v>
      </c>
      <c r="C448" s="280">
        <v>2</v>
      </c>
      <c r="D448" s="280">
        <v>5240</v>
      </c>
      <c r="E448" s="281">
        <v>41642.461111111108</v>
      </c>
      <c r="F448" s="281">
        <v>41642.555555555555</v>
      </c>
      <c r="G448" s="386">
        <f t="shared" si="58"/>
        <v>2.2666666667209938</v>
      </c>
      <c r="H448" s="387">
        <f t="shared" si="59"/>
        <v>2.2666666667209938</v>
      </c>
      <c r="I448" s="388">
        <f t="shared" si="60"/>
        <v>398.93333334289491</v>
      </c>
      <c r="J448" s="389"/>
      <c r="K448" s="389"/>
      <c r="L448" s="389"/>
      <c r="M448" s="535">
        <v>0</v>
      </c>
      <c r="N448" s="535">
        <v>180</v>
      </c>
      <c r="O448" s="535">
        <v>176</v>
      </c>
      <c r="P448" s="284" t="s">
        <v>617</v>
      </c>
      <c r="Q448" s="284" t="s">
        <v>618</v>
      </c>
      <c r="R448" s="284"/>
      <c r="S448" s="284"/>
    </row>
    <row r="449" spans="1:29" x14ac:dyDescent="0.2">
      <c r="A449" s="454" t="s">
        <v>124</v>
      </c>
      <c r="B449" s="464" t="s">
        <v>154</v>
      </c>
      <c r="C449" s="454">
        <v>11</v>
      </c>
      <c r="D449" s="454">
        <v>5048</v>
      </c>
      <c r="E449" s="455">
        <v>41660.730555555558</v>
      </c>
      <c r="F449" s="455">
        <v>41660.834027777775</v>
      </c>
      <c r="G449" s="465">
        <f t="shared" si="58"/>
        <v>2.4833333332207985</v>
      </c>
      <c r="H449" s="466">
        <f t="shared" si="59"/>
        <v>2.4833333332207985</v>
      </c>
      <c r="I449" s="467">
        <f t="shared" si="60"/>
        <v>389.88333331566537</v>
      </c>
      <c r="J449" s="468"/>
      <c r="K449" s="468"/>
      <c r="L449" s="468"/>
      <c r="M449" s="534">
        <v>0</v>
      </c>
      <c r="N449" s="534">
        <v>160</v>
      </c>
      <c r="O449" s="534">
        <v>157</v>
      </c>
      <c r="P449" s="459" t="s">
        <v>187</v>
      </c>
      <c r="Q449" s="460" t="s">
        <v>619</v>
      </c>
      <c r="R449" s="461"/>
      <c r="S449" s="214"/>
      <c r="T449" s="214"/>
      <c r="U449" s="214"/>
      <c r="V449" s="214"/>
      <c r="W449" s="214"/>
      <c r="X449" s="214"/>
      <c r="Y449" s="214"/>
      <c r="Z449" s="214"/>
      <c r="AA449" s="214"/>
      <c r="AB449" s="214"/>
      <c r="AC449" s="214"/>
    </row>
    <row r="450" spans="1:29" x14ac:dyDescent="0.2">
      <c r="A450" s="247" t="s">
        <v>620</v>
      </c>
      <c r="B450" s="546" t="s">
        <v>154</v>
      </c>
      <c r="C450" s="247">
        <v>2</v>
      </c>
      <c r="D450" s="247">
        <v>9130</v>
      </c>
      <c r="E450" s="248">
        <v>41669.291666666664</v>
      </c>
      <c r="F450" s="248">
        <v>41670.388888888891</v>
      </c>
      <c r="G450" s="547">
        <f t="shared" si="58"/>
        <v>26.333333333430346</v>
      </c>
      <c r="H450" s="548">
        <f t="shared" si="59"/>
        <v>26.333333333430346</v>
      </c>
      <c r="I450" s="549">
        <f t="shared" si="60"/>
        <v>368.66666666802485</v>
      </c>
      <c r="J450" s="550"/>
      <c r="K450" s="550"/>
      <c r="L450" s="550"/>
      <c r="M450" s="551">
        <v>0</v>
      </c>
      <c r="N450" s="551">
        <v>14</v>
      </c>
      <c r="O450" s="551">
        <v>14</v>
      </c>
      <c r="P450" s="521" t="s">
        <v>592</v>
      </c>
      <c r="Q450" s="522" t="s">
        <v>593</v>
      </c>
      <c r="R450" s="523"/>
      <c r="S450" s="218"/>
      <c r="T450" s="218"/>
      <c r="U450" s="218"/>
      <c r="V450" s="218"/>
      <c r="W450" s="218"/>
      <c r="X450" s="218"/>
      <c r="Y450" s="218"/>
      <c r="Z450" s="218"/>
      <c r="AA450" s="218"/>
      <c r="AB450" s="218"/>
      <c r="AC450" s="218"/>
    </row>
    <row r="451" spans="1:29" x14ac:dyDescent="0.2">
      <c r="A451" s="278" t="s">
        <v>173</v>
      </c>
      <c r="B451" s="390" t="s">
        <v>154</v>
      </c>
      <c r="C451" s="278">
        <v>4</v>
      </c>
      <c r="D451" s="278">
        <v>5120</v>
      </c>
      <c r="E451" s="279">
        <v>41655.521527777775</v>
      </c>
      <c r="F451" s="279">
        <v>41656.589583333334</v>
      </c>
      <c r="G451" s="391">
        <f t="shared" si="58"/>
        <v>25.633333333418705</v>
      </c>
      <c r="H451" s="392">
        <f t="shared" si="59"/>
        <v>25.633333333418705</v>
      </c>
      <c r="I451" s="393">
        <f t="shared" si="60"/>
        <v>358.86666666786186</v>
      </c>
      <c r="J451" s="394"/>
      <c r="K451" s="394"/>
      <c r="L451" s="394"/>
      <c r="M451" s="532">
        <v>0</v>
      </c>
      <c r="N451" s="532">
        <v>14</v>
      </c>
      <c r="O451" s="532">
        <v>14</v>
      </c>
      <c r="P451" s="382" t="s">
        <v>621</v>
      </c>
      <c r="Q451" s="382" t="s">
        <v>622</v>
      </c>
      <c r="R451" s="382"/>
      <c r="S451" s="382"/>
      <c r="T451" s="384"/>
      <c r="U451" s="384"/>
      <c r="V451" s="384"/>
      <c r="W451" s="384"/>
      <c r="X451" s="384"/>
      <c r="Y451" s="384"/>
      <c r="Z451" s="384"/>
      <c r="AA451" s="384"/>
      <c r="AB451" s="384"/>
      <c r="AC451" s="384"/>
    </row>
    <row r="452" spans="1:29" s="384" customFormat="1" x14ac:dyDescent="0.2">
      <c r="A452" s="280" t="s">
        <v>123</v>
      </c>
      <c r="B452" s="385" t="s">
        <v>154</v>
      </c>
      <c r="C452" s="280">
        <v>4</v>
      </c>
      <c r="D452" s="280">
        <v>5246</v>
      </c>
      <c r="E452" s="281">
        <v>41645.510416666664</v>
      </c>
      <c r="F452" s="281">
        <v>41645.588888888888</v>
      </c>
      <c r="G452" s="386">
        <f t="shared" si="58"/>
        <v>1.8833333333604969</v>
      </c>
      <c r="H452" s="387">
        <f t="shared" si="59"/>
        <v>1.8833333333604969</v>
      </c>
      <c r="I452" s="388">
        <f t="shared" si="60"/>
        <v>331.46666667144746</v>
      </c>
      <c r="J452" s="389"/>
      <c r="K452" s="389"/>
      <c r="L452" s="389"/>
      <c r="M452" s="535">
        <v>0</v>
      </c>
      <c r="N452" s="535">
        <v>180</v>
      </c>
      <c r="O452" s="535">
        <v>176</v>
      </c>
      <c r="P452" s="284" t="s">
        <v>603</v>
      </c>
      <c r="Q452" s="284" t="s">
        <v>623</v>
      </c>
      <c r="R452" s="284"/>
      <c r="S452" s="284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</row>
    <row r="453" spans="1:29" ht="13.5" x14ac:dyDescent="0.25">
      <c r="A453" s="280" t="s">
        <v>138</v>
      </c>
      <c r="B453" s="372" t="s">
        <v>5</v>
      </c>
      <c r="C453" s="280">
        <v>10</v>
      </c>
      <c r="D453" s="280">
        <v>5160</v>
      </c>
      <c r="E453" s="281">
        <v>41690.711111111108</v>
      </c>
      <c r="F453" s="281">
        <v>41690.811111111114</v>
      </c>
      <c r="G453" s="373">
        <f t="shared" si="58"/>
        <v>2.4000000001396984</v>
      </c>
      <c r="H453" s="374">
        <f t="shared" si="59"/>
        <v>2.4000000001396984</v>
      </c>
      <c r="I453" s="375">
        <f t="shared" si="60"/>
        <v>331.20000001927838</v>
      </c>
      <c r="J453" s="376"/>
      <c r="K453" s="376"/>
      <c r="L453" s="376"/>
      <c r="M453" s="495">
        <v>0</v>
      </c>
      <c r="N453" s="495">
        <v>139</v>
      </c>
      <c r="O453" s="495">
        <v>138</v>
      </c>
      <c r="P453" s="284" t="s">
        <v>185</v>
      </c>
      <c r="Q453" s="482" t="s">
        <v>350</v>
      </c>
      <c r="V453" s="384"/>
      <c r="W453" s="384"/>
      <c r="X453" s="384"/>
      <c r="Y453" s="384"/>
      <c r="Z453" s="384"/>
      <c r="AA453" s="384"/>
      <c r="AB453" s="384"/>
      <c r="AC453" s="384"/>
    </row>
    <row r="454" spans="1:29" x14ac:dyDescent="0.2">
      <c r="A454" s="247" t="s">
        <v>106</v>
      </c>
      <c r="B454" s="546" t="s">
        <v>154</v>
      </c>
      <c r="C454" s="247">
        <v>2</v>
      </c>
      <c r="D454" s="247">
        <v>9130</v>
      </c>
      <c r="E454" s="248">
        <v>41669.291666666664</v>
      </c>
      <c r="F454" s="248">
        <v>41670.388888888891</v>
      </c>
      <c r="G454" s="547">
        <f t="shared" si="58"/>
        <v>26.333333333430346</v>
      </c>
      <c r="H454" s="548">
        <f t="shared" si="59"/>
        <v>26.333333333430346</v>
      </c>
      <c r="I454" s="549">
        <f t="shared" si="60"/>
        <v>316.00000000116415</v>
      </c>
      <c r="J454" s="550"/>
      <c r="K454" s="550"/>
      <c r="L454" s="550"/>
      <c r="M454" s="551">
        <v>0</v>
      </c>
      <c r="N454" s="551">
        <v>12</v>
      </c>
      <c r="O454" s="551">
        <v>12</v>
      </c>
      <c r="P454" s="521" t="s">
        <v>592</v>
      </c>
      <c r="Q454" s="522" t="s">
        <v>593</v>
      </c>
      <c r="R454" s="523"/>
      <c r="S454" s="218"/>
      <c r="T454" s="218"/>
      <c r="U454" s="218"/>
      <c r="V454" s="218"/>
      <c r="W454" s="218"/>
      <c r="X454" s="218"/>
      <c r="Y454" s="218"/>
      <c r="Z454" s="218"/>
      <c r="AA454" s="218"/>
      <c r="AB454" s="218"/>
      <c r="AC454" s="218"/>
    </row>
    <row r="455" spans="1:29" x14ac:dyDescent="0.2">
      <c r="A455" s="280" t="s">
        <v>122</v>
      </c>
      <c r="B455" s="385" t="s">
        <v>154</v>
      </c>
      <c r="C455" s="280">
        <v>2</v>
      </c>
      <c r="D455" s="280">
        <v>5016</v>
      </c>
      <c r="E455" s="281">
        <v>41642.222916666666</v>
      </c>
      <c r="F455" s="281">
        <v>41642.293749999997</v>
      </c>
      <c r="G455" s="386">
        <f t="shared" si="58"/>
        <v>1.6999999999534339</v>
      </c>
      <c r="H455" s="387">
        <f t="shared" si="59"/>
        <v>1.6999999999534339</v>
      </c>
      <c r="I455" s="388">
        <f t="shared" si="60"/>
        <v>299.19999999180436</v>
      </c>
      <c r="J455" s="389"/>
      <c r="K455" s="389"/>
      <c r="L455" s="389"/>
      <c r="M455" s="535">
        <v>0</v>
      </c>
      <c r="N455" s="535">
        <v>180</v>
      </c>
      <c r="O455" s="535">
        <v>176</v>
      </c>
      <c r="P455" s="284" t="s">
        <v>605</v>
      </c>
      <c r="Q455" s="284" t="s">
        <v>624</v>
      </c>
      <c r="R455" s="284"/>
      <c r="S455" s="284"/>
    </row>
    <row r="456" spans="1:29" x14ac:dyDescent="0.2">
      <c r="A456" s="280" t="s">
        <v>130</v>
      </c>
      <c r="B456" s="385" t="s">
        <v>154</v>
      </c>
      <c r="C456" s="280">
        <v>2</v>
      </c>
      <c r="D456" s="280">
        <v>5048</v>
      </c>
      <c r="E456" s="281">
        <v>41642.218055555553</v>
      </c>
      <c r="F456" s="281">
        <v>41642.286111111112</v>
      </c>
      <c r="G456" s="386">
        <f t="shared" si="58"/>
        <v>1.6333333334187046</v>
      </c>
      <c r="H456" s="387">
        <f t="shared" si="59"/>
        <v>1.6333333334187046</v>
      </c>
      <c r="I456" s="388">
        <f t="shared" si="60"/>
        <v>287.466666681692</v>
      </c>
      <c r="J456" s="389"/>
      <c r="K456" s="389"/>
      <c r="L456" s="389"/>
      <c r="M456" s="535">
        <v>0</v>
      </c>
      <c r="N456" s="535">
        <v>180</v>
      </c>
      <c r="O456" s="535">
        <v>176</v>
      </c>
      <c r="P456" s="284" t="s">
        <v>187</v>
      </c>
      <c r="Q456" s="284" t="s">
        <v>625</v>
      </c>
      <c r="R456" s="284"/>
      <c r="S456" s="284"/>
    </row>
    <row r="457" spans="1:29" x14ac:dyDescent="0.2">
      <c r="A457" s="280" t="s">
        <v>124</v>
      </c>
      <c r="B457" s="385" t="s">
        <v>154</v>
      </c>
      <c r="C457" s="280">
        <v>4</v>
      </c>
      <c r="D457" s="280">
        <v>5079</v>
      </c>
      <c r="E457" s="281">
        <v>41645.095138888886</v>
      </c>
      <c r="F457" s="281">
        <v>41645.159722222219</v>
      </c>
      <c r="G457" s="386">
        <f t="shared" si="58"/>
        <v>1.5499999999883585</v>
      </c>
      <c r="H457" s="387">
        <f t="shared" si="59"/>
        <v>1.5499999999883585</v>
      </c>
      <c r="I457" s="388">
        <f t="shared" si="60"/>
        <v>272.79999999795109</v>
      </c>
      <c r="J457" s="389"/>
      <c r="K457" s="389"/>
      <c r="L457" s="389"/>
      <c r="M457" s="535">
        <v>0</v>
      </c>
      <c r="N457" s="535">
        <v>180</v>
      </c>
      <c r="O457" s="535">
        <v>176</v>
      </c>
      <c r="P457" s="284" t="s">
        <v>172</v>
      </c>
      <c r="Q457" s="284" t="s">
        <v>626</v>
      </c>
      <c r="R457" s="284"/>
      <c r="S457" s="284"/>
    </row>
    <row r="458" spans="1:29" x14ac:dyDescent="0.2">
      <c r="A458" s="280" t="s">
        <v>130</v>
      </c>
      <c r="B458" s="385" t="s">
        <v>154</v>
      </c>
      <c r="C458" s="280">
        <v>4</v>
      </c>
      <c r="D458" s="280">
        <v>5041</v>
      </c>
      <c r="E458" s="281">
        <v>41644.588194444441</v>
      </c>
      <c r="F458" s="281">
        <v>41644.65</v>
      </c>
      <c r="G458" s="386">
        <f t="shared" si="58"/>
        <v>1.4833333334536292</v>
      </c>
      <c r="H458" s="387">
        <f t="shared" si="59"/>
        <v>1.4833333334536292</v>
      </c>
      <c r="I458" s="388">
        <f t="shared" si="60"/>
        <v>261.06666668783873</v>
      </c>
      <c r="J458" s="389"/>
      <c r="K458" s="389"/>
      <c r="L458" s="389"/>
      <c r="M458" s="535">
        <v>0</v>
      </c>
      <c r="N458" s="535">
        <v>180</v>
      </c>
      <c r="O458" s="535">
        <v>176</v>
      </c>
      <c r="P458" s="284" t="s">
        <v>186</v>
      </c>
      <c r="Q458" s="284" t="s">
        <v>627</v>
      </c>
      <c r="R458" s="284"/>
      <c r="S458" s="284"/>
    </row>
    <row r="459" spans="1:29" ht="13.5" x14ac:dyDescent="0.25">
      <c r="A459" s="280" t="s">
        <v>140</v>
      </c>
      <c r="B459" s="280" t="s">
        <v>4</v>
      </c>
      <c r="C459" s="280">
        <v>17</v>
      </c>
      <c r="D459" s="280">
        <v>5041</v>
      </c>
      <c r="E459" s="281">
        <v>41677.416666666664</v>
      </c>
      <c r="F459" s="281">
        <v>41677.526388888888</v>
      </c>
      <c r="G459" s="282">
        <f t="shared" si="58"/>
        <v>2.6333333333604969</v>
      </c>
      <c r="H459" s="313">
        <f t="shared" si="59"/>
        <v>1.4629629629780538</v>
      </c>
      <c r="I459" s="283">
        <f t="shared" si="60"/>
        <v>257.48148148413748</v>
      </c>
      <c r="M459" s="495">
        <v>80</v>
      </c>
      <c r="N459" s="495">
        <v>180</v>
      </c>
      <c r="O459" s="495">
        <v>176</v>
      </c>
      <c r="P459" s="284" t="s">
        <v>186</v>
      </c>
      <c r="Q459" s="482" t="s">
        <v>369</v>
      </c>
      <c r="V459" s="384"/>
      <c r="W459" s="384"/>
      <c r="X459" s="384"/>
      <c r="Y459" s="384"/>
      <c r="Z459" s="384"/>
      <c r="AA459" s="384"/>
      <c r="AB459" s="384"/>
      <c r="AC459" s="384"/>
    </row>
    <row r="460" spans="1:29" ht="13.5" x14ac:dyDescent="0.25">
      <c r="A460" s="280" t="s">
        <v>118</v>
      </c>
      <c r="B460" s="372" t="s">
        <v>5</v>
      </c>
      <c r="C460" s="280">
        <v>10</v>
      </c>
      <c r="D460" s="280">
        <v>5048</v>
      </c>
      <c r="E460" s="281">
        <v>41674.270833333336</v>
      </c>
      <c r="F460" s="281">
        <v>41674.333333333336</v>
      </c>
      <c r="G460" s="373">
        <f t="shared" si="58"/>
        <v>1.5</v>
      </c>
      <c r="H460" s="374">
        <f t="shared" si="59"/>
        <v>1.5</v>
      </c>
      <c r="I460" s="375">
        <f t="shared" si="60"/>
        <v>256.5</v>
      </c>
      <c r="J460" s="376"/>
      <c r="K460" s="376"/>
      <c r="L460" s="376"/>
      <c r="M460" s="495">
        <v>0</v>
      </c>
      <c r="N460" s="495">
        <v>172</v>
      </c>
      <c r="O460" s="495">
        <v>171</v>
      </c>
      <c r="P460" s="284" t="s">
        <v>187</v>
      </c>
      <c r="Q460" s="482" t="s">
        <v>344</v>
      </c>
      <c r="V460" s="384"/>
      <c r="W460" s="384"/>
      <c r="X460" s="384"/>
      <c r="Y460" s="384"/>
      <c r="Z460" s="384"/>
      <c r="AA460" s="384"/>
      <c r="AB460" s="384"/>
      <c r="AC460" s="384"/>
    </row>
    <row r="461" spans="1:29" s="214" customFormat="1" x14ac:dyDescent="0.2">
      <c r="A461" s="454" t="s">
        <v>124</v>
      </c>
      <c r="B461" s="464" t="s">
        <v>158</v>
      </c>
      <c r="C461" s="454">
        <v>13</v>
      </c>
      <c r="D461" s="454">
        <v>5016</v>
      </c>
      <c r="E461" s="455">
        <v>41661.180555555555</v>
      </c>
      <c r="F461" s="455">
        <v>41661.246527777781</v>
      </c>
      <c r="G461" s="465">
        <f t="shared" si="58"/>
        <v>1.5833333334303461</v>
      </c>
      <c r="H461" s="466">
        <f t="shared" si="59"/>
        <v>1.5833333334303461</v>
      </c>
      <c r="I461" s="467">
        <f t="shared" si="60"/>
        <v>248.58333334856434</v>
      </c>
      <c r="J461" s="468"/>
      <c r="K461" s="468"/>
      <c r="L461" s="468"/>
      <c r="M461" s="534">
        <v>0</v>
      </c>
      <c r="N461" s="534">
        <v>160</v>
      </c>
      <c r="O461" s="534">
        <v>157</v>
      </c>
      <c r="P461" s="459" t="s">
        <v>605</v>
      </c>
      <c r="Q461" s="460" t="s">
        <v>628</v>
      </c>
      <c r="R461" s="461"/>
    </row>
    <row r="462" spans="1:29" s="384" customFormat="1" ht="13.5" x14ac:dyDescent="0.25">
      <c r="A462" s="280" t="s">
        <v>133</v>
      </c>
      <c r="B462" s="372" t="s">
        <v>5</v>
      </c>
      <c r="C462" s="280">
        <v>19</v>
      </c>
      <c r="D462" s="280">
        <v>5160</v>
      </c>
      <c r="E462" s="281">
        <v>41690.811111111114</v>
      </c>
      <c r="F462" s="281">
        <v>41690.886111111111</v>
      </c>
      <c r="G462" s="373">
        <f t="shared" si="58"/>
        <v>1.7999999999301508</v>
      </c>
      <c r="H462" s="374">
        <f t="shared" si="59"/>
        <v>1.7999999999301508</v>
      </c>
      <c r="I462" s="375">
        <f t="shared" si="60"/>
        <v>230.3999999910593</v>
      </c>
      <c r="J462" s="376"/>
      <c r="K462" s="376"/>
      <c r="L462" s="376"/>
      <c r="M462" s="495">
        <v>0</v>
      </c>
      <c r="N462" s="495">
        <v>129</v>
      </c>
      <c r="O462" s="495">
        <v>128</v>
      </c>
      <c r="P462" s="284" t="s">
        <v>185</v>
      </c>
      <c r="Q462" s="482" t="s">
        <v>351</v>
      </c>
      <c r="R462" s="285"/>
      <c r="S462" s="63"/>
      <c r="T462" s="63"/>
      <c r="U462" s="63"/>
    </row>
    <row r="463" spans="1:29" ht="13.5" x14ac:dyDescent="0.25">
      <c r="A463" s="280" t="s">
        <v>124</v>
      </c>
      <c r="B463" s="385" t="s">
        <v>154</v>
      </c>
      <c r="C463" s="280">
        <v>34</v>
      </c>
      <c r="D463" s="280">
        <v>5079</v>
      </c>
      <c r="E463" s="281">
        <v>41681.353472222225</v>
      </c>
      <c r="F463" s="281">
        <v>41681.40625</v>
      </c>
      <c r="G463" s="386">
        <f t="shared" si="58"/>
        <v>1.2666666666045785</v>
      </c>
      <c r="H463" s="387">
        <f t="shared" si="59"/>
        <v>1.2666666666045785</v>
      </c>
      <c r="I463" s="388">
        <f t="shared" si="60"/>
        <v>222.93333332240582</v>
      </c>
      <c r="J463" s="389"/>
      <c r="K463" s="389"/>
      <c r="L463" s="389"/>
      <c r="M463" s="495">
        <v>0</v>
      </c>
      <c r="N463" s="495">
        <v>180</v>
      </c>
      <c r="O463" s="495">
        <v>176</v>
      </c>
      <c r="P463" s="284" t="s">
        <v>172</v>
      </c>
      <c r="Q463" s="482" t="s">
        <v>363</v>
      </c>
    </row>
    <row r="464" spans="1:29" s="384" customFormat="1" x14ac:dyDescent="0.2">
      <c r="A464" s="280" t="s">
        <v>118</v>
      </c>
      <c r="B464" s="385" t="s">
        <v>154</v>
      </c>
      <c r="C464" s="280">
        <v>7</v>
      </c>
      <c r="D464" s="280">
        <v>5109</v>
      </c>
      <c r="E464" s="281">
        <v>41662.563194444447</v>
      </c>
      <c r="F464" s="281">
        <v>41662.617361111108</v>
      </c>
      <c r="G464" s="386">
        <f t="shared" si="58"/>
        <v>1.2999999998719431</v>
      </c>
      <c r="H464" s="387">
        <f t="shared" si="59"/>
        <v>1.2999999998719431</v>
      </c>
      <c r="I464" s="388">
        <f t="shared" si="60"/>
        <v>222.29999997810228</v>
      </c>
      <c r="J464" s="389"/>
      <c r="K464" s="389"/>
      <c r="L464" s="389"/>
      <c r="M464" s="535">
        <v>0</v>
      </c>
      <c r="N464" s="535">
        <v>172</v>
      </c>
      <c r="O464" s="535">
        <v>171</v>
      </c>
      <c r="P464" s="284" t="s">
        <v>629</v>
      </c>
      <c r="Q464" s="284" t="s">
        <v>630</v>
      </c>
      <c r="R464" s="284"/>
      <c r="S464" s="284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</row>
    <row r="465" spans="1:29" s="384" customFormat="1" ht="13.5" x14ac:dyDescent="0.25">
      <c r="A465" s="280" t="s">
        <v>123</v>
      </c>
      <c r="B465" s="385" t="s">
        <v>154</v>
      </c>
      <c r="C465" s="280">
        <v>16</v>
      </c>
      <c r="D465" s="280">
        <v>5130</v>
      </c>
      <c r="E465" s="281">
        <v>41687.446527777778</v>
      </c>
      <c r="F465" s="281">
        <v>41687.497916666667</v>
      </c>
      <c r="G465" s="386">
        <f t="shared" si="58"/>
        <v>1.2333333333372138</v>
      </c>
      <c r="H465" s="387">
        <f t="shared" si="59"/>
        <v>1.2333333333372138</v>
      </c>
      <c r="I465" s="388">
        <f t="shared" si="60"/>
        <v>217.06666666734964</v>
      </c>
      <c r="J465" s="389"/>
      <c r="K465" s="389"/>
      <c r="L465" s="389"/>
      <c r="M465" s="495">
        <v>0</v>
      </c>
      <c r="N465" s="495">
        <v>180</v>
      </c>
      <c r="O465" s="495">
        <v>176</v>
      </c>
      <c r="P465" s="284" t="s">
        <v>169</v>
      </c>
      <c r="Q465" s="482" t="s">
        <v>365</v>
      </c>
      <c r="R465" s="285"/>
      <c r="S465" s="63"/>
      <c r="T465" s="63"/>
      <c r="U465" s="63"/>
    </row>
    <row r="466" spans="1:29" s="384" customFormat="1" x14ac:dyDescent="0.2">
      <c r="A466" s="280" t="s">
        <v>136</v>
      </c>
      <c r="B466" s="372" t="s">
        <v>5</v>
      </c>
      <c r="C466" s="280">
        <v>4</v>
      </c>
      <c r="D466" s="280">
        <v>5111</v>
      </c>
      <c r="E466" s="281">
        <v>41652.323611111111</v>
      </c>
      <c r="F466" s="281">
        <v>41652.392361111109</v>
      </c>
      <c r="G466" s="373">
        <f t="shared" si="58"/>
        <v>1.6499999999650754</v>
      </c>
      <c r="H466" s="374">
        <f t="shared" si="59"/>
        <v>1.6499999999650754</v>
      </c>
      <c r="I466" s="375">
        <f t="shared" si="60"/>
        <v>211.19999999552965</v>
      </c>
      <c r="J466" s="376"/>
      <c r="K466" s="376"/>
      <c r="L466" s="356"/>
      <c r="M466" s="535">
        <v>0</v>
      </c>
      <c r="N466" s="535">
        <v>129</v>
      </c>
      <c r="O466" s="535">
        <v>128</v>
      </c>
      <c r="P466" s="284" t="s">
        <v>168</v>
      </c>
      <c r="Q466" s="284" t="s">
        <v>631</v>
      </c>
      <c r="R466" s="284"/>
      <c r="S466" s="284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</row>
    <row r="467" spans="1:29" x14ac:dyDescent="0.2">
      <c r="A467" s="454" t="s">
        <v>140</v>
      </c>
      <c r="B467" s="464" t="s">
        <v>158</v>
      </c>
      <c r="C467" s="454">
        <v>20</v>
      </c>
      <c r="D467" s="454">
        <v>5130</v>
      </c>
      <c r="E467" s="455">
        <v>41696.109722222223</v>
      </c>
      <c r="F467" s="455">
        <v>41696.15625</v>
      </c>
      <c r="G467" s="465">
        <f t="shared" si="58"/>
        <v>1.1166666666395031</v>
      </c>
      <c r="H467" s="466">
        <f t="shared" si="59"/>
        <v>1.1166666666395031</v>
      </c>
      <c r="I467" s="467">
        <f t="shared" si="60"/>
        <v>196.53333332855254</v>
      </c>
      <c r="J467" s="468"/>
      <c r="K467" s="468"/>
      <c r="L467" s="468"/>
      <c r="M467" s="504">
        <v>0</v>
      </c>
      <c r="N467" s="504">
        <v>180</v>
      </c>
      <c r="O467" s="504">
        <v>176</v>
      </c>
      <c r="P467" s="459" t="s">
        <v>169</v>
      </c>
      <c r="Q467" s="460" t="s">
        <v>371</v>
      </c>
      <c r="R467" s="461"/>
      <c r="S467" s="214"/>
      <c r="T467" s="214"/>
      <c r="U467" s="214"/>
      <c r="V467" s="384"/>
      <c r="W467" s="384"/>
      <c r="X467" s="384"/>
      <c r="Y467" s="384"/>
      <c r="Z467" s="384"/>
      <c r="AA467" s="384"/>
      <c r="AB467" s="384"/>
      <c r="AC467" s="384"/>
    </row>
    <row r="468" spans="1:29" s="218" customFormat="1" x14ac:dyDescent="0.2">
      <c r="A468" s="454" t="s">
        <v>122</v>
      </c>
      <c r="B468" s="454" t="s">
        <v>154</v>
      </c>
      <c r="C468" s="454">
        <v>25</v>
      </c>
      <c r="D468" s="454">
        <v>5130</v>
      </c>
      <c r="E468" s="455">
        <v>41696.109722222223</v>
      </c>
      <c r="F468" s="455">
        <v>41696.15625</v>
      </c>
      <c r="G468" s="456">
        <f t="shared" si="58"/>
        <v>1.1166666666395031</v>
      </c>
      <c r="H468" s="457">
        <f t="shared" si="59"/>
        <v>1.1166666666395031</v>
      </c>
      <c r="I468" s="458">
        <f t="shared" si="60"/>
        <v>196.53333332855254</v>
      </c>
      <c r="J468" s="245"/>
      <c r="K468" s="245"/>
      <c r="L468" s="245"/>
      <c r="M468" s="504">
        <v>0</v>
      </c>
      <c r="N468" s="504">
        <v>180</v>
      </c>
      <c r="O468" s="504">
        <v>176</v>
      </c>
      <c r="P468" s="459" t="s">
        <v>169</v>
      </c>
      <c r="Q468" s="460" t="s">
        <v>376</v>
      </c>
      <c r="R468" s="461"/>
      <c r="S468" s="214"/>
      <c r="T468" s="214"/>
      <c r="U468" s="214"/>
      <c r="V468" s="63"/>
      <c r="W468" s="63"/>
      <c r="X468" s="63"/>
      <c r="Y468" s="63"/>
      <c r="Z468" s="63"/>
      <c r="AA468" s="63"/>
      <c r="AB468" s="63"/>
      <c r="AC468" s="63"/>
    </row>
    <row r="469" spans="1:29" s="218" customFormat="1" x14ac:dyDescent="0.2">
      <c r="A469" s="454" t="s">
        <v>131</v>
      </c>
      <c r="B469" s="464" t="s">
        <v>154</v>
      </c>
      <c r="C469" s="454">
        <v>15</v>
      </c>
      <c r="D469" s="454">
        <v>5041</v>
      </c>
      <c r="E469" s="455">
        <v>41669.273611111108</v>
      </c>
      <c r="F469" s="455">
        <v>41669.325694444444</v>
      </c>
      <c r="G469" s="465">
        <f t="shared" si="58"/>
        <v>1.2500000000582077</v>
      </c>
      <c r="H469" s="466">
        <f t="shared" si="59"/>
        <v>1.2500000000582077</v>
      </c>
      <c r="I469" s="467">
        <f t="shared" si="60"/>
        <v>196.2500000091386</v>
      </c>
      <c r="J469" s="468"/>
      <c r="K469" s="468"/>
      <c r="L469" s="468"/>
      <c r="M469" s="534">
        <v>0</v>
      </c>
      <c r="N469" s="534">
        <v>160</v>
      </c>
      <c r="O469" s="534">
        <v>157</v>
      </c>
      <c r="P469" s="459" t="s">
        <v>186</v>
      </c>
      <c r="Q469" s="460" t="s">
        <v>632</v>
      </c>
      <c r="R469" s="461"/>
      <c r="S469" s="214"/>
      <c r="T469" s="214"/>
      <c r="U469" s="214"/>
      <c r="V469" s="214"/>
      <c r="W469" s="214"/>
      <c r="X469" s="214"/>
      <c r="Y469" s="214"/>
      <c r="Z469" s="214"/>
      <c r="AA469" s="214"/>
      <c r="AB469" s="214"/>
      <c r="AC469" s="214"/>
    </row>
    <row r="470" spans="1:29" s="218" customFormat="1" ht="13.5" x14ac:dyDescent="0.25">
      <c r="A470" s="278" t="s">
        <v>173</v>
      </c>
      <c r="B470" s="390" t="s">
        <v>154</v>
      </c>
      <c r="C470" s="278">
        <v>9</v>
      </c>
      <c r="D470" s="278">
        <v>3611</v>
      </c>
      <c r="E470" s="279">
        <v>41678.120138888888</v>
      </c>
      <c r="F470" s="279">
        <v>41678.795138888891</v>
      </c>
      <c r="G470" s="391">
        <f t="shared" si="58"/>
        <v>16.200000000069849</v>
      </c>
      <c r="H470" s="392">
        <f t="shared" si="59"/>
        <v>16.200000000069849</v>
      </c>
      <c r="I470" s="393">
        <f t="shared" si="60"/>
        <v>194.40000000083819</v>
      </c>
      <c r="J470" s="394"/>
      <c r="K470" s="394"/>
      <c r="L470" s="394"/>
      <c r="M470" s="294">
        <v>0</v>
      </c>
      <c r="N470" s="294">
        <v>12</v>
      </c>
      <c r="O470" s="294">
        <v>12</v>
      </c>
      <c r="P470" s="382" t="s">
        <v>354</v>
      </c>
      <c r="Q470" s="483" t="s">
        <v>355</v>
      </c>
      <c r="R470" s="383"/>
      <c r="S470" s="384"/>
      <c r="T470" s="384"/>
      <c r="U470" s="384"/>
      <c r="V470" s="63"/>
      <c r="W470" s="63"/>
      <c r="X470" s="63"/>
      <c r="Y470" s="63"/>
      <c r="Z470" s="63"/>
      <c r="AA470" s="63"/>
      <c r="AB470" s="63"/>
      <c r="AC470" s="63"/>
    </row>
    <row r="471" spans="1:29" ht="13.5" x14ac:dyDescent="0.25">
      <c r="A471" s="278" t="s">
        <v>356</v>
      </c>
      <c r="B471" s="390" t="s">
        <v>154</v>
      </c>
      <c r="C471" s="278">
        <v>4</v>
      </c>
      <c r="D471" s="278">
        <v>3611</v>
      </c>
      <c r="E471" s="279">
        <v>41678.120138888888</v>
      </c>
      <c r="F471" s="279">
        <v>41678.795138888891</v>
      </c>
      <c r="G471" s="391">
        <f t="shared" si="58"/>
        <v>16.200000000069849</v>
      </c>
      <c r="H471" s="392">
        <f t="shared" si="59"/>
        <v>16.200000000069849</v>
      </c>
      <c r="I471" s="393">
        <f t="shared" si="60"/>
        <v>194.40000000083819</v>
      </c>
      <c r="J471" s="394"/>
      <c r="K471" s="394"/>
      <c r="L471" s="394"/>
      <c r="M471" s="294">
        <v>0</v>
      </c>
      <c r="N471" s="294">
        <v>12</v>
      </c>
      <c r="O471" s="294">
        <v>12</v>
      </c>
      <c r="P471" s="382" t="s">
        <v>354</v>
      </c>
      <c r="Q471" s="483" t="s">
        <v>357</v>
      </c>
      <c r="R471" s="383"/>
      <c r="S471" s="384"/>
      <c r="T471" s="384"/>
      <c r="U471" s="384"/>
    </row>
    <row r="472" spans="1:29" x14ac:dyDescent="0.2">
      <c r="A472" s="278" t="s">
        <v>128</v>
      </c>
      <c r="B472" s="390" t="s">
        <v>154</v>
      </c>
      <c r="C472" s="278">
        <v>2</v>
      </c>
      <c r="D472" s="278">
        <v>5130</v>
      </c>
      <c r="E472" s="279">
        <v>41645.842361111114</v>
      </c>
      <c r="F472" s="279">
        <v>41646.378472222219</v>
      </c>
      <c r="G472" s="391">
        <f t="shared" si="58"/>
        <v>12.866666666523088</v>
      </c>
      <c r="H472" s="392">
        <f t="shared" si="59"/>
        <v>12.866666666523088</v>
      </c>
      <c r="I472" s="393">
        <f t="shared" si="60"/>
        <v>180.13333333132323</v>
      </c>
      <c r="J472" s="394"/>
      <c r="K472" s="394"/>
      <c r="L472" s="394"/>
      <c r="M472" s="532">
        <v>0</v>
      </c>
      <c r="N472" s="532">
        <v>14</v>
      </c>
      <c r="O472" s="532">
        <v>14</v>
      </c>
      <c r="P472" s="382" t="s">
        <v>169</v>
      </c>
      <c r="Q472" s="382" t="s">
        <v>633</v>
      </c>
      <c r="R472" s="382"/>
      <c r="S472" s="382"/>
      <c r="T472" s="384"/>
      <c r="U472" s="384"/>
      <c r="V472" s="384"/>
      <c r="W472" s="384"/>
      <c r="X472" s="384"/>
      <c r="Y472" s="384"/>
      <c r="Z472" s="384"/>
      <c r="AA472" s="384"/>
      <c r="AB472" s="384"/>
      <c r="AC472" s="384"/>
    </row>
    <row r="473" spans="1:29" x14ac:dyDescent="0.2">
      <c r="A473" s="280" t="s">
        <v>133</v>
      </c>
      <c r="B473" s="385" t="s">
        <v>154</v>
      </c>
      <c r="C473" s="280">
        <v>3</v>
      </c>
      <c r="D473" s="280">
        <v>5017</v>
      </c>
      <c r="E473" s="281">
        <v>41645.747916666667</v>
      </c>
      <c r="F473" s="281">
        <v>41645.801388888889</v>
      </c>
      <c r="G473" s="386">
        <f t="shared" si="58"/>
        <v>1.2833333333255723</v>
      </c>
      <c r="H473" s="387">
        <f t="shared" si="59"/>
        <v>1.2833333333255723</v>
      </c>
      <c r="I473" s="388">
        <f t="shared" si="60"/>
        <v>164.26666666567326</v>
      </c>
      <c r="J473" s="389"/>
      <c r="K473" s="389"/>
      <c r="L473" s="389"/>
      <c r="M473" s="535">
        <v>0</v>
      </c>
      <c r="N473" s="535">
        <v>129</v>
      </c>
      <c r="O473" s="535">
        <v>128</v>
      </c>
      <c r="P473" s="284" t="s">
        <v>611</v>
      </c>
      <c r="Q473" s="284" t="s">
        <v>634</v>
      </c>
      <c r="R473" s="284"/>
      <c r="S473" s="284"/>
    </row>
    <row r="474" spans="1:29" x14ac:dyDescent="0.2">
      <c r="A474" s="280" t="s">
        <v>124</v>
      </c>
      <c r="B474" s="385" t="s">
        <v>154</v>
      </c>
      <c r="C474" s="280">
        <v>6</v>
      </c>
      <c r="D474" s="280">
        <v>5041</v>
      </c>
      <c r="E474" s="281">
        <v>41645.577777777777</v>
      </c>
      <c r="F474" s="281">
        <v>41645.615277777775</v>
      </c>
      <c r="G474" s="386">
        <f t="shared" si="58"/>
        <v>0.8999999999650754</v>
      </c>
      <c r="H474" s="387">
        <f t="shared" si="59"/>
        <v>0.8999999999650754</v>
      </c>
      <c r="I474" s="388">
        <f t="shared" si="60"/>
        <v>158.39999999385327</v>
      </c>
      <c r="J474" s="389"/>
      <c r="K474" s="389"/>
      <c r="L474" s="389"/>
      <c r="M474" s="535">
        <v>0</v>
      </c>
      <c r="N474" s="535">
        <v>180</v>
      </c>
      <c r="O474" s="535">
        <v>176</v>
      </c>
      <c r="P474" s="284" t="s">
        <v>186</v>
      </c>
      <c r="Q474" s="284" t="s">
        <v>635</v>
      </c>
      <c r="R474" s="284"/>
      <c r="S474" s="284"/>
    </row>
    <row r="475" spans="1:29" x14ac:dyDescent="0.2">
      <c r="A475" s="280" t="s">
        <v>133</v>
      </c>
      <c r="B475" s="372" t="s">
        <v>5</v>
      </c>
      <c r="C475" s="280">
        <v>6</v>
      </c>
      <c r="D475" s="280">
        <v>5111</v>
      </c>
      <c r="E475" s="281">
        <v>41652.522222222222</v>
      </c>
      <c r="F475" s="281">
        <v>41652.572916666664</v>
      </c>
      <c r="G475" s="373">
        <f t="shared" si="58"/>
        <v>1.21666666661622</v>
      </c>
      <c r="H475" s="374">
        <f t="shared" si="59"/>
        <v>1.21666666661622</v>
      </c>
      <c r="I475" s="375">
        <f t="shared" si="60"/>
        <v>155.73333332687616</v>
      </c>
      <c r="J475" s="376"/>
      <c r="K475" s="376"/>
      <c r="M475" s="535">
        <v>0</v>
      </c>
      <c r="N475" s="535">
        <v>129</v>
      </c>
      <c r="O475" s="535">
        <v>128</v>
      </c>
      <c r="P475" s="284" t="s">
        <v>168</v>
      </c>
      <c r="Q475" s="284" t="s">
        <v>636</v>
      </c>
      <c r="R475" s="284"/>
      <c r="S475" s="284"/>
    </row>
    <row r="476" spans="1:29" x14ac:dyDescent="0.2">
      <c r="A476" s="280" t="s">
        <v>134</v>
      </c>
      <c r="B476" s="385" t="s">
        <v>154</v>
      </c>
      <c r="C476" s="280">
        <v>3</v>
      </c>
      <c r="D476" s="280">
        <v>5140</v>
      </c>
      <c r="E476" s="281">
        <v>41646.397916666669</v>
      </c>
      <c r="F476" s="281">
        <v>41646.441666666666</v>
      </c>
      <c r="G476" s="386">
        <f t="shared" si="58"/>
        <v>1.0499999999301508</v>
      </c>
      <c r="H476" s="387">
        <f t="shared" si="59"/>
        <v>1.0499999999301508</v>
      </c>
      <c r="I476" s="388">
        <f t="shared" si="60"/>
        <v>144.89999999036081</v>
      </c>
      <c r="J476" s="389"/>
      <c r="K476" s="389"/>
      <c r="L476" s="389"/>
      <c r="M476" s="535">
        <v>0</v>
      </c>
      <c r="N476" s="535">
        <v>139</v>
      </c>
      <c r="O476" s="535">
        <v>138</v>
      </c>
      <c r="P476" s="284" t="s">
        <v>637</v>
      </c>
      <c r="Q476" s="284" t="s">
        <v>638</v>
      </c>
      <c r="R476" s="284"/>
      <c r="S476" s="284"/>
    </row>
    <row r="477" spans="1:29" s="214" customFormat="1" x14ac:dyDescent="0.2">
      <c r="A477" s="280" t="s">
        <v>118</v>
      </c>
      <c r="B477" s="385" t="s">
        <v>158</v>
      </c>
      <c r="C477" s="280">
        <v>2</v>
      </c>
      <c r="D477" s="280">
        <v>4810</v>
      </c>
      <c r="E477" s="281">
        <v>41641.675694444442</v>
      </c>
      <c r="F477" s="281">
        <v>41641.710416666669</v>
      </c>
      <c r="G477" s="386">
        <f t="shared" si="58"/>
        <v>0.8333333334303461</v>
      </c>
      <c r="H477" s="387">
        <f t="shared" si="59"/>
        <v>0.8333333334303461</v>
      </c>
      <c r="I477" s="388">
        <f t="shared" si="60"/>
        <v>142.50000001658918</v>
      </c>
      <c r="J477" s="389"/>
      <c r="K477" s="389"/>
      <c r="L477" s="389"/>
      <c r="M477" s="535">
        <v>0</v>
      </c>
      <c r="N477" s="535">
        <v>172</v>
      </c>
      <c r="O477" s="535">
        <v>171</v>
      </c>
      <c r="P477" s="284" t="s">
        <v>639</v>
      </c>
      <c r="Q477" s="284" t="s">
        <v>640</v>
      </c>
      <c r="R477" s="284"/>
      <c r="S477" s="284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</row>
    <row r="478" spans="1:29" s="214" customFormat="1" x14ac:dyDescent="0.2">
      <c r="A478" s="280" t="s">
        <v>134</v>
      </c>
      <c r="B478" s="372" t="s">
        <v>5</v>
      </c>
      <c r="C478" s="280">
        <v>5</v>
      </c>
      <c r="D478" s="280">
        <v>5111</v>
      </c>
      <c r="E478" s="281">
        <v>41652.392361111109</v>
      </c>
      <c r="F478" s="281">
        <v>41652.431944444441</v>
      </c>
      <c r="G478" s="373">
        <f t="shared" si="58"/>
        <v>0.94999999995343387</v>
      </c>
      <c r="H478" s="374">
        <f t="shared" si="59"/>
        <v>0.94999999995343387</v>
      </c>
      <c r="I478" s="375">
        <f t="shared" si="60"/>
        <v>131.09999999357387</v>
      </c>
      <c r="J478" s="376"/>
      <c r="K478" s="376"/>
      <c r="L478" s="356"/>
      <c r="M478" s="535">
        <v>0</v>
      </c>
      <c r="N478" s="535">
        <v>139</v>
      </c>
      <c r="O478" s="535">
        <v>138</v>
      </c>
      <c r="P478" s="284" t="s">
        <v>168</v>
      </c>
      <c r="Q478" s="284" t="s">
        <v>641</v>
      </c>
      <c r="R478" s="284"/>
      <c r="S478" s="284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</row>
    <row r="479" spans="1:29" s="214" customFormat="1" x14ac:dyDescent="0.2">
      <c r="A479" s="454" t="s">
        <v>124</v>
      </c>
      <c r="B479" s="464" t="s">
        <v>158</v>
      </c>
      <c r="C479" s="454">
        <v>14</v>
      </c>
      <c r="D479" s="454">
        <v>5016</v>
      </c>
      <c r="E479" s="455">
        <v>41661.246527777781</v>
      </c>
      <c r="F479" s="455">
        <v>41661.28125</v>
      </c>
      <c r="G479" s="465">
        <f t="shared" ref="G479:G498" si="61">(F479-E479)*24</f>
        <v>0.83333333325572312</v>
      </c>
      <c r="H479" s="466">
        <f t="shared" ref="H479:H498" si="62">G479*(N479-M479)/N479</f>
        <v>0.83333333325572312</v>
      </c>
      <c r="I479" s="467">
        <f t="shared" ref="I479:I498" si="63">H479*O479</f>
        <v>130.83333332114853</v>
      </c>
      <c r="J479" s="468"/>
      <c r="K479" s="468"/>
      <c r="L479" s="468"/>
      <c r="M479" s="534">
        <v>0</v>
      </c>
      <c r="N479" s="534">
        <v>160</v>
      </c>
      <c r="O479" s="534">
        <v>157</v>
      </c>
      <c r="P479" s="459" t="s">
        <v>605</v>
      </c>
      <c r="Q479" s="460" t="s">
        <v>628</v>
      </c>
      <c r="R479" s="461"/>
    </row>
    <row r="480" spans="1:29" s="214" customFormat="1" x14ac:dyDescent="0.2">
      <c r="A480" s="280" t="s">
        <v>138</v>
      </c>
      <c r="B480" s="372" t="s">
        <v>5</v>
      </c>
      <c r="C480" s="280">
        <v>4</v>
      </c>
      <c r="D480" s="280">
        <v>5111</v>
      </c>
      <c r="E480" s="281">
        <v>41652.431944444441</v>
      </c>
      <c r="F480" s="281">
        <v>41652.470833333333</v>
      </c>
      <c r="G480" s="373">
        <f t="shared" si="61"/>
        <v>0.93333333340706304</v>
      </c>
      <c r="H480" s="374">
        <f t="shared" si="62"/>
        <v>0.93333333340706304</v>
      </c>
      <c r="I480" s="375">
        <f t="shared" si="63"/>
        <v>128.8000000101747</v>
      </c>
      <c r="J480" s="376"/>
      <c r="K480" s="376"/>
      <c r="L480" s="356"/>
      <c r="M480" s="535">
        <v>0</v>
      </c>
      <c r="N480" s="535">
        <v>139</v>
      </c>
      <c r="O480" s="535">
        <v>138</v>
      </c>
      <c r="P480" s="284" t="s">
        <v>168</v>
      </c>
      <c r="Q480" s="284" t="s">
        <v>642</v>
      </c>
      <c r="R480" s="284"/>
      <c r="S480" s="284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</row>
    <row r="481" spans="1:29" s="214" customFormat="1" x14ac:dyDescent="0.2">
      <c r="A481" s="454" t="s">
        <v>124</v>
      </c>
      <c r="B481" s="464" t="s">
        <v>154</v>
      </c>
      <c r="C481" s="454">
        <v>10</v>
      </c>
      <c r="D481" s="454">
        <v>5048</v>
      </c>
      <c r="E481" s="455">
        <v>41660.690972222219</v>
      </c>
      <c r="F481" s="455">
        <v>41660.724999999999</v>
      </c>
      <c r="G481" s="465">
        <f t="shared" si="61"/>
        <v>0.81666666670935228</v>
      </c>
      <c r="H481" s="466">
        <f t="shared" si="62"/>
        <v>0.81666666670935228</v>
      </c>
      <c r="I481" s="467">
        <f t="shared" si="63"/>
        <v>128.21666667336831</v>
      </c>
      <c r="J481" s="468"/>
      <c r="K481" s="468"/>
      <c r="L481" s="468"/>
      <c r="M481" s="534">
        <v>0</v>
      </c>
      <c r="N481" s="534">
        <v>160</v>
      </c>
      <c r="O481" s="534">
        <v>157</v>
      </c>
      <c r="P481" s="459" t="s">
        <v>187</v>
      </c>
      <c r="Q481" s="460" t="s">
        <v>619</v>
      </c>
      <c r="R481" s="461"/>
    </row>
    <row r="482" spans="1:29" s="214" customFormat="1" ht="13.5" x14ac:dyDescent="0.25">
      <c r="A482" s="278" t="s">
        <v>128</v>
      </c>
      <c r="B482" s="390" t="s">
        <v>154</v>
      </c>
      <c r="C482" s="278">
        <v>9</v>
      </c>
      <c r="D482" s="278">
        <v>3840</v>
      </c>
      <c r="E482" s="279">
        <v>41673.029166666667</v>
      </c>
      <c r="F482" s="279">
        <v>41673.400694444441</v>
      </c>
      <c r="G482" s="391">
        <f t="shared" si="61"/>
        <v>8.9166666665696539</v>
      </c>
      <c r="H482" s="392">
        <f t="shared" si="62"/>
        <v>8.9166666665696539</v>
      </c>
      <c r="I482" s="393">
        <f t="shared" si="63"/>
        <v>124.83333333197515</v>
      </c>
      <c r="J482" s="394"/>
      <c r="K482" s="394"/>
      <c r="L482" s="394"/>
      <c r="M482" s="294">
        <v>0</v>
      </c>
      <c r="N482" s="294">
        <v>14</v>
      </c>
      <c r="O482" s="294">
        <v>14</v>
      </c>
      <c r="P482" s="382" t="s">
        <v>352</v>
      </c>
      <c r="Q482" s="483" t="s">
        <v>353</v>
      </c>
      <c r="R482" s="383"/>
      <c r="S482" s="384"/>
      <c r="T482" s="384"/>
      <c r="U482" s="384"/>
      <c r="V482" s="63"/>
      <c r="W482" s="63"/>
      <c r="X482" s="63"/>
      <c r="Y482" s="63"/>
      <c r="Z482" s="63"/>
      <c r="AA482" s="63"/>
      <c r="AB482" s="63"/>
      <c r="AC482" s="63"/>
    </row>
    <row r="483" spans="1:29" s="214" customFormat="1" ht="13.5" x14ac:dyDescent="0.25">
      <c r="A483" s="280" t="s">
        <v>124</v>
      </c>
      <c r="B483" s="385" t="s">
        <v>154</v>
      </c>
      <c r="C483" s="280">
        <v>33</v>
      </c>
      <c r="D483" s="280">
        <v>5079</v>
      </c>
      <c r="E483" s="281">
        <v>41681.261111111111</v>
      </c>
      <c r="F483" s="281">
        <v>41681.290277777778</v>
      </c>
      <c r="G483" s="386">
        <f t="shared" si="61"/>
        <v>0.70000000001164153</v>
      </c>
      <c r="H483" s="387">
        <f t="shared" si="62"/>
        <v>0.70000000001164153</v>
      </c>
      <c r="I483" s="388">
        <f t="shared" si="63"/>
        <v>123.20000000204891</v>
      </c>
      <c r="J483" s="389"/>
      <c r="K483" s="389"/>
      <c r="L483" s="389"/>
      <c r="M483" s="495">
        <v>0</v>
      </c>
      <c r="N483" s="495">
        <v>180</v>
      </c>
      <c r="O483" s="495">
        <v>176</v>
      </c>
      <c r="P483" s="284" t="s">
        <v>172</v>
      </c>
      <c r="Q483" s="482" t="s">
        <v>363</v>
      </c>
      <c r="R483" s="285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</row>
    <row r="484" spans="1:29" s="214" customFormat="1" x14ac:dyDescent="0.2">
      <c r="A484" s="454" t="s">
        <v>124</v>
      </c>
      <c r="B484" s="464" t="s">
        <v>158</v>
      </c>
      <c r="C484" s="454">
        <v>22</v>
      </c>
      <c r="D484" s="454">
        <v>5041</v>
      </c>
      <c r="E484" s="455">
        <v>41663.4375</v>
      </c>
      <c r="F484" s="455">
        <v>41663.463888888888</v>
      </c>
      <c r="G484" s="465">
        <f t="shared" si="61"/>
        <v>0.63333333330228925</v>
      </c>
      <c r="H484" s="466">
        <f t="shared" si="62"/>
        <v>0.63333333330228925</v>
      </c>
      <c r="I484" s="467">
        <f t="shared" si="63"/>
        <v>99.433333328459412</v>
      </c>
      <c r="J484" s="468"/>
      <c r="K484" s="468"/>
      <c r="L484" s="468"/>
      <c r="M484" s="534">
        <v>0</v>
      </c>
      <c r="N484" s="534">
        <v>160</v>
      </c>
      <c r="O484" s="534">
        <v>157</v>
      </c>
      <c r="P484" s="459" t="s">
        <v>186</v>
      </c>
      <c r="Q484" s="460" t="s">
        <v>643</v>
      </c>
      <c r="R484" s="461"/>
    </row>
    <row r="485" spans="1:29" s="214" customFormat="1" x14ac:dyDescent="0.2">
      <c r="A485" s="280" t="s">
        <v>140</v>
      </c>
      <c r="B485" s="385" t="s">
        <v>154</v>
      </c>
      <c r="C485" s="280">
        <v>7</v>
      </c>
      <c r="D485" s="280">
        <v>5130</v>
      </c>
      <c r="E485" s="281">
        <v>41645.102083333331</v>
      </c>
      <c r="F485" s="281">
        <v>41645.122916666667</v>
      </c>
      <c r="G485" s="386">
        <f t="shared" si="61"/>
        <v>0.50000000005820766</v>
      </c>
      <c r="H485" s="387">
        <f t="shared" si="62"/>
        <v>0.50000000005820766</v>
      </c>
      <c r="I485" s="388">
        <f t="shared" si="63"/>
        <v>88.000000010244548</v>
      </c>
      <c r="J485" s="389"/>
      <c r="K485" s="389"/>
      <c r="L485" s="389"/>
      <c r="M485" s="535">
        <v>0</v>
      </c>
      <c r="N485" s="535">
        <v>180</v>
      </c>
      <c r="O485" s="535">
        <v>176</v>
      </c>
      <c r="P485" s="284" t="s">
        <v>169</v>
      </c>
      <c r="Q485" s="284" t="s">
        <v>595</v>
      </c>
      <c r="R485" s="284"/>
      <c r="S485" s="284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</row>
    <row r="486" spans="1:29" s="214" customFormat="1" x14ac:dyDescent="0.2">
      <c r="A486" s="454" t="s">
        <v>124</v>
      </c>
      <c r="B486" s="464" t="s">
        <v>154</v>
      </c>
      <c r="C486" s="454">
        <v>19</v>
      </c>
      <c r="D486" s="454">
        <v>5079</v>
      </c>
      <c r="E486" s="455">
        <v>41662.762499999997</v>
      </c>
      <c r="F486" s="455">
        <v>41662.78402777778</v>
      </c>
      <c r="G486" s="465">
        <f t="shared" si="61"/>
        <v>0.51666666677920148</v>
      </c>
      <c r="H486" s="466">
        <f t="shared" si="62"/>
        <v>0.51666666677920148</v>
      </c>
      <c r="I486" s="467">
        <f t="shared" si="63"/>
        <v>81.116666684334632</v>
      </c>
      <c r="J486" s="468"/>
      <c r="K486" s="468"/>
      <c r="L486" s="468"/>
      <c r="M486" s="534">
        <v>0</v>
      </c>
      <c r="N486" s="534">
        <v>160</v>
      </c>
      <c r="O486" s="534">
        <v>157</v>
      </c>
      <c r="P486" s="459" t="s">
        <v>172</v>
      </c>
      <c r="Q486" s="460" t="s">
        <v>644</v>
      </c>
      <c r="R486" s="461"/>
    </row>
    <row r="487" spans="1:29" s="214" customFormat="1" x14ac:dyDescent="0.2">
      <c r="A487" s="454" t="s">
        <v>124</v>
      </c>
      <c r="B487" s="464" t="s">
        <v>154</v>
      </c>
      <c r="C487" s="454">
        <v>18</v>
      </c>
      <c r="D487" s="454">
        <v>5079</v>
      </c>
      <c r="E487" s="455">
        <v>41662.729166666664</v>
      </c>
      <c r="F487" s="455">
        <v>41662.75</v>
      </c>
      <c r="G487" s="465">
        <f t="shared" si="61"/>
        <v>0.50000000005820766</v>
      </c>
      <c r="H487" s="466">
        <f t="shared" si="62"/>
        <v>0.50000000005820766</v>
      </c>
      <c r="I487" s="467">
        <f t="shared" si="63"/>
        <v>78.500000009138603</v>
      </c>
      <c r="J487" s="468"/>
      <c r="K487" s="468"/>
      <c r="L487" s="468"/>
      <c r="M487" s="534">
        <v>0</v>
      </c>
      <c r="N487" s="534">
        <v>160</v>
      </c>
      <c r="O487" s="534">
        <v>157</v>
      </c>
      <c r="P487" s="459" t="s">
        <v>172</v>
      </c>
      <c r="Q487" s="460" t="s">
        <v>644</v>
      </c>
      <c r="R487" s="461"/>
    </row>
    <row r="488" spans="1:29" s="214" customFormat="1" x14ac:dyDescent="0.2">
      <c r="A488" s="454" t="s">
        <v>124</v>
      </c>
      <c r="B488" s="464" t="s">
        <v>154</v>
      </c>
      <c r="C488" s="454">
        <v>15</v>
      </c>
      <c r="D488" s="454">
        <v>5079</v>
      </c>
      <c r="E488" s="455">
        <v>41662.48541666667</v>
      </c>
      <c r="F488" s="455">
        <v>41662.50277777778</v>
      </c>
      <c r="G488" s="465">
        <f t="shared" si="61"/>
        <v>0.41666666662786156</v>
      </c>
      <c r="H488" s="466">
        <f t="shared" si="62"/>
        <v>0.41666666662786156</v>
      </c>
      <c r="I488" s="467">
        <f t="shared" si="63"/>
        <v>65.416666660574265</v>
      </c>
      <c r="J488" s="468"/>
      <c r="K488" s="468"/>
      <c r="L488" s="468"/>
      <c r="M488" s="534">
        <v>0</v>
      </c>
      <c r="N488" s="534">
        <v>160</v>
      </c>
      <c r="O488" s="534">
        <v>157</v>
      </c>
      <c r="P488" s="459" t="s">
        <v>172</v>
      </c>
      <c r="Q488" s="460" t="s">
        <v>644</v>
      </c>
      <c r="R488" s="461"/>
    </row>
    <row r="489" spans="1:29" s="214" customFormat="1" x14ac:dyDescent="0.2">
      <c r="A489" s="454" t="s">
        <v>124</v>
      </c>
      <c r="B489" s="464" t="s">
        <v>158</v>
      </c>
      <c r="C489" s="454">
        <v>17</v>
      </c>
      <c r="D489" s="454">
        <v>5041</v>
      </c>
      <c r="E489" s="455">
        <v>41662.705555555556</v>
      </c>
      <c r="F489" s="455">
        <v>41662.722916666666</v>
      </c>
      <c r="G489" s="465">
        <f t="shared" si="61"/>
        <v>0.41666666662786156</v>
      </c>
      <c r="H489" s="466">
        <f t="shared" si="62"/>
        <v>0.41666666662786156</v>
      </c>
      <c r="I489" s="467">
        <f t="shared" si="63"/>
        <v>65.416666660574265</v>
      </c>
      <c r="J489" s="468"/>
      <c r="K489" s="468"/>
      <c r="L489" s="468"/>
      <c r="M489" s="534">
        <v>0</v>
      </c>
      <c r="N489" s="534">
        <v>160</v>
      </c>
      <c r="O489" s="534">
        <v>157</v>
      </c>
      <c r="P489" s="459" t="s">
        <v>186</v>
      </c>
      <c r="Q489" s="460" t="s">
        <v>643</v>
      </c>
      <c r="R489" s="461"/>
    </row>
    <row r="490" spans="1:29" ht="13.5" x14ac:dyDescent="0.25">
      <c r="A490" s="280" t="s">
        <v>136</v>
      </c>
      <c r="B490" s="372" t="s">
        <v>5</v>
      </c>
      <c r="C490" s="280">
        <v>13</v>
      </c>
      <c r="D490" s="280">
        <v>5111</v>
      </c>
      <c r="E490" s="281">
        <v>41689.506944444445</v>
      </c>
      <c r="F490" s="281">
        <v>41689.524305555555</v>
      </c>
      <c r="G490" s="373">
        <f t="shared" si="61"/>
        <v>0.41666666662786156</v>
      </c>
      <c r="H490" s="374">
        <f t="shared" si="62"/>
        <v>0.41666666662786156</v>
      </c>
      <c r="I490" s="375">
        <f t="shared" si="63"/>
        <v>53.33333332836628</v>
      </c>
      <c r="J490" s="376"/>
      <c r="K490" s="376"/>
      <c r="L490" s="376"/>
      <c r="M490" s="495">
        <v>0</v>
      </c>
      <c r="N490" s="495">
        <v>129</v>
      </c>
      <c r="O490" s="495">
        <v>128</v>
      </c>
      <c r="P490" s="284" t="s">
        <v>168</v>
      </c>
      <c r="Q490" s="482" t="s">
        <v>347</v>
      </c>
    </row>
    <row r="491" spans="1:29" ht="13.5" x14ac:dyDescent="0.25">
      <c r="A491" s="280" t="s">
        <v>136</v>
      </c>
      <c r="B491" s="372" t="s">
        <v>5</v>
      </c>
      <c r="C491" s="280">
        <v>15</v>
      </c>
      <c r="D491" s="280">
        <v>5160</v>
      </c>
      <c r="E491" s="281">
        <v>41690.524305555555</v>
      </c>
      <c r="F491" s="281">
        <v>41690.541666666664</v>
      </c>
      <c r="G491" s="373">
        <f t="shared" si="61"/>
        <v>0.41666666662786156</v>
      </c>
      <c r="H491" s="374">
        <f t="shared" si="62"/>
        <v>0.41666666662786156</v>
      </c>
      <c r="I491" s="375">
        <f t="shared" si="63"/>
        <v>53.33333332836628</v>
      </c>
      <c r="J491" s="376"/>
      <c r="K491" s="376"/>
      <c r="L491" s="376"/>
      <c r="M491" s="495">
        <v>0</v>
      </c>
      <c r="N491" s="495">
        <v>129</v>
      </c>
      <c r="O491" s="495">
        <v>128</v>
      </c>
      <c r="P491" s="284" t="s">
        <v>185</v>
      </c>
      <c r="Q491" s="482" t="s">
        <v>348</v>
      </c>
    </row>
    <row r="492" spans="1:29" s="384" customFormat="1" ht="13.5" x14ac:dyDescent="0.25">
      <c r="A492" s="280" t="s">
        <v>123</v>
      </c>
      <c r="B492" s="385" t="s">
        <v>158</v>
      </c>
      <c r="C492" s="280">
        <v>14</v>
      </c>
      <c r="D492" s="280">
        <v>5130</v>
      </c>
      <c r="E492" s="281">
        <v>41687.269444444442</v>
      </c>
      <c r="F492" s="281">
        <v>41687.277777777781</v>
      </c>
      <c r="G492" s="386">
        <f t="shared" si="61"/>
        <v>0.20000000012805685</v>
      </c>
      <c r="H492" s="387">
        <f t="shared" si="62"/>
        <v>0.20000000012805685</v>
      </c>
      <c r="I492" s="388">
        <f t="shared" si="63"/>
        <v>35.200000022538006</v>
      </c>
      <c r="J492" s="389"/>
      <c r="K492" s="389"/>
      <c r="L492" s="389"/>
      <c r="M492" s="495">
        <v>0</v>
      </c>
      <c r="N492" s="495">
        <v>180</v>
      </c>
      <c r="O492" s="495">
        <v>176</v>
      </c>
      <c r="P492" s="284" t="s">
        <v>169</v>
      </c>
      <c r="Q492" s="482" t="s">
        <v>364</v>
      </c>
      <c r="R492" s="285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</row>
    <row r="493" spans="1:29" s="384" customFormat="1" ht="13.5" x14ac:dyDescent="0.25">
      <c r="A493" s="280" t="s">
        <v>130</v>
      </c>
      <c r="B493" s="385" t="s">
        <v>154</v>
      </c>
      <c r="C493" s="280">
        <v>9</v>
      </c>
      <c r="D493" s="280">
        <v>5160</v>
      </c>
      <c r="E493" s="281">
        <v>41675.67291666667</v>
      </c>
      <c r="F493" s="281">
        <v>41675.678472222222</v>
      </c>
      <c r="G493" s="386">
        <f t="shared" si="61"/>
        <v>0.13333333324408159</v>
      </c>
      <c r="H493" s="387">
        <f t="shared" si="62"/>
        <v>0.13333333324408159</v>
      </c>
      <c r="I493" s="388">
        <f t="shared" si="63"/>
        <v>23.466666650958359</v>
      </c>
      <c r="J493" s="389"/>
      <c r="K493" s="389"/>
      <c r="L493" s="389"/>
      <c r="M493" s="495">
        <v>0</v>
      </c>
      <c r="N493" s="495">
        <v>180</v>
      </c>
      <c r="O493" s="495">
        <v>176</v>
      </c>
      <c r="P493" s="284" t="s">
        <v>185</v>
      </c>
      <c r="Q493" s="482" t="s">
        <v>368</v>
      </c>
      <c r="R493" s="285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</row>
    <row r="494" spans="1:29" s="384" customFormat="1" x14ac:dyDescent="0.2">
      <c r="A494" s="280" t="s">
        <v>128</v>
      </c>
      <c r="B494" s="385" t="s">
        <v>154</v>
      </c>
      <c r="C494" s="280">
        <v>5</v>
      </c>
      <c r="D494" s="280">
        <v>5110</v>
      </c>
      <c r="E494" s="281">
        <v>41660.45208333333</v>
      </c>
      <c r="F494" s="281">
        <v>41660.51666666667</v>
      </c>
      <c r="G494" s="386">
        <f t="shared" si="61"/>
        <v>1.5500000001629815</v>
      </c>
      <c r="H494" s="387">
        <f t="shared" si="62"/>
        <v>1.5500000001629815</v>
      </c>
      <c r="I494" s="388">
        <f t="shared" si="63"/>
        <v>21.70000000228174</v>
      </c>
      <c r="J494" s="389"/>
      <c r="K494" s="389"/>
      <c r="L494" s="389"/>
      <c r="M494" s="535">
        <v>0</v>
      </c>
      <c r="N494" s="535">
        <v>14</v>
      </c>
      <c r="O494" s="535">
        <v>14</v>
      </c>
      <c r="P494" s="284" t="s">
        <v>645</v>
      </c>
      <c r="Q494" s="284" t="s">
        <v>646</v>
      </c>
      <c r="R494" s="284"/>
      <c r="S494" s="284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</row>
    <row r="495" spans="1:29" s="214" customFormat="1" ht="13.5" x14ac:dyDescent="0.25">
      <c r="A495" s="280" t="s">
        <v>130</v>
      </c>
      <c r="B495" s="385" t="s">
        <v>154</v>
      </c>
      <c r="C495" s="280">
        <v>8</v>
      </c>
      <c r="D495" s="280">
        <v>5160</v>
      </c>
      <c r="E495" s="281">
        <v>41675.668749999997</v>
      </c>
      <c r="F495" s="281">
        <v>41675.672222222223</v>
      </c>
      <c r="G495" s="386">
        <f t="shared" si="61"/>
        <v>8.3333333430346102E-2</v>
      </c>
      <c r="H495" s="387">
        <f t="shared" si="62"/>
        <v>8.3333333430346102E-2</v>
      </c>
      <c r="I495" s="388">
        <f t="shared" si="63"/>
        <v>14.666666683740914</v>
      </c>
      <c r="J495" s="389"/>
      <c r="K495" s="389"/>
      <c r="L495" s="389"/>
      <c r="M495" s="495">
        <v>0</v>
      </c>
      <c r="N495" s="495">
        <v>180</v>
      </c>
      <c r="O495" s="495">
        <v>176</v>
      </c>
      <c r="P495" s="284" t="s">
        <v>185</v>
      </c>
      <c r="Q495" s="482" t="s">
        <v>368</v>
      </c>
      <c r="R495" s="285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</row>
    <row r="496" spans="1:29" s="384" customFormat="1" ht="13.5" x14ac:dyDescent="0.25">
      <c r="A496" s="280" t="s">
        <v>356</v>
      </c>
      <c r="B496" s="372" t="s">
        <v>5</v>
      </c>
      <c r="C496" s="280">
        <v>6</v>
      </c>
      <c r="D496" s="280">
        <v>5111</v>
      </c>
      <c r="E496" s="281">
        <v>41689.472222222219</v>
      </c>
      <c r="F496" s="281">
        <v>41689.513888888891</v>
      </c>
      <c r="G496" s="373">
        <f t="shared" si="61"/>
        <v>1.0000000001164153</v>
      </c>
      <c r="H496" s="374">
        <f t="shared" si="62"/>
        <v>1.0000000001164153</v>
      </c>
      <c r="I496" s="375">
        <f t="shared" si="63"/>
        <v>12.000000001396984</v>
      </c>
      <c r="J496" s="376"/>
      <c r="K496" s="376"/>
      <c r="L496" s="376"/>
      <c r="M496" s="495">
        <v>0</v>
      </c>
      <c r="N496" s="495">
        <v>12</v>
      </c>
      <c r="O496" s="495">
        <v>12</v>
      </c>
      <c r="P496" s="284" t="s">
        <v>168</v>
      </c>
      <c r="Q496" s="482" t="s">
        <v>358</v>
      </c>
      <c r="R496" s="285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</row>
    <row r="497" spans="1:29" x14ac:dyDescent="0.2">
      <c r="A497" s="280" t="s">
        <v>173</v>
      </c>
      <c r="B497" s="385" t="s">
        <v>154</v>
      </c>
      <c r="C497" s="280">
        <v>7</v>
      </c>
      <c r="D497" s="280">
        <v>5050</v>
      </c>
      <c r="E497" s="281">
        <v>41669.270833333336</v>
      </c>
      <c r="F497" s="281">
        <v>41669.292361111111</v>
      </c>
      <c r="G497" s="386">
        <f t="shared" si="61"/>
        <v>0.5166666666045785</v>
      </c>
      <c r="H497" s="387">
        <f t="shared" si="62"/>
        <v>0.5166666666045785</v>
      </c>
      <c r="I497" s="388">
        <f t="shared" si="63"/>
        <v>7.2333333324640989</v>
      </c>
      <c r="J497" s="389"/>
      <c r="K497" s="389"/>
      <c r="L497" s="389"/>
      <c r="M497" s="557">
        <v>0</v>
      </c>
      <c r="N497" s="535">
        <v>14</v>
      </c>
      <c r="O497" s="535">
        <v>14</v>
      </c>
      <c r="P497" s="284" t="s">
        <v>647</v>
      </c>
      <c r="Q497" s="366" t="s">
        <v>648</v>
      </c>
    </row>
    <row r="498" spans="1:29" x14ac:dyDescent="0.2">
      <c r="A498" s="454" t="s">
        <v>140</v>
      </c>
      <c r="B498" s="464" t="s">
        <v>154</v>
      </c>
      <c r="C498" s="454">
        <v>22</v>
      </c>
      <c r="D498" s="454">
        <v>5160</v>
      </c>
      <c r="E498" s="455">
        <v>41696.801388888889</v>
      </c>
      <c r="F498" s="455">
        <v>41696.802083333336</v>
      </c>
      <c r="G498" s="465">
        <f t="shared" si="61"/>
        <v>1.6666666720993817E-2</v>
      </c>
      <c r="H498" s="466">
        <f t="shared" si="62"/>
        <v>1.6666666720993817E-2</v>
      </c>
      <c r="I498" s="467">
        <f t="shared" si="63"/>
        <v>2.9333333428949118</v>
      </c>
      <c r="J498" s="468"/>
      <c r="K498" s="468"/>
      <c r="L498" s="468"/>
      <c r="M498" s="504">
        <v>0</v>
      </c>
      <c r="N498" s="504">
        <v>180</v>
      </c>
      <c r="O498" s="504">
        <v>176</v>
      </c>
      <c r="P498" s="459" t="s">
        <v>185</v>
      </c>
      <c r="Q498" s="460" t="s">
        <v>372</v>
      </c>
      <c r="R498" s="461"/>
      <c r="S498" s="214"/>
      <c r="T498" s="214"/>
      <c r="U498" s="214"/>
      <c r="V498" s="214"/>
      <c r="W498" s="214"/>
      <c r="X498" s="214"/>
      <c r="Y498" s="214"/>
      <c r="Z498" s="214"/>
      <c r="AA498" s="214"/>
      <c r="AB498" s="214"/>
      <c r="AC498" s="214"/>
    </row>
    <row r="499" spans="1:29" s="214" customFormat="1" x14ac:dyDescent="0.2">
      <c r="A499" s="280" t="s">
        <v>134</v>
      </c>
      <c r="B499" s="280" t="s">
        <v>5</v>
      </c>
      <c r="C499" s="280">
        <v>14</v>
      </c>
      <c r="D499" s="280">
        <v>5272</v>
      </c>
      <c r="E499" s="281">
        <v>41695.290972222225</v>
      </c>
      <c r="F499" s="281">
        <v>41695.835416666669</v>
      </c>
      <c r="G499" s="282">
        <v>13.07</v>
      </c>
      <c r="H499" s="313"/>
      <c r="I499" s="283"/>
      <c r="J499" s="356"/>
      <c r="K499" s="356"/>
      <c r="L499" s="356"/>
      <c r="M499" s="500">
        <v>0</v>
      </c>
      <c r="N499" s="500">
        <v>139</v>
      </c>
      <c r="O499" s="500">
        <v>138</v>
      </c>
      <c r="P499" s="284" t="s">
        <v>389</v>
      </c>
      <c r="Q499" s="366" t="s">
        <v>390</v>
      </c>
      <c r="R499" s="285"/>
      <c r="S499" s="63"/>
      <c r="T499" s="63"/>
      <c r="U499" s="63"/>
    </row>
    <row r="500" spans="1:29" s="218" customFormat="1" x14ac:dyDescent="0.2">
      <c r="A500" s="280" t="s">
        <v>134</v>
      </c>
      <c r="B500" s="280" t="s">
        <v>5</v>
      </c>
      <c r="C500" s="280">
        <v>12</v>
      </c>
      <c r="D500" s="280">
        <v>5160</v>
      </c>
      <c r="E500" s="281">
        <v>41690.541666666664</v>
      </c>
      <c r="F500" s="281">
        <v>41690.711111111108</v>
      </c>
      <c r="G500" s="282">
        <v>4.07</v>
      </c>
      <c r="H500" s="313"/>
      <c r="I500" s="283"/>
      <c r="J500" s="356"/>
      <c r="K500" s="356"/>
      <c r="L500" s="356"/>
      <c r="M500" s="500">
        <v>0</v>
      </c>
      <c r="N500" s="500">
        <v>139</v>
      </c>
      <c r="O500" s="500">
        <v>138</v>
      </c>
      <c r="P500" s="284" t="s">
        <v>185</v>
      </c>
      <c r="Q500" s="366" t="s">
        <v>379</v>
      </c>
      <c r="R500" s="285"/>
      <c r="S500" s="63"/>
      <c r="T500" s="63"/>
      <c r="U500" s="63"/>
      <c r="V500" s="214"/>
      <c r="W500" s="214"/>
      <c r="X500" s="214"/>
      <c r="Y500" s="214"/>
      <c r="Z500" s="214"/>
      <c r="AA500" s="214"/>
      <c r="AB500" s="214"/>
      <c r="AC500" s="214"/>
    </row>
    <row r="501" spans="1:29" s="321" customFormat="1" x14ac:dyDescent="0.2">
      <c r="A501" s="314"/>
      <c r="B501" s="314"/>
      <c r="C501" s="314"/>
      <c r="D501" s="314"/>
      <c r="E501" s="315"/>
      <c r="F501" s="315"/>
      <c r="G501" s="316"/>
      <c r="H501" s="317"/>
      <c r="I501" s="318"/>
      <c r="J501" s="358"/>
      <c r="K501" s="358"/>
      <c r="L501" s="358"/>
      <c r="M501" s="545"/>
      <c r="N501" s="545"/>
      <c r="O501" s="545"/>
      <c r="P501" s="319"/>
      <c r="Q501" s="367"/>
      <c r="R501" s="320"/>
    </row>
  </sheetData>
  <sortState ref="A9:AC405">
    <sortCondition descending="1" ref="I9:I405"/>
    <sortCondition descending="1" ref="G9:G405"/>
  </sortState>
  <mergeCells count="1">
    <mergeCell ref="S2:U2"/>
  </mergeCells>
  <pageMargins left="0.25" right="0.25" top="0.25" bottom="0.25" header="0.3" footer="0.1"/>
  <pageSetup scale="60" fitToHeight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10"/>
  <sheetViews>
    <sheetView zoomScaleNormal="100" zoomScaleSheetLayoutView="85" workbookViewId="0">
      <pane xSplit="2" ySplit="3" topLeftCell="C4" activePane="bottomRight" state="frozen"/>
      <selection activeCell="H2226" sqref="H2226"/>
      <selection pane="topRight" activeCell="H2226" sqref="H2226"/>
      <selection pane="bottomLeft" activeCell="H2226" sqref="H2226"/>
      <selection pane="bottomRight" activeCell="C4" sqref="C4"/>
    </sheetView>
  </sheetViews>
  <sheetFormatPr defaultColWidth="8.85546875" defaultRowHeight="12.75" x14ac:dyDescent="0.2"/>
  <cols>
    <col min="1" max="1" width="5.85546875" style="4" bestFit="1" customWidth="1"/>
    <col min="2" max="2" width="6" style="4" bestFit="1" customWidth="1"/>
    <col min="3" max="3" width="6.140625" style="4" bestFit="1" customWidth="1"/>
    <col min="4" max="4" width="6.7109375" style="4" bestFit="1" customWidth="1"/>
    <col min="5" max="6" width="13.28515625" style="5" customWidth="1"/>
    <col min="7" max="8" width="11.28515625" style="6" bestFit="1" customWidth="1"/>
    <col min="9" max="9" width="10.5703125" style="22" bestFit="1" customWidth="1"/>
    <col min="10" max="11" width="8.42578125" style="88" bestFit="1" customWidth="1"/>
    <col min="12" max="12" width="7.28515625" style="88" bestFit="1" customWidth="1"/>
    <col min="13" max="13" width="5.140625" style="4" bestFit="1" customWidth="1"/>
    <col min="14" max="15" width="5.42578125" style="4" bestFit="1" customWidth="1"/>
    <col min="16" max="16" width="50.5703125" style="4" customWidth="1"/>
    <col min="17" max="17" width="50.7109375" style="17" customWidth="1"/>
    <col min="18" max="16384" width="8.85546875" style="4"/>
  </cols>
  <sheetData>
    <row r="1" spans="1:21" s="1" customFormat="1" ht="13.15" x14ac:dyDescent="0.25">
      <c r="A1" s="1" t="s">
        <v>13</v>
      </c>
      <c r="B1" s="1" t="s">
        <v>15</v>
      </c>
      <c r="C1" s="1" t="s">
        <v>15</v>
      </c>
      <c r="D1" s="1" t="s">
        <v>3</v>
      </c>
      <c r="E1" s="2" t="s">
        <v>15</v>
      </c>
      <c r="F1" s="2" t="s">
        <v>15</v>
      </c>
      <c r="G1" s="3" t="s">
        <v>15</v>
      </c>
      <c r="H1" s="3" t="s">
        <v>23</v>
      </c>
      <c r="I1" s="20" t="s">
        <v>24</v>
      </c>
      <c r="J1" s="103" t="s">
        <v>26</v>
      </c>
      <c r="K1" s="103" t="s">
        <v>27</v>
      </c>
      <c r="L1" s="103" t="s">
        <v>29</v>
      </c>
      <c r="M1" s="2" t="s">
        <v>13</v>
      </c>
      <c r="N1" s="2" t="s">
        <v>13</v>
      </c>
      <c r="O1" s="2" t="s">
        <v>13</v>
      </c>
      <c r="P1" s="2" t="s">
        <v>15</v>
      </c>
      <c r="Q1" s="2" t="s">
        <v>15</v>
      </c>
    </row>
    <row r="2" spans="1:21" s="7" customFormat="1" ht="13.15" x14ac:dyDescent="0.25">
      <c r="A2" s="7" t="s">
        <v>14</v>
      </c>
      <c r="B2" s="7" t="s">
        <v>16</v>
      </c>
      <c r="C2" s="7" t="s">
        <v>17</v>
      </c>
      <c r="D2" s="7" t="s">
        <v>18</v>
      </c>
      <c r="E2" s="8" t="s">
        <v>19</v>
      </c>
      <c r="F2" s="8" t="s">
        <v>20</v>
      </c>
      <c r="G2" s="9" t="s">
        <v>21</v>
      </c>
      <c r="H2" s="9" t="s">
        <v>21</v>
      </c>
      <c r="I2" s="21" t="s">
        <v>25</v>
      </c>
      <c r="J2" s="104" t="s">
        <v>25</v>
      </c>
      <c r="K2" s="104" t="s">
        <v>28</v>
      </c>
      <c r="L2" s="104" t="s">
        <v>28</v>
      </c>
      <c r="M2" s="7" t="s">
        <v>0</v>
      </c>
      <c r="N2" s="7" t="s">
        <v>1</v>
      </c>
      <c r="O2" s="7" t="s">
        <v>2</v>
      </c>
      <c r="P2" s="7" t="s">
        <v>3</v>
      </c>
      <c r="Q2" s="7" t="s">
        <v>22</v>
      </c>
    </row>
    <row r="4" spans="1:21" s="228" customFormat="1" ht="6.6" x14ac:dyDescent="0.15">
      <c r="A4" s="220"/>
      <c r="B4" s="220"/>
      <c r="C4" s="220"/>
      <c r="D4" s="220"/>
      <c r="E4" s="221"/>
      <c r="F4" s="221"/>
      <c r="G4" s="222"/>
      <c r="H4" s="223"/>
      <c r="I4" s="224"/>
      <c r="J4" s="225"/>
      <c r="K4" s="225"/>
      <c r="L4" s="225"/>
      <c r="M4" s="226"/>
      <c r="N4" s="226"/>
      <c r="O4" s="226"/>
      <c r="P4" s="227"/>
      <c r="Q4" s="227"/>
    </row>
    <row r="5" spans="1:21" s="228" customFormat="1" ht="6.6" x14ac:dyDescent="0.15">
      <c r="A5" s="220"/>
      <c r="B5" s="220"/>
      <c r="C5" s="220"/>
      <c r="D5" s="220"/>
      <c r="E5" s="221"/>
      <c r="F5" s="221"/>
      <c r="G5" s="222"/>
      <c r="H5" s="223"/>
      <c r="I5" s="224"/>
      <c r="J5" s="225"/>
      <c r="K5" s="225"/>
      <c r="L5" s="225"/>
      <c r="M5" s="226"/>
      <c r="N5" s="226"/>
      <c r="O5" s="226"/>
      <c r="P5" s="227"/>
      <c r="Q5" s="227"/>
    </row>
    <row r="6" spans="1:21" s="204" customFormat="1" ht="15" x14ac:dyDescent="0.3">
      <c r="D6" s="205" t="s">
        <v>85</v>
      </c>
      <c r="E6" s="206"/>
      <c r="F6" s="207"/>
      <c r="G6" s="208">
        <f t="shared" ref="G6:L6" si="0">SUM(G3:G4)</f>
        <v>0</v>
      </c>
      <c r="H6" s="208">
        <f t="shared" si="0"/>
        <v>0</v>
      </c>
      <c r="I6" s="209">
        <f t="shared" si="0"/>
        <v>0</v>
      </c>
      <c r="J6" s="210">
        <f t="shared" si="0"/>
        <v>0</v>
      </c>
      <c r="K6" s="210">
        <f t="shared" si="0"/>
        <v>0</v>
      </c>
      <c r="L6" s="210">
        <f t="shared" si="0"/>
        <v>0</v>
      </c>
      <c r="Q6" s="211"/>
    </row>
    <row r="7" spans="1:21" s="204" customFormat="1" ht="15" x14ac:dyDescent="0.3">
      <c r="D7" s="205"/>
      <c r="E7" s="206"/>
      <c r="F7" s="207"/>
      <c r="G7" s="212"/>
      <c r="H7" s="212"/>
      <c r="I7" s="209"/>
      <c r="J7" s="210"/>
      <c r="K7" s="210"/>
      <c r="L7" s="210"/>
      <c r="Q7" s="211"/>
    </row>
    <row r="8" spans="1:21" s="228" customFormat="1" ht="6.6" x14ac:dyDescent="0.15">
      <c r="A8" s="220"/>
      <c r="B8" s="220"/>
      <c r="C8" s="220"/>
      <c r="D8" s="220"/>
      <c r="E8" s="221"/>
      <c r="F8" s="221"/>
      <c r="G8" s="222"/>
      <c r="H8" s="223"/>
      <c r="I8" s="224"/>
      <c r="J8" s="225"/>
      <c r="K8" s="225"/>
      <c r="L8" s="225"/>
      <c r="M8" s="226"/>
      <c r="N8" s="226"/>
      <c r="O8" s="226"/>
      <c r="P8" s="227"/>
      <c r="Q8" s="227"/>
    </row>
    <row r="9" spans="1:21" s="63" customFormat="1" ht="13.15" x14ac:dyDescent="0.25">
      <c r="A9" s="278" t="s">
        <v>109</v>
      </c>
      <c r="B9" s="486" t="s">
        <v>341</v>
      </c>
      <c r="C9" s="278">
        <v>20</v>
      </c>
      <c r="D9" s="278">
        <v>360</v>
      </c>
      <c r="E9" s="279">
        <v>41678.13958333333</v>
      </c>
      <c r="F9" s="505">
        <v>41699</v>
      </c>
      <c r="G9" s="487">
        <v>500.65000000008149</v>
      </c>
      <c r="H9" s="488">
        <v>500.65000000008149</v>
      </c>
      <c r="I9" s="489">
        <v>285370.50000004645</v>
      </c>
      <c r="J9" s="492">
        <v>3.4957994619789011E-2</v>
      </c>
      <c r="K9" s="492"/>
      <c r="L9" s="492"/>
      <c r="M9" s="502">
        <v>0</v>
      </c>
      <c r="N9" s="502">
        <v>607</v>
      </c>
      <c r="O9" s="502">
        <v>570</v>
      </c>
      <c r="P9" s="382" t="s">
        <v>165</v>
      </c>
      <c r="Q9" s="483" t="s">
        <v>342</v>
      </c>
      <c r="R9" s="383"/>
      <c r="S9" s="384"/>
      <c r="T9" s="384"/>
      <c r="U9" s="384"/>
    </row>
    <row r="10" spans="1:21" s="228" customFormat="1" ht="6.6" x14ac:dyDescent="0.15">
      <c r="A10" s="220"/>
      <c r="B10" s="220"/>
      <c r="C10" s="220"/>
      <c r="D10" s="220"/>
      <c r="E10" s="221"/>
      <c r="F10" s="221"/>
      <c r="G10" s="222"/>
      <c r="H10" s="223"/>
      <c r="I10" s="224"/>
      <c r="J10" s="225"/>
      <c r="K10" s="225"/>
      <c r="L10" s="225"/>
      <c r="M10" s="226"/>
      <c r="N10" s="226"/>
      <c r="O10" s="226"/>
      <c r="P10" s="227"/>
      <c r="Q10" s="227"/>
    </row>
    <row r="11" spans="1:21" s="204" customFormat="1" ht="15" x14ac:dyDescent="0.3">
      <c r="D11" s="205" t="s">
        <v>80</v>
      </c>
      <c r="E11" s="206"/>
      <c r="F11" s="207" t="s">
        <v>55</v>
      </c>
      <c r="G11" s="208">
        <f t="shared" ref="G11:L11" si="1">SUM(G8:G10)</f>
        <v>500.65000000008149</v>
      </c>
      <c r="H11" s="208">
        <f t="shared" si="1"/>
        <v>500.65000000008149</v>
      </c>
      <c r="I11" s="209">
        <f t="shared" si="1"/>
        <v>285370.50000004645</v>
      </c>
      <c r="J11" s="210">
        <f t="shared" si="1"/>
        <v>3.4957994619789011E-2</v>
      </c>
      <c r="K11" s="210">
        <f t="shared" si="1"/>
        <v>0</v>
      </c>
      <c r="L11" s="210">
        <f t="shared" si="1"/>
        <v>0</v>
      </c>
      <c r="Q11" s="211"/>
    </row>
    <row r="12" spans="1:21" s="216" customFormat="1" x14ac:dyDescent="0.2">
      <c r="E12" s="229"/>
      <c r="F12" s="229"/>
      <c r="G12" s="230"/>
      <c r="H12" s="230"/>
      <c r="I12" s="231"/>
      <c r="J12" s="232"/>
      <c r="K12" s="232"/>
      <c r="L12" s="232"/>
      <c r="Q12" s="233"/>
    </row>
    <row r="13" spans="1:21" s="228" customFormat="1" ht="6.6" x14ac:dyDescent="0.15">
      <c r="A13" s="220"/>
      <c r="B13" s="220"/>
      <c r="C13" s="220"/>
      <c r="D13" s="220"/>
      <c r="E13" s="221"/>
      <c r="F13" s="221"/>
      <c r="G13" s="222"/>
      <c r="H13" s="223"/>
      <c r="I13" s="224"/>
      <c r="J13" s="225"/>
      <c r="K13" s="225"/>
      <c r="L13" s="225"/>
      <c r="M13" s="226"/>
      <c r="N13" s="226"/>
      <c r="O13" s="226"/>
      <c r="P13" s="227"/>
      <c r="Q13" s="227"/>
    </row>
    <row r="14" spans="1:21" s="228" customFormat="1" ht="6.6" x14ac:dyDescent="0.15">
      <c r="A14" s="220"/>
      <c r="B14" s="220"/>
      <c r="C14" s="220"/>
      <c r="D14" s="220"/>
      <c r="E14" s="221"/>
      <c r="F14" s="221"/>
      <c r="G14" s="222"/>
      <c r="H14" s="223"/>
      <c r="I14" s="224"/>
      <c r="J14" s="225"/>
      <c r="K14" s="225"/>
      <c r="L14" s="225"/>
      <c r="M14" s="226"/>
      <c r="N14" s="226"/>
      <c r="O14" s="226"/>
      <c r="P14" s="227"/>
      <c r="Q14" s="227"/>
    </row>
    <row r="15" spans="1:21" s="214" customFormat="1" ht="15" x14ac:dyDescent="0.3">
      <c r="A15" s="204"/>
      <c r="B15" s="204"/>
      <c r="C15" s="204"/>
      <c r="D15" s="205" t="s">
        <v>34</v>
      </c>
      <c r="E15" s="206"/>
      <c r="F15" s="207" t="s">
        <v>33</v>
      </c>
      <c r="G15" s="212">
        <f t="shared" ref="G15:L15" si="2">SUM(G13:G14)</f>
        <v>0</v>
      </c>
      <c r="H15" s="212">
        <f t="shared" si="2"/>
        <v>0</v>
      </c>
      <c r="I15" s="209">
        <f t="shared" si="2"/>
        <v>0</v>
      </c>
      <c r="J15" s="210">
        <f t="shared" si="2"/>
        <v>0</v>
      </c>
      <c r="K15" s="210">
        <f t="shared" si="2"/>
        <v>0</v>
      </c>
      <c r="L15" s="210">
        <f t="shared" si="2"/>
        <v>0</v>
      </c>
      <c r="M15" s="204"/>
      <c r="N15" s="204"/>
      <c r="O15" s="204"/>
      <c r="P15" s="204"/>
      <c r="Q15" s="211"/>
      <c r="R15" s="213"/>
      <c r="S15" s="213"/>
      <c r="T15" s="213"/>
      <c r="U15" s="213"/>
    </row>
    <row r="16" spans="1:21" s="214" customFormat="1" ht="15" x14ac:dyDescent="0.3">
      <c r="A16" s="204"/>
      <c r="B16" s="204"/>
      <c r="C16" s="204"/>
      <c r="D16" s="205"/>
      <c r="E16" s="206"/>
      <c r="F16" s="207"/>
      <c r="G16" s="212"/>
      <c r="H16" s="212"/>
      <c r="I16" s="209"/>
      <c r="J16" s="210"/>
      <c r="K16" s="210"/>
      <c r="L16" s="210"/>
      <c r="M16" s="204"/>
      <c r="N16" s="204"/>
      <c r="O16" s="204"/>
      <c r="P16" s="204"/>
      <c r="Q16" s="211"/>
      <c r="R16" s="213"/>
      <c r="S16" s="213"/>
      <c r="T16" s="213"/>
      <c r="U16" s="213"/>
    </row>
    <row r="17" spans="1:21" s="241" customFormat="1" ht="6.6" x14ac:dyDescent="0.15">
      <c r="A17" s="234"/>
      <c r="B17" s="234"/>
      <c r="C17" s="234"/>
      <c r="D17" s="234"/>
      <c r="E17" s="235"/>
      <c r="F17" s="235"/>
      <c r="G17" s="236">
        <f t="shared" ref="G17:G18" si="3">(F17-E17)*24</f>
        <v>0</v>
      </c>
      <c r="H17" s="236"/>
      <c r="I17" s="237"/>
      <c r="J17" s="238"/>
      <c r="K17" s="238"/>
      <c r="L17" s="238"/>
      <c r="M17" s="239"/>
      <c r="N17" s="239"/>
      <c r="O17" s="239"/>
      <c r="P17" s="240"/>
      <c r="Q17" s="240"/>
    </row>
    <row r="18" spans="1:21" s="241" customFormat="1" ht="6.6" x14ac:dyDescent="0.15">
      <c r="A18" s="234"/>
      <c r="B18" s="234"/>
      <c r="C18" s="234"/>
      <c r="D18" s="234"/>
      <c r="E18" s="235"/>
      <c r="F18" s="235"/>
      <c r="G18" s="236">
        <f t="shared" si="3"/>
        <v>0</v>
      </c>
      <c r="H18" s="236"/>
      <c r="I18" s="237"/>
      <c r="J18" s="238"/>
      <c r="K18" s="238"/>
      <c r="L18" s="238"/>
      <c r="M18" s="239"/>
      <c r="N18" s="239"/>
      <c r="O18" s="239"/>
      <c r="P18" s="240"/>
      <c r="Q18" s="240"/>
    </row>
    <row r="19" spans="1:21" s="216" customFormat="1" ht="15" x14ac:dyDescent="0.3">
      <c r="A19" s="204"/>
      <c r="B19" s="204"/>
      <c r="C19" s="204"/>
      <c r="D19" s="205" t="s">
        <v>36</v>
      </c>
      <c r="E19" s="206"/>
      <c r="F19" s="207" t="s">
        <v>35</v>
      </c>
      <c r="G19" s="212">
        <f t="shared" ref="G19:L19" si="4">SUM(G17:G18)</f>
        <v>0</v>
      </c>
      <c r="H19" s="212">
        <f t="shared" si="4"/>
        <v>0</v>
      </c>
      <c r="I19" s="209">
        <f t="shared" si="4"/>
        <v>0</v>
      </c>
      <c r="J19" s="210">
        <f t="shared" si="4"/>
        <v>0</v>
      </c>
      <c r="K19" s="210">
        <f t="shared" si="4"/>
        <v>0</v>
      </c>
      <c r="L19" s="210">
        <f t="shared" si="4"/>
        <v>0</v>
      </c>
      <c r="M19" s="204"/>
      <c r="N19" s="204"/>
      <c r="O19" s="204"/>
      <c r="P19" s="204"/>
      <c r="Q19" s="211"/>
      <c r="R19" s="214"/>
      <c r="S19" s="214"/>
      <c r="T19" s="214"/>
      <c r="U19" s="215"/>
    </row>
    <row r="20" spans="1:21" s="215" customFormat="1" x14ac:dyDescent="0.2">
      <c r="A20" s="214"/>
      <c r="B20" s="214"/>
      <c r="C20" s="214"/>
      <c r="D20" s="214"/>
      <c r="E20" s="242"/>
      <c r="F20" s="242"/>
      <c r="G20" s="243"/>
      <c r="H20" s="243"/>
      <c r="I20" s="244"/>
      <c r="J20" s="245"/>
      <c r="K20" s="245"/>
      <c r="L20" s="245"/>
      <c r="M20" s="214"/>
      <c r="N20" s="214"/>
      <c r="O20" s="214"/>
      <c r="P20" s="214"/>
      <c r="Q20" s="246"/>
      <c r="R20" s="214"/>
      <c r="S20" s="214"/>
      <c r="T20" s="214"/>
      <c r="U20" s="214"/>
    </row>
    <row r="21" spans="1:21" s="228" customFormat="1" ht="6.6" x14ac:dyDescent="0.15">
      <c r="A21" s="220"/>
      <c r="B21" s="220"/>
      <c r="C21" s="220"/>
      <c r="D21" s="220"/>
      <c r="E21" s="221"/>
      <c r="F21" s="221"/>
      <c r="G21" s="222"/>
      <c r="H21" s="223"/>
      <c r="I21" s="224"/>
      <c r="J21" s="225"/>
      <c r="K21" s="225"/>
      <c r="L21" s="225"/>
      <c r="M21" s="226"/>
      <c r="N21" s="226"/>
      <c r="O21" s="226"/>
      <c r="P21" s="227"/>
      <c r="Q21" s="227"/>
    </row>
    <row r="22" spans="1:21" s="228" customFormat="1" ht="6.6" x14ac:dyDescent="0.15">
      <c r="A22" s="220"/>
      <c r="B22" s="220"/>
      <c r="C22" s="220"/>
      <c r="D22" s="220"/>
      <c r="E22" s="221"/>
      <c r="F22" s="221"/>
      <c r="G22" s="222"/>
      <c r="H22" s="223"/>
      <c r="I22" s="224"/>
      <c r="J22" s="225"/>
      <c r="K22" s="225"/>
      <c r="L22" s="225"/>
      <c r="M22" s="226"/>
      <c r="N22" s="226"/>
      <c r="O22" s="226"/>
      <c r="P22" s="227"/>
      <c r="Q22" s="227"/>
    </row>
    <row r="23" spans="1:21" s="214" customFormat="1" ht="15" x14ac:dyDescent="0.3">
      <c r="A23" s="204"/>
      <c r="B23" s="204"/>
      <c r="C23" s="204"/>
      <c r="D23" s="205" t="s">
        <v>38</v>
      </c>
      <c r="E23" s="206"/>
      <c r="F23" s="207" t="s">
        <v>37</v>
      </c>
      <c r="G23" s="212">
        <f>SUM(G21:G21)</f>
        <v>0</v>
      </c>
      <c r="H23" s="212">
        <f>SUM(H21:H21)</f>
        <v>0</v>
      </c>
      <c r="I23" s="217">
        <f>SUM(I21:I21)</f>
        <v>0</v>
      </c>
      <c r="J23" s="210">
        <f>SUM(J21:J22)</f>
        <v>0</v>
      </c>
      <c r="K23" s="210">
        <f>SUM(K21:K22)</f>
        <v>0</v>
      </c>
      <c r="L23" s="210">
        <f>SUM(L21:L22)</f>
        <v>0</v>
      </c>
      <c r="M23" s="204"/>
      <c r="N23" s="204"/>
      <c r="O23" s="204"/>
      <c r="P23" s="204"/>
      <c r="Q23" s="211"/>
      <c r="R23" s="218"/>
    </row>
    <row r="24" spans="1:21" s="216" customFormat="1" x14ac:dyDescent="0.2">
      <c r="A24" s="247"/>
      <c r="B24" s="247"/>
      <c r="C24" s="247"/>
      <c r="D24" s="247"/>
      <c r="E24" s="248"/>
      <c r="F24" s="248"/>
      <c r="G24" s="249"/>
      <c r="H24" s="249"/>
      <c r="I24" s="250"/>
      <c r="J24" s="251"/>
      <c r="K24" s="251"/>
      <c r="L24" s="251"/>
      <c r="M24" s="218"/>
      <c r="N24" s="218"/>
      <c r="O24" s="218"/>
      <c r="P24" s="218"/>
      <c r="Q24" s="252"/>
    </row>
    <row r="25" spans="1:21" s="241" customFormat="1" ht="6.6" x14ac:dyDescent="0.15">
      <c r="A25" s="234"/>
      <c r="B25" s="234"/>
      <c r="C25" s="234"/>
      <c r="D25" s="234"/>
      <c r="E25" s="235"/>
      <c r="F25" s="235"/>
      <c r="G25" s="236">
        <f t="shared" ref="G25:G26" si="5">(F25-E25)*24</f>
        <v>0</v>
      </c>
      <c r="H25" s="236"/>
      <c r="I25" s="237"/>
      <c r="J25" s="238"/>
      <c r="K25" s="238"/>
      <c r="L25" s="238"/>
      <c r="M25" s="239"/>
      <c r="N25" s="239"/>
      <c r="O25" s="239"/>
      <c r="P25" s="240"/>
      <c r="Q25" s="240"/>
    </row>
    <row r="26" spans="1:21" s="241" customFormat="1" ht="6.6" x14ac:dyDescent="0.15">
      <c r="A26" s="234"/>
      <c r="B26" s="234"/>
      <c r="C26" s="234"/>
      <c r="D26" s="234"/>
      <c r="E26" s="235"/>
      <c r="F26" s="235"/>
      <c r="G26" s="236">
        <f t="shared" si="5"/>
        <v>0</v>
      </c>
      <c r="H26" s="236"/>
      <c r="I26" s="237"/>
      <c r="J26" s="238"/>
      <c r="K26" s="238"/>
      <c r="L26" s="238"/>
      <c r="M26" s="239"/>
      <c r="N26" s="239"/>
      <c r="O26" s="239"/>
      <c r="P26" s="240"/>
      <c r="Q26" s="240"/>
    </row>
    <row r="27" spans="1:21" s="219" customFormat="1" ht="15" x14ac:dyDescent="0.3">
      <c r="A27" s="204"/>
      <c r="B27" s="204"/>
      <c r="C27" s="204"/>
      <c r="D27" s="205" t="s">
        <v>40</v>
      </c>
      <c r="E27" s="206"/>
      <c r="F27" s="207" t="s">
        <v>39</v>
      </c>
      <c r="G27" s="212">
        <f t="shared" ref="G27:L27" si="6">SUM(G25:G26)</f>
        <v>0</v>
      </c>
      <c r="H27" s="212">
        <f t="shared" si="6"/>
        <v>0</v>
      </c>
      <c r="I27" s="209">
        <f t="shared" si="6"/>
        <v>0</v>
      </c>
      <c r="J27" s="210">
        <f t="shared" si="6"/>
        <v>0</v>
      </c>
      <c r="K27" s="210">
        <f t="shared" si="6"/>
        <v>0</v>
      </c>
      <c r="L27" s="210">
        <f t="shared" si="6"/>
        <v>0</v>
      </c>
      <c r="M27" s="204"/>
      <c r="N27" s="204"/>
      <c r="O27" s="204"/>
      <c r="P27" s="204"/>
      <c r="Q27" s="211"/>
    </row>
    <row r="28" spans="1:21" s="216" customFormat="1" ht="13.15" x14ac:dyDescent="0.25">
      <c r="A28" s="214"/>
      <c r="B28" s="214"/>
      <c r="C28" s="214"/>
      <c r="D28" s="214"/>
      <c r="E28" s="242"/>
      <c r="F28" s="242"/>
      <c r="G28" s="243"/>
      <c r="H28" s="243"/>
      <c r="I28" s="244"/>
      <c r="J28" s="245"/>
      <c r="K28" s="245"/>
      <c r="L28" s="245"/>
      <c r="M28" s="214"/>
      <c r="N28" s="214"/>
      <c r="O28" s="214"/>
      <c r="P28" s="214"/>
      <c r="Q28" s="246"/>
    </row>
    <row r="29" spans="1:21" s="228" customFormat="1" ht="6.6" x14ac:dyDescent="0.15">
      <c r="A29" s="220"/>
      <c r="B29" s="220"/>
      <c r="C29" s="220"/>
      <c r="D29" s="220"/>
      <c r="E29" s="221"/>
      <c r="F29" s="221"/>
      <c r="G29" s="222"/>
      <c r="H29" s="223"/>
      <c r="I29" s="224"/>
      <c r="J29" s="225"/>
      <c r="K29" s="225"/>
      <c r="L29" s="225"/>
      <c r="M29" s="226"/>
      <c r="N29" s="226"/>
      <c r="O29" s="226"/>
      <c r="P29" s="227"/>
      <c r="Q29" s="227"/>
    </row>
    <row r="30" spans="1:21" s="228" customFormat="1" ht="6.6" x14ac:dyDescent="0.15">
      <c r="A30" s="220"/>
      <c r="B30" s="220"/>
      <c r="C30" s="220"/>
      <c r="D30" s="220"/>
      <c r="E30" s="221"/>
      <c r="F30" s="221"/>
      <c r="G30" s="222"/>
      <c r="H30" s="223"/>
      <c r="I30" s="224"/>
      <c r="J30" s="225"/>
      <c r="K30" s="225"/>
      <c r="L30" s="225"/>
      <c r="M30" s="226"/>
      <c r="N30" s="226"/>
      <c r="O30" s="226"/>
      <c r="P30" s="227"/>
      <c r="Q30" s="227"/>
    </row>
    <row r="31" spans="1:21" s="214" customFormat="1" ht="16.149999999999999" x14ac:dyDescent="0.4">
      <c r="A31" s="204"/>
      <c r="B31" s="204"/>
      <c r="C31" s="204"/>
      <c r="D31" s="205" t="s">
        <v>42</v>
      </c>
      <c r="E31" s="206"/>
      <c r="F31" s="207" t="s">
        <v>41</v>
      </c>
      <c r="G31" s="212">
        <f>SUM(G29:G29)</f>
        <v>0</v>
      </c>
      <c r="H31" s="212">
        <f>SUM(H29:H29)</f>
        <v>0</v>
      </c>
      <c r="I31" s="217">
        <f>SUM(I29:I29)</f>
        <v>0</v>
      </c>
      <c r="J31" s="210">
        <f>SUM(J29:J30)</f>
        <v>0</v>
      </c>
      <c r="K31" s="210">
        <f>SUM(K29:K30)</f>
        <v>0</v>
      </c>
      <c r="L31" s="210">
        <f>SUM(L29:L30)</f>
        <v>0</v>
      </c>
      <c r="M31" s="204"/>
      <c r="N31" s="204"/>
      <c r="O31" s="204"/>
      <c r="P31" s="204"/>
      <c r="Q31" s="211"/>
      <c r="R31" s="218"/>
    </row>
    <row r="32" spans="1:21" s="216" customFormat="1" ht="13.15" x14ac:dyDescent="0.25">
      <c r="A32" s="214"/>
      <c r="B32" s="214"/>
      <c r="C32" s="214"/>
      <c r="D32" s="214"/>
      <c r="E32" s="242"/>
      <c r="F32" s="242"/>
      <c r="G32" s="243"/>
      <c r="H32" s="243"/>
      <c r="I32" s="244"/>
      <c r="J32" s="245"/>
      <c r="K32" s="245"/>
      <c r="L32" s="245"/>
      <c r="M32" s="214"/>
      <c r="N32" s="214"/>
      <c r="O32" s="214"/>
      <c r="P32" s="214"/>
      <c r="Q32" s="246"/>
    </row>
    <row r="33" spans="1:29" s="31" customFormat="1" ht="16.899999999999999" thickBot="1" x14ac:dyDescent="0.45">
      <c r="A33" s="50"/>
      <c r="B33" s="50"/>
      <c r="C33" s="50"/>
      <c r="D33" s="50"/>
      <c r="E33" s="51"/>
      <c r="F33" s="51"/>
      <c r="G33" s="51"/>
      <c r="H33" s="52"/>
      <c r="I33" s="53"/>
      <c r="J33" s="54"/>
      <c r="K33" s="54"/>
      <c r="L33" s="54"/>
      <c r="M33" s="54"/>
      <c r="N33" s="55"/>
      <c r="O33" s="55"/>
      <c r="P33" s="55"/>
      <c r="Q33" s="56"/>
    </row>
    <row r="34" spans="1:29" ht="13.9" thickTop="1" x14ac:dyDescent="0.25">
      <c r="A34" s="43"/>
      <c r="B34" s="43"/>
      <c r="C34" s="43"/>
      <c r="D34" s="43"/>
      <c r="E34" s="44"/>
      <c r="F34" s="44"/>
      <c r="G34" s="44"/>
      <c r="H34" s="45"/>
      <c r="I34" s="46"/>
      <c r="J34" s="47"/>
      <c r="K34" s="47"/>
      <c r="L34" s="47"/>
      <c r="M34" s="47"/>
      <c r="N34" s="48"/>
      <c r="O34" s="48"/>
      <c r="P34" s="48"/>
      <c r="Q34" s="49"/>
    </row>
    <row r="35" spans="1:29" s="63" customFormat="1" ht="13.15" x14ac:dyDescent="0.25">
      <c r="A35" s="4"/>
      <c r="B35" s="4"/>
      <c r="C35" s="4"/>
      <c r="D35" s="4"/>
      <c r="E35" s="5"/>
      <c r="F35" s="5"/>
      <c r="G35" s="6"/>
      <c r="H35" s="6"/>
      <c r="I35" s="22"/>
      <c r="J35" s="88"/>
      <c r="K35" s="88"/>
      <c r="L35" s="88"/>
      <c r="M35" s="4"/>
      <c r="N35" s="4"/>
      <c r="O35" s="4"/>
      <c r="P35" s="4"/>
      <c r="Q35" s="17"/>
    </row>
    <row r="36" spans="1:29" s="122" customFormat="1" ht="6.6" x14ac:dyDescent="0.15">
      <c r="A36" s="114"/>
      <c r="B36" s="114"/>
      <c r="C36" s="114"/>
      <c r="D36" s="114"/>
      <c r="E36" s="115"/>
      <c r="F36" s="115"/>
      <c r="G36" s="116"/>
      <c r="H36" s="117"/>
      <c r="I36" s="118"/>
      <c r="J36" s="119"/>
      <c r="K36" s="119"/>
      <c r="L36" s="119"/>
      <c r="M36" s="120"/>
      <c r="N36" s="120"/>
      <c r="O36" s="120"/>
      <c r="P36" s="121"/>
      <c r="Q36" s="121"/>
    </row>
    <row r="37" spans="1:29" s="132" customFormat="1" ht="6.6" x14ac:dyDescent="0.15">
      <c r="A37" s="123"/>
      <c r="B37" s="123"/>
      <c r="C37" s="123"/>
      <c r="D37" s="123"/>
      <c r="E37" s="124"/>
      <c r="F37" s="124"/>
      <c r="G37" s="125"/>
      <c r="H37" s="126"/>
      <c r="I37" s="127"/>
      <c r="J37" s="128"/>
      <c r="K37" s="128"/>
      <c r="L37" s="128"/>
      <c r="M37" s="129"/>
      <c r="N37" s="129"/>
      <c r="O37" s="129"/>
      <c r="P37" s="130"/>
      <c r="Q37" s="131"/>
      <c r="R37" s="122"/>
      <c r="S37" s="122"/>
      <c r="T37" s="122"/>
      <c r="U37" s="122"/>
    </row>
    <row r="38" spans="1:29" s="73" customFormat="1" ht="16.149999999999999" x14ac:dyDescent="0.4">
      <c r="A38" s="31"/>
      <c r="B38" s="31"/>
      <c r="C38" s="31"/>
      <c r="D38" s="40" t="s">
        <v>80</v>
      </c>
      <c r="E38" s="32"/>
      <c r="F38" s="39" t="s">
        <v>55</v>
      </c>
      <c r="G38" s="33">
        <f t="shared" ref="G38:L38" si="7">SUM(G36:G37)</f>
        <v>0</v>
      </c>
      <c r="H38" s="41">
        <f t="shared" si="7"/>
        <v>0</v>
      </c>
      <c r="I38" s="34">
        <f t="shared" si="7"/>
        <v>0</v>
      </c>
      <c r="J38" s="37">
        <f t="shared" si="7"/>
        <v>0</v>
      </c>
      <c r="K38" s="37">
        <f t="shared" si="7"/>
        <v>0</v>
      </c>
      <c r="L38" s="37">
        <f t="shared" si="7"/>
        <v>0</v>
      </c>
      <c r="M38" s="31"/>
      <c r="N38" s="31"/>
      <c r="O38" s="31"/>
      <c r="P38" s="31"/>
      <c r="Q38" s="36"/>
      <c r="R38" s="75"/>
      <c r="S38" s="75"/>
      <c r="T38" s="75"/>
      <c r="U38" s="75"/>
    </row>
    <row r="39" spans="1:29" s="63" customFormat="1" x14ac:dyDescent="0.2">
      <c r="A39" s="4"/>
      <c r="B39" s="4"/>
      <c r="C39" s="4"/>
      <c r="D39" s="4"/>
      <c r="E39" s="5"/>
      <c r="F39" s="5"/>
      <c r="G39" s="6"/>
      <c r="H39" s="6"/>
      <c r="I39" s="22"/>
      <c r="J39" s="88"/>
      <c r="K39" s="88"/>
      <c r="L39" s="88"/>
      <c r="M39" s="4"/>
      <c r="N39" s="4"/>
      <c r="O39" s="4"/>
      <c r="P39" s="4"/>
      <c r="Q39" s="17"/>
      <c r="R39" s="75"/>
      <c r="S39" s="75"/>
      <c r="T39" s="75"/>
      <c r="U39" s="75"/>
    </row>
    <row r="40" spans="1:29" s="139" customFormat="1" ht="8.25" x14ac:dyDescent="0.15">
      <c r="A40" s="133"/>
      <c r="B40" s="133"/>
      <c r="C40" s="133"/>
      <c r="D40" s="133"/>
      <c r="E40" s="134"/>
      <c r="F40" s="134"/>
      <c r="G40" s="135">
        <f t="shared" ref="G40:G208" si="8">(F40-E40)*24</f>
        <v>0</v>
      </c>
      <c r="H40" s="135"/>
      <c r="I40" s="136"/>
      <c r="J40" s="172"/>
      <c r="K40" s="172"/>
      <c r="L40" s="172"/>
      <c r="M40" s="137"/>
      <c r="N40" s="137"/>
      <c r="O40" s="137"/>
      <c r="P40" s="138"/>
      <c r="Q40" s="138"/>
    </row>
    <row r="41" spans="1:29" s="63" customFormat="1" x14ac:dyDescent="0.2">
      <c r="A41" s="280" t="s">
        <v>115</v>
      </c>
      <c r="B41" s="280" t="s">
        <v>4</v>
      </c>
      <c r="C41" s="280">
        <v>1</v>
      </c>
      <c r="D41" s="280">
        <v>250</v>
      </c>
      <c r="E41" s="281">
        <v>41640</v>
      </c>
      <c r="F41" s="281">
        <v>41640.4375</v>
      </c>
      <c r="G41" s="282">
        <v>10.5</v>
      </c>
      <c r="H41" s="313">
        <v>2.5454545454545454</v>
      </c>
      <c r="I41" s="283">
        <v>761.09090909090912</v>
      </c>
      <c r="J41" s="356">
        <v>9.3233925388805074E-5</v>
      </c>
      <c r="K41" s="356">
        <v>9.6473489865867593E-5</v>
      </c>
      <c r="L41" s="356">
        <v>1.0002089040833063E-4</v>
      </c>
      <c r="M41" s="535">
        <v>250</v>
      </c>
      <c r="N41" s="535">
        <v>330</v>
      </c>
      <c r="O41" s="535">
        <v>299</v>
      </c>
      <c r="P41" s="284" t="s">
        <v>160</v>
      </c>
      <c r="Q41" s="284" t="s">
        <v>453</v>
      </c>
      <c r="R41" s="284"/>
      <c r="S41" s="284"/>
    </row>
    <row r="42" spans="1:29" s="214" customFormat="1" x14ac:dyDescent="0.2">
      <c r="A42" s="280" t="s">
        <v>115</v>
      </c>
      <c r="B42" s="280" t="s">
        <v>4</v>
      </c>
      <c r="C42" s="280">
        <v>3</v>
      </c>
      <c r="D42" s="280">
        <v>250</v>
      </c>
      <c r="E42" s="281">
        <v>41641.177083333336</v>
      </c>
      <c r="F42" s="281">
        <v>41641.224999999999</v>
      </c>
      <c r="G42" s="282">
        <v>1.1499999999068677</v>
      </c>
      <c r="H42" s="313">
        <v>0.27878787876530126</v>
      </c>
      <c r="I42" s="283">
        <v>83.357575750825077</v>
      </c>
      <c r="J42" s="356">
        <v>1.0211334684613595E-5</v>
      </c>
      <c r="K42" s="356">
        <v>1.0566144127310755E-5</v>
      </c>
      <c r="L42" s="356">
        <v>1.0954668948596669E-5</v>
      </c>
      <c r="M42" s="535">
        <v>250</v>
      </c>
      <c r="N42" s="535">
        <v>330</v>
      </c>
      <c r="O42" s="535">
        <v>299</v>
      </c>
      <c r="P42" s="284" t="s">
        <v>160</v>
      </c>
      <c r="Q42" s="284" t="s">
        <v>529</v>
      </c>
      <c r="R42" s="284"/>
      <c r="S42" s="284"/>
      <c r="T42" s="63"/>
      <c r="U42" s="63"/>
      <c r="V42" s="63"/>
      <c r="W42" s="63"/>
      <c r="X42" s="63"/>
      <c r="Y42" s="63"/>
      <c r="Z42" s="63"/>
      <c r="AA42" s="63"/>
      <c r="AB42" s="63"/>
      <c r="AC42" s="63"/>
    </row>
    <row r="43" spans="1:29" s="214" customFormat="1" x14ac:dyDescent="0.2">
      <c r="A43" s="280" t="s">
        <v>120</v>
      </c>
      <c r="B43" s="280" t="s">
        <v>4</v>
      </c>
      <c r="C43" s="280">
        <v>2</v>
      </c>
      <c r="D43" s="280">
        <v>250</v>
      </c>
      <c r="E43" s="281">
        <v>41646.163194444445</v>
      </c>
      <c r="F43" s="281">
        <v>41646.191666666666</v>
      </c>
      <c r="G43" s="282">
        <v>0.68333333329064772</v>
      </c>
      <c r="H43" s="313">
        <v>0.17147315854109887</v>
      </c>
      <c r="I43" s="283">
        <v>84.193320843679544</v>
      </c>
      <c r="J43" s="356">
        <v>1.031371377586345E-5</v>
      </c>
      <c r="K43" s="356">
        <v>1.0672080546709392E-5</v>
      </c>
      <c r="L43" s="356">
        <v>1.1064500727354274E-5</v>
      </c>
      <c r="M43" s="535">
        <v>400</v>
      </c>
      <c r="N43" s="535">
        <v>534</v>
      </c>
      <c r="O43" s="535">
        <v>491</v>
      </c>
      <c r="P43" s="284" t="s">
        <v>160</v>
      </c>
      <c r="Q43" s="284" t="s">
        <v>528</v>
      </c>
      <c r="R43" s="284"/>
      <c r="S43" s="284"/>
      <c r="T43" s="63"/>
      <c r="U43" s="63"/>
      <c r="V43" s="63"/>
      <c r="W43" s="63"/>
      <c r="X43" s="63"/>
      <c r="Y43" s="63"/>
      <c r="Z43" s="63"/>
      <c r="AA43" s="63"/>
      <c r="AB43" s="63"/>
      <c r="AC43" s="63"/>
    </row>
    <row r="44" spans="1:29" s="63" customFormat="1" x14ac:dyDescent="0.2">
      <c r="A44" s="280" t="s">
        <v>115</v>
      </c>
      <c r="B44" s="280" t="s">
        <v>4</v>
      </c>
      <c r="C44" s="280">
        <v>11</v>
      </c>
      <c r="D44" s="280">
        <v>250</v>
      </c>
      <c r="E44" s="281">
        <v>41646.239583333336</v>
      </c>
      <c r="F44" s="281">
        <v>41646.302083333336</v>
      </c>
      <c r="G44" s="282">
        <v>1.5</v>
      </c>
      <c r="H44" s="313">
        <v>0.40909090909090912</v>
      </c>
      <c r="I44" s="283">
        <v>122.31818181818183</v>
      </c>
      <c r="J44" s="356">
        <v>1.4984023723200815E-5</v>
      </c>
      <c r="K44" s="356">
        <v>1.5504668014157292E-5</v>
      </c>
      <c r="L44" s="356">
        <v>1.6074785958481707E-5</v>
      </c>
      <c r="M44" s="535">
        <v>240</v>
      </c>
      <c r="N44" s="535">
        <v>330</v>
      </c>
      <c r="O44" s="535">
        <v>299</v>
      </c>
      <c r="P44" s="284" t="s">
        <v>160</v>
      </c>
      <c r="Q44" s="284" t="s">
        <v>517</v>
      </c>
      <c r="R44" s="284"/>
      <c r="S44" s="284"/>
    </row>
    <row r="45" spans="1:29" s="63" customFormat="1" x14ac:dyDescent="0.2">
      <c r="A45" s="280" t="s">
        <v>125</v>
      </c>
      <c r="B45" s="280" t="s">
        <v>4</v>
      </c>
      <c r="C45" s="280">
        <v>1</v>
      </c>
      <c r="D45" s="280">
        <v>250</v>
      </c>
      <c r="E45" s="281">
        <v>41646.552083333336</v>
      </c>
      <c r="F45" s="281">
        <v>41646.59375</v>
      </c>
      <c r="G45" s="282">
        <v>0.99999999994179234</v>
      </c>
      <c r="H45" s="313">
        <v>0.26666666665114463</v>
      </c>
      <c r="I45" s="283">
        <v>18.933333332231268</v>
      </c>
      <c r="J45" s="356">
        <v>2.3193405231539522E-6</v>
      </c>
      <c r="K45" s="356">
        <v>2.3999297843878603E-6</v>
      </c>
      <c r="L45" s="356">
        <v>2.4881769518827596E-6</v>
      </c>
      <c r="M45" s="535">
        <v>55</v>
      </c>
      <c r="N45" s="535">
        <v>75</v>
      </c>
      <c r="O45" s="535">
        <v>71</v>
      </c>
      <c r="P45" s="284" t="s">
        <v>160</v>
      </c>
      <c r="Q45" s="284" t="s">
        <v>554</v>
      </c>
      <c r="R45" s="284"/>
      <c r="S45" s="284"/>
    </row>
    <row r="46" spans="1:29" s="63" customFormat="1" x14ac:dyDescent="0.2">
      <c r="A46" s="280" t="s">
        <v>112</v>
      </c>
      <c r="B46" s="280" t="s">
        <v>4</v>
      </c>
      <c r="C46" s="280">
        <v>2</v>
      </c>
      <c r="D46" s="280">
        <v>250</v>
      </c>
      <c r="E46" s="281">
        <v>41646.701388888891</v>
      </c>
      <c r="F46" s="281">
        <v>41646.754166666666</v>
      </c>
      <c r="G46" s="282">
        <v>1.2666666666045785</v>
      </c>
      <c r="H46" s="313">
        <v>0.26868686867369845</v>
      </c>
      <c r="I46" s="283">
        <v>81.412121208130628</v>
      </c>
      <c r="J46" s="356">
        <v>9.9730157643448712E-6</v>
      </c>
      <c r="K46" s="356">
        <v>1.0319544428290147E-5</v>
      </c>
      <c r="L46" s="356">
        <v>1.0699001598895101E-5</v>
      </c>
      <c r="M46" s="535">
        <v>260</v>
      </c>
      <c r="N46" s="535">
        <v>330</v>
      </c>
      <c r="O46" s="535">
        <v>303</v>
      </c>
      <c r="P46" s="284" t="s">
        <v>160</v>
      </c>
      <c r="Q46" s="284" t="s">
        <v>530</v>
      </c>
      <c r="R46" s="284"/>
      <c r="S46" s="284"/>
    </row>
    <row r="47" spans="1:29" s="63" customFormat="1" x14ac:dyDescent="0.2">
      <c r="A47" s="280" t="s">
        <v>112</v>
      </c>
      <c r="B47" s="280" t="s">
        <v>4</v>
      </c>
      <c r="C47" s="280">
        <v>3</v>
      </c>
      <c r="D47" s="280">
        <v>250</v>
      </c>
      <c r="E47" s="281">
        <v>41647.239583333336</v>
      </c>
      <c r="F47" s="281">
        <v>41647.279861111114</v>
      </c>
      <c r="G47" s="282">
        <v>0.96666666667442769</v>
      </c>
      <c r="H47" s="313">
        <v>0.26363636363848025</v>
      </c>
      <c r="I47" s="283">
        <v>79.881818182459511</v>
      </c>
      <c r="J47" s="356">
        <v>9.7855530625657834E-6</v>
      </c>
      <c r="K47" s="356">
        <v>1.0125568029839755E-5</v>
      </c>
      <c r="L47" s="356">
        <v>1.0497892546883149E-5</v>
      </c>
      <c r="M47" s="535">
        <v>240</v>
      </c>
      <c r="N47" s="535">
        <v>330</v>
      </c>
      <c r="O47" s="535">
        <v>303</v>
      </c>
      <c r="P47" s="284" t="s">
        <v>160</v>
      </c>
      <c r="Q47" s="284" t="s">
        <v>530</v>
      </c>
      <c r="R47" s="284"/>
      <c r="S47" s="284"/>
    </row>
    <row r="48" spans="1:29" s="63" customFormat="1" x14ac:dyDescent="0.2">
      <c r="A48" s="280" t="s">
        <v>110</v>
      </c>
      <c r="B48" s="280" t="s">
        <v>4</v>
      </c>
      <c r="C48" s="280">
        <v>7</v>
      </c>
      <c r="D48" s="280">
        <v>250</v>
      </c>
      <c r="E48" s="281">
        <v>41647.913194444445</v>
      </c>
      <c r="F48" s="281">
        <v>41648.208333333336</v>
      </c>
      <c r="G48" s="282">
        <v>7.0833333333721384</v>
      </c>
      <c r="H48" s="313">
        <v>1.5515873015958017</v>
      </c>
      <c r="I48" s="283">
        <v>754.07142857555959</v>
      </c>
      <c r="J48" s="356">
        <v>9.2374036360018763E-5</v>
      </c>
      <c r="K48" s="356">
        <v>9.5583722593295511E-5</v>
      </c>
      <c r="L48" s="356">
        <v>9.9098405744589449E-5</v>
      </c>
      <c r="M48" s="535">
        <v>410</v>
      </c>
      <c r="N48" s="535">
        <v>525</v>
      </c>
      <c r="O48" s="535">
        <v>486</v>
      </c>
      <c r="P48" s="284" t="s">
        <v>160</v>
      </c>
      <c r="Q48" s="284" t="s">
        <v>454</v>
      </c>
      <c r="R48" s="284"/>
      <c r="S48" s="284"/>
    </row>
    <row r="49" spans="1:29" s="63" customFormat="1" x14ac:dyDescent="0.2">
      <c r="A49" s="280" t="s">
        <v>126</v>
      </c>
      <c r="B49" s="280" t="s">
        <v>4</v>
      </c>
      <c r="C49" s="280">
        <v>3</v>
      </c>
      <c r="D49" s="280">
        <v>250</v>
      </c>
      <c r="E49" s="281">
        <v>41648.799305555556</v>
      </c>
      <c r="F49" s="281">
        <v>41649.092361111114</v>
      </c>
      <c r="G49" s="282">
        <v>7.03333333338378</v>
      </c>
      <c r="H49" s="313">
        <v>1.8001984127113246</v>
      </c>
      <c r="I49" s="283">
        <v>279.03075397025532</v>
      </c>
      <c r="J49" s="356">
        <v>3.4181373323613576E-5</v>
      </c>
      <c r="K49" s="356">
        <v>3.5369060770373027E-5</v>
      </c>
      <c r="L49" s="356">
        <v>3.6669606915616394E-5</v>
      </c>
      <c r="M49" s="535">
        <v>125</v>
      </c>
      <c r="N49" s="535">
        <v>168</v>
      </c>
      <c r="O49" s="535">
        <v>155</v>
      </c>
      <c r="P49" s="284" t="s">
        <v>160</v>
      </c>
      <c r="Q49" s="284" t="s">
        <v>490</v>
      </c>
      <c r="R49" s="284"/>
      <c r="S49" s="284"/>
    </row>
    <row r="50" spans="1:29" s="63" customFormat="1" x14ac:dyDescent="0.2">
      <c r="A50" s="280" t="s">
        <v>119</v>
      </c>
      <c r="B50" s="286" t="s">
        <v>147</v>
      </c>
      <c r="C50" s="280">
        <v>1</v>
      </c>
      <c r="D50" s="280">
        <v>250</v>
      </c>
      <c r="E50" s="281">
        <v>41648.819444444445</v>
      </c>
      <c r="F50" s="281">
        <v>41649.192361111112</v>
      </c>
      <c r="G50" s="287">
        <v>8.9500000000116415</v>
      </c>
      <c r="H50" s="338">
        <v>3.2635359116064548</v>
      </c>
      <c r="I50" s="288">
        <v>548.27403314988442</v>
      </c>
      <c r="J50" s="357">
        <v>6.7163777268570369E-5</v>
      </c>
      <c r="K50" s="357">
        <v>6.949749201968956E-5</v>
      </c>
      <c r="L50" s="356"/>
      <c r="M50" s="535">
        <v>115</v>
      </c>
      <c r="N50" s="535">
        <v>181</v>
      </c>
      <c r="O50" s="535">
        <v>168</v>
      </c>
      <c r="P50" s="284" t="s">
        <v>160</v>
      </c>
      <c r="Q50" s="284" t="s">
        <v>460</v>
      </c>
      <c r="R50" s="284"/>
      <c r="S50" s="284"/>
    </row>
    <row r="51" spans="1:29" s="384" customFormat="1" x14ac:dyDescent="0.2">
      <c r="A51" s="280" t="s">
        <v>115</v>
      </c>
      <c r="B51" s="286" t="s">
        <v>147</v>
      </c>
      <c r="C51" s="280">
        <v>15</v>
      </c>
      <c r="D51" s="280">
        <v>250</v>
      </c>
      <c r="E51" s="281">
        <v>41648.876388888886</v>
      </c>
      <c r="F51" s="281">
        <v>41649.17291666667</v>
      </c>
      <c r="G51" s="287">
        <v>7.1166666668141261</v>
      </c>
      <c r="H51" s="338">
        <v>2.2643939394408581</v>
      </c>
      <c r="I51" s="288">
        <v>677.05378789281656</v>
      </c>
      <c r="J51" s="357">
        <v>8.2939346128843022E-5</v>
      </c>
      <c r="K51" s="357">
        <v>8.5821208694956272E-5</v>
      </c>
      <c r="L51" s="356"/>
      <c r="M51" s="535">
        <v>225</v>
      </c>
      <c r="N51" s="535">
        <v>330</v>
      </c>
      <c r="O51" s="535">
        <v>299</v>
      </c>
      <c r="P51" s="284" t="s">
        <v>160</v>
      </c>
      <c r="Q51" s="284" t="s">
        <v>455</v>
      </c>
      <c r="R51" s="284"/>
      <c r="S51" s="284"/>
      <c r="T51" s="63"/>
      <c r="U51" s="63"/>
      <c r="V51" s="63"/>
      <c r="W51" s="63"/>
      <c r="X51" s="63"/>
      <c r="Y51" s="63"/>
      <c r="Z51" s="63"/>
      <c r="AA51" s="63"/>
      <c r="AB51" s="63"/>
      <c r="AC51" s="63"/>
    </row>
    <row r="52" spans="1:29" s="63" customFormat="1" x14ac:dyDescent="0.2">
      <c r="A52" s="280" t="s">
        <v>115</v>
      </c>
      <c r="B52" s="286" t="s">
        <v>147</v>
      </c>
      <c r="C52" s="280">
        <v>16</v>
      </c>
      <c r="D52" s="280">
        <v>250</v>
      </c>
      <c r="E52" s="281">
        <v>41652.024305555555</v>
      </c>
      <c r="F52" s="281">
        <v>41652.208333333336</v>
      </c>
      <c r="G52" s="287">
        <v>4.4166666667442769</v>
      </c>
      <c r="H52" s="338">
        <v>1.1376262626462532</v>
      </c>
      <c r="I52" s="288">
        <v>340.15025253122974</v>
      </c>
      <c r="J52" s="357">
        <v>4.1668535107534477E-5</v>
      </c>
      <c r="K52" s="357">
        <v>4.3116376175929624E-5</v>
      </c>
      <c r="L52" s="356"/>
      <c r="M52" s="535">
        <v>245</v>
      </c>
      <c r="N52" s="535">
        <v>330</v>
      </c>
      <c r="O52" s="535">
        <v>299</v>
      </c>
      <c r="P52" s="284" t="s">
        <v>160</v>
      </c>
      <c r="Q52" s="284" t="s">
        <v>482</v>
      </c>
      <c r="R52" s="284"/>
      <c r="S52" s="284"/>
    </row>
    <row r="53" spans="1:29" s="214" customFormat="1" x14ac:dyDescent="0.2">
      <c r="A53" s="280" t="s">
        <v>112</v>
      </c>
      <c r="B53" s="286" t="s">
        <v>147</v>
      </c>
      <c r="C53" s="280">
        <v>7</v>
      </c>
      <c r="D53" s="280">
        <v>250</v>
      </c>
      <c r="E53" s="281">
        <v>41654.958333333336</v>
      </c>
      <c r="F53" s="281">
        <v>41655.261805555558</v>
      </c>
      <c r="G53" s="287">
        <v>7.2833333333255723</v>
      </c>
      <c r="H53" s="338">
        <v>1.9863636363615198</v>
      </c>
      <c r="I53" s="288">
        <v>601.86818181754052</v>
      </c>
      <c r="J53" s="357">
        <v>7.3729080832799301E-5</v>
      </c>
      <c r="K53" s="357">
        <v>7.629091774137472E-5</v>
      </c>
      <c r="L53" s="356"/>
      <c r="M53" s="535">
        <v>240</v>
      </c>
      <c r="N53" s="535">
        <v>330</v>
      </c>
      <c r="O53" s="535">
        <v>303</v>
      </c>
      <c r="P53" s="284" t="s">
        <v>160</v>
      </c>
      <c r="Q53" s="284" t="s">
        <v>457</v>
      </c>
      <c r="R53" s="284"/>
      <c r="S53" s="284"/>
      <c r="T53" s="63"/>
      <c r="U53" s="63"/>
      <c r="V53" s="63"/>
      <c r="W53" s="63"/>
      <c r="X53" s="63"/>
      <c r="Y53" s="63"/>
      <c r="Z53" s="63"/>
      <c r="AA53" s="63"/>
      <c r="AB53" s="63"/>
      <c r="AC53" s="63"/>
    </row>
    <row r="54" spans="1:29" s="218" customFormat="1" x14ac:dyDescent="0.2">
      <c r="A54" s="280" t="s">
        <v>112</v>
      </c>
      <c r="B54" s="286" t="s">
        <v>147</v>
      </c>
      <c r="C54" s="280">
        <v>8</v>
      </c>
      <c r="D54" s="280">
        <v>250</v>
      </c>
      <c r="E54" s="281">
        <v>41655.958333333336</v>
      </c>
      <c r="F54" s="281">
        <v>41656.176388888889</v>
      </c>
      <c r="G54" s="287">
        <v>5.2333333332790062</v>
      </c>
      <c r="H54" s="338">
        <v>1.4272727272579109</v>
      </c>
      <c r="I54" s="288">
        <v>432.46363635914702</v>
      </c>
      <c r="J54" s="357">
        <v>5.2976959682570529E-5</v>
      </c>
      <c r="K54" s="357">
        <v>5.4817730367433654E-5</v>
      </c>
      <c r="L54" s="356"/>
      <c r="M54" s="535">
        <v>240</v>
      </c>
      <c r="N54" s="535">
        <v>330</v>
      </c>
      <c r="O54" s="535">
        <v>303</v>
      </c>
      <c r="P54" s="284" t="s">
        <v>160</v>
      </c>
      <c r="Q54" s="284" t="s">
        <v>470</v>
      </c>
      <c r="R54" s="284"/>
      <c r="S54" s="284"/>
      <c r="T54" s="63"/>
      <c r="U54" s="63"/>
      <c r="V54" s="63"/>
      <c r="W54" s="63"/>
      <c r="X54" s="63"/>
      <c r="Y54" s="63"/>
      <c r="Z54" s="63"/>
      <c r="AA54" s="63"/>
      <c r="AB54" s="63"/>
      <c r="AC54" s="63"/>
    </row>
    <row r="55" spans="1:29" s="384" customFormat="1" x14ac:dyDescent="0.2">
      <c r="A55" s="280" t="s">
        <v>112</v>
      </c>
      <c r="B55" s="286" t="s">
        <v>147</v>
      </c>
      <c r="C55" s="280">
        <v>14</v>
      </c>
      <c r="D55" s="280">
        <v>250</v>
      </c>
      <c r="E55" s="281">
        <v>41659.922222222223</v>
      </c>
      <c r="F55" s="281">
        <v>41660.180555555555</v>
      </c>
      <c r="G55" s="287">
        <v>6.1999999999534339</v>
      </c>
      <c r="H55" s="338">
        <v>1.6909090908963911</v>
      </c>
      <c r="I55" s="288">
        <v>512.3454545416065</v>
      </c>
      <c r="J55" s="357">
        <v>6.27625127451363E-5</v>
      </c>
      <c r="K55" s="357">
        <v>6.4943298397273407E-5</v>
      </c>
      <c r="L55" s="356"/>
      <c r="M55" s="535">
        <v>240</v>
      </c>
      <c r="N55" s="535">
        <v>330</v>
      </c>
      <c r="O55" s="535">
        <v>303</v>
      </c>
      <c r="P55" s="284" t="s">
        <v>160</v>
      </c>
      <c r="Q55" s="284" t="s">
        <v>462</v>
      </c>
      <c r="R55" s="284"/>
      <c r="S55" s="284"/>
      <c r="T55" s="63"/>
      <c r="U55" s="63"/>
      <c r="V55" s="63"/>
      <c r="W55" s="63"/>
      <c r="X55" s="63"/>
      <c r="Y55" s="63"/>
      <c r="Z55" s="63"/>
      <c r="AA55" s="63"/>
      <c r="AB55" s="63"/>
      <c r="AC55" s="63"/>
    </row>
    <row r="56" spans="1:29" s="63" customFormat="1" x14ac:dyDescent="0.2">
      <c r="A56" s="280" t="s">
        <v>115</v>
      </c>
      <c r="B56" s="280" t="s">
        <v>4</v>
      </c>
      <c r="C56" s="280">
        <v>21</v>
      </c>
      <c r="D56" s="280">
        <v>250</v>
      </c>
      <c r="E56" s="281">
        <v>41662.922222222223</v>
      </c>
      <c r="F56" s="281">
        <v>41662.977777777778</v>
      </c>
      <c r="G56" s="282">
        <v>1.3333333333139308</v>
      </c>
      <c r="H56" s="313">
        <v>0.36363636363107205</v>
      </c>
      <c r="I56" s="283">
        <v>108.72727272569054</v>
      </c>
      <c r="J56" s="356">
        <v>1.3319132198206906E-5</v>
      </c>
      <c r="K56" s="356">
        <v>1.3781927123494817E-5</v>
      </c>
      <c r="L56" s="356">
        <v>1.4288698629553589E-5</v>
      </c>
      <c r="M56" s="535">
        <v>240</v>
      </c>
      <c r="N56" s="535">
        <v>330</v>
      </c>
      <c r="O56" s="535">
        <v>299</v>
      </c>
      <c r="P56" s="284" t="s">
        <v>160</v>
      </c>
      <c r="Q56" s="284" t="s">
        <v>507</v>
      </c>
      <c r="R56" s="284"/>
      <c r="S56" s="284"/>
    </row>
    <row r="57" spans="1:29" s="63" customFormat="1" x14ac:dyDescent="0.2">
      <c r="A57" s="280" t="s">
        <v>112</v>
      </c>
      <c r="B57" s="280" t="s">
        <v>4</v>
      </c>
      <c r="C57" s="280">
        <v>15</v>
      </c>
      <c r="D57" s="280">
        <v>250</v>
      </c>
      <c r="E57" s="281">
        <v>41663.120138888888</v>
      </c>
      <c r="F57" s="281">
        <v>41663.130555555559</v>
      </c>
      <c r="G57" s="282">
        <v>0.25000000011641532</v>
      </c>
      <c r="H57" s="313">
        <v>7.9545454582495789E-2</v>
      </c>
      <c r="I57" s="283">
        <v>24.102272738496225</v>
      </c>
      <c r="J57" s="356">
        <v>2.952537563332234E-6</v>
      </c>
      <c r="K57" s="356">
        <v>3.0551282862635709E-6</v>
      </c>
      <c r="L57" s="356">
        <v>3.1674675802504874E-6</v>
      </c>
      <c r="M57" s="535">
        <v>225</v>
      </c>
      <c r="N57" s="535">
        <v>330</v>
      </c>
      <c r="O57" s="535">
        <v>303</v>
      </c>
      <c r="P57" s="284" t="s">
        <v>160</v>
      </c>
      <c r="Q57" s="284" t="s">
        <v>520</v>
      </c>
      <c r="R57" s="284"/>
      <c r="S57" s="284"/>
    </row>
    <row r="58" spans="1:29" s="214" customFormat="1" x14ac:dyDescent="0.2">
      <c r="A58" s="280" t="s">
        <v>112</v>
      </c>
      <c r="B58" s="280" t="s">
        <v>4</v>
      </c>
      <c r="C58" s="280">
        <v>16</v>
      </c>
      <c r="D58" s="280">
        <v>250</v>
      </c>
      <c r="E58" s="281">
        <v>41663.130555555559</v>
      </c>
      <c r="F58" s="281">
        <v>41663.15625</v>
      </c>
      <c r="G58" s="282">
        <v>0.61666666658129543</v>
      </c>
      <c r="H58" s="313">
        <v>0.14949494947425343</v>
      </c>
      <c r="I58" s="283">
        <v>45.296969690698788</v>
      </c>
      <c r="J58" s="356">
        <v>5.5488959886881666E-6</v>
      </c>
      <c r="K58" s="356">
        <v>5.7417014107156652E-6</v>
      </c>
      <c r="L58" s="356">
        <v>5.9528279567476618E-6</v>
      </c>
      <c r="M58" s="535">
        <v>250</v>
      </c>
      <c r="N58" s="535">
        <v>330</v>
      </c>
      <c r="O58" s="535">
        <v>303</v>
      </c>
      <c r="P58" s="284" t="s">
        <v>160</v>
      </c>
      <c r="Q58" s="284" t="s">
        <v>520</v>
      </c>
      <c r="R58" s="284"/>
      <c r="S58" s="284"/>
      <c r="T58" s="63"/>
      <c r="U58" s="63"/>
      <c r="V58" s="63"/>
      <c r="W58" s="63"/>
      <c r="X58" s="63"/>
      <c r="Y58" s="63"/>
      <c r="Z58" s="63"/>
      <c r="AA58" s="63"/>
      <c r="AB58" s="63"/>
      <c r="AC58" s="63"/>
    </row>
    <row r="59" spans="1:29" s="214" customFormat="1" x14ac:dyDescent="0.2">
      <c r="A59" s="280" t="s">
        <v>115</v>
      </c>
      <c r="B59" s="280" t="s">
        <v>4</v>
      </c>
      <c r="C59" s="280">
        <v>22</v>
      </c>
      <c r="D59" s="280">
        <v>250</v>
      </c>
      <c r="E59" s="281">
        <v>41663.231249999997</v>
      </c>
      <c r="F59" s="281">
        <v>41663.3125</v>
      </c>
      <c r="G59" s="282">
        <v>1.9500000000698492</v>
      </c>
      <c r="H59" s="313">
        <v>0.53181818183723162</v>
      </c>
      <c r="I59" s="283">
        <v>159.01363636933226</v>
      </c>
      <c r="J59" s="356">
        <v>1.9479230840858809E-5</v>
      </c>
      <c r="K59" s="356">
        <v>2.0156068419126472E-5</v>
      </c>
      <c r="L59" s="356">
        <v>2.0897221746774761E-5</v>
      </c>
      <c r="M59" s="535">
        <v>240</v>
      </c>
      <c r="N59" s="535">
        <v>330</v>
      </c>
      <c r="O59" s="535">
        <v>299</v>
      </c>
      <c r="P59" s="284" t="s">
        <v>160</v>
      </c>
      <c r="Q59" s="284" t="s">
        <v>507</v>
      </c>
      <c r="R59" s="284"/>
      <c r="S59" s="284"/>
      <c r="T59" s="63"/>
      <c r="U59" s="63"/>
      <c r="V59" s="63"/>
      <c r="W59" s="63"/>
      <c r="X59" s="63"/>
      <c r="Y59" s="63"/>
      <c r="Z59" s="63"/>
      <c r="AA59" s="63"/>
      <c r="AB59" s="63"/>
      <c r="AC59" s="63"/>
    </row>
    <row r="60" spans="1:29" s="63" customFormat="1" x14ac:dyDescent="0.2">
      <c r="A60" s="280" t="s">
        <v>112</v>
      </c>
      <c r="B60" s="280" t="s">
        <v>4</v>
      </c>
      <c r="C60" s="280">
        <v>17</v>
      </c>
      <c r="D60" s="280">
        <v>250</v>
      </c>
      <c r="E60" s="281">
        <v>41663.321527777778</v>
      </c>
      <c r="F60" s="281">
        <v>41663.37777777778</v>
      </c>
      <c r="G60" s="282">
        <v>1.3500000000349246</v>
      </c>
      <c r="H60" s="313">
        <v>0.36818181819134305</v>
      </c>
      <c r="I60" s="283">
        <v>111.55909091197694</v>
      </c>
      <c r="J60" s="356">
        <v>1.3666031001413279E-5</v>
      </c>
      <c r="K60" s="356">
        <v>1.4140879490200919E-5</v>
      </c>
      <c r="L60" s="356">
        <v>1.4660849936425968E-5</v>
      </c>
      <c r="M60" s="535">
        <v>240</v>
      </c>
      <c r="N60" s="535">
        <v>330</v>
      </c>
      <c r="O60" s="535">
        <v>303</v>
      </c>
      <c r="P60" s="284" t="s">
        <v>160</v>
      </c>
      <c r="Q60" s="284" t="s">
        <v>520</v>
      </c>
      <c r="R60" s="284"/>
      <c r="S60" s="284"/>
    </row>
    <row r="61" spans="1:29" s="384" customFormat="1" x14ac:dyDescent="0.2">
      <c r="A61" s="454" t="s">
        <v>121</v>
      </c>
      <c r="B61" s="454" t="s">
        <v>4</v>
      </c>
      <c r="C61" s="454">
        <v>5</v>
      </c>
      <c r="D61" s="454">
        <v>250</v>
      </c>
      <c r="E61" s="455">
        <v>41667.892361111109</v>
      </c>
      <c r="F61" s="455">
        <v>41668.170138888891</v>
      </c>
      <c r="G61" s="456">
        <v>6.6666666667442769</v>
      </c>
      <c r="H61" s="457">
        <v>0.73500967118844063</v>
      </c>
      <c r="I61" s="458">
        <v>353.53965184163997</v>
      </c>
      <c r="J61" s="245">
        <v>4.3308741607699878E-5</v>
      </c>
      <c r="K61" s="245">
        <v>4.4813574320400725E-5</v>
      </c>
      <c r="L61" s="245">
        <v>4.6461402113040173E-5</v>
      </c>
      <c r="M61" s="534">
        <v>460</v>
      </c>
      <c r="N61" s="534">
        <v>517</v>
      </c>
      <c r="O61" s="534">
        <v>481</v>
      </c>
      <c r="P61" s="459" t="s">
        <v>160</v>
      </c>
      <c r="Q61" s="460" t="s">
        <v>479</v>
      </c>
      <c r="R61" s="461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</row>
    <row r="62" spans="1:29" s="63" customFormat="1" ht="13.5" x14ac:dyDescent="0.25">
      <c r="A62" s="280" t="s">
        <v>115</v>
      </c>
      <c r="B62" s="280" t="s">
        <v>4</v>
      </c>
      <c r="C62" s="280">
        <v>43</v>
      </c>
      <c r="D62" s="280">
        <v>250</v>
      </c>
      <c r="E62" s="281">
        <v>41675.161805555559</v>
      </c>
      <c r="F62" s="281">
        <v>41675.186805555553</v>
      </c>
      <c r="G62" s="282">
        <v>0.59999999986030161</v>
      </c>
      <c r="H62" s="313">
        <v>0.25454545448618854</v>
      </c>
      <c r="I62" s="283">
        <v>76.109090891370371</v>
      </c>
      <c r="J62" s="356">
        <v>9.3233925367097344E-6</v>
      </c>
      <c r="K62" s="356">
        <v>9.6473489843405587E-6</v>
      </c>
      <c r="L62" s="356">
        <v>1.0002089038504268E-5</v>
      </c>
      <c r="M62" s="495">
        <v>190</v>
      </c>
      <c r="N62" s="495">
        <v>330</v>
      </c>
      <c r="O62" s="495">
        <v>299</v>
      </c>
      <c r="P62" s="284" t="s">
        <v>160</v>
      </c>
      <c r="Q62" s="482" t="s">
        <v>296</v>
      </c>
    </row>
    <row r="63" spans="1:29" s="384" customFormat="1" ht="13.5" x14ac:dyDescent="0.25">
      <c r="A63" s="280" t="s">
        <v>115</v>
      </c>
      <c r="B63" s="280" t="s">
        <v>4</v>
      </c>
      <c r="C63" s="280">
        <v>44</v>
      </c>
      <c r="D63" s="280">
        <v>250</v>
      </c>
      <c r="E63" s="281">
        <v>41675.241666666669</v>
      </c>
      <c r="F63" s="281">
        <v>41675.330555555556</v>
      </c>
      <c r="G63" s="282">
        <v>2.1333333333022892</v>
      </c>
      <c r="H63" s="313">
        <v>0.5171717171641913</v>
      </c>
      <c r="I63" s="283">
        <v>154.6343434320932</v>
      </c>
      <c r="J63" s="356">
        <v>1.8942765793005376E-5</v>
      </c>
      <c r="K63" s="356">
        <v>1.9600963020081514E-5</v>
      </c>
      <c r="L63" s="356">
        <v>2.0321704717587326E-5</v>
      </c>
      <c r="M63" s="495">
        <v>250</v>
      </c>
      <c r="N63" s="495">
        <v>330</v>
      </c>
      <c r="O63" s="495">
        <v>299</v>
      </c>
      <c r="P63" s="284" t="s">
        <v>160</v>
      </c>
      <c r="Q63" s="482" t="s">
        <v>297</v>
      </c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</row>
    <row r="64" spans="1:29" s="63" customFormat="1" ht="13.5" x14ac:dyDescent="0.25">
      <c r="A64" s="280" t="s">
        <v>112</v>
      </c>
      <c r="B64" s="280" t="s">
        <v>4</v>
      </c>
      <c r="C64" s="280">
        <v>20</v>
      </c>
      <c r="D64" s="280">
        <v>250</v>
      </c>
      <c r="E64" s="281">
        <v>41675.311111111114</v>
      </c>
      <c r="F64" s="281">
        <v>41675.395833333336</v>
      </c>
      <c r="G64" s="282">
        <v>2.0333333333255723</v>
      </c>
      <c r="H64" s="313">
        <v>0.40050505050352181</v>
      </c>
      <c r="I64" s="283">
        <v>121.35303030256711</v>
      </c>
      <c r="J64" s="356">
        <v>1.4865792296020589E-5</v>
      </c>
      <c r="K64" s="356">
        <v>1.5382328443616498E-5</v>
      </c>
      <c r="L64" s="356">
        <v>1.5947947872758096E-5</v>
      </c>
      <c r="M64" s="495">
        <v>265</v>
      </c>
      <c r="N64" s="495">
        <v>330</v>
      </c>
      <c r="O64" s="495">
        <v>303</v>
      </c>
      <c r="P64" s="284" t="s">
        <v>160</v>
      </c>
      <c r="Q64" s="482" t="s">
        <v>275</v>
      </c>
    </row>
    <row r="65" spans="1:29" s="214" customFormat="1" ht="13.5" x14ac:dyDescent="0.25">
      <c r="A65" s="280" t="s">
        <v>112</v>
      </c>
      <c r="B65" s="286" t="s">
        <v>147</v>
      </c>
      <c r="C65" s="280">
        <v>21</v>
      </c>
      <c r="D65" s="280">
        <v>250</v>
      </c>
      <c r="E65" s="281">
        <v>41676</v>
      </c>
      <c r="F65" s="281">
        <v>41676.133333333331</v>
      </c>
      <c r="G65" s="287">
        <v>3.1999999999534339</v>
      </c>
      <c r="H65" s="338">
        <v>0.87272727271457284</v>
      </c>
      <c r="I65" s="288">
        <v>264.43636363251557</v>
      </c>
      <c r="J65" s="357">
        <v>3.2393554965003551E-5</v>
      </c>
      <c r="K65" s="357">
        <v>3.3519121753195418E-5</v>
      </c>
      <c r="L65" s="357"/>
      <c r="M65" s="495">
        <v>240</v>
      </c>
      <c r="N65" s="495">
        <v>330</v>
      </c>
      <c r="O65" s="495">
        <v>303</v>
      </c>
      <c r="P65" s="284" t="s">
        <v>160</v>
      </c>
      <c r="Q65" s="482" t="s">
        <v>276</v>
      </c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</row>
    <row r="66" spans="1:29" s="63" customFormat="1" ht="13.5" x14ac:dyDescent="0.25">
      <c r="A66" s="280" t="s">
        <v>111</v>
      </c>
      <c r="B66" s="280" t="s">
        <v>4</v>
      </c>
      <c r="C66" s="280">
        <v>7</v>
      </c>
      <c r="D66" s="280">
        <v>250</v>
      </c>
      <c r="E66" s="281">
        <v>41677.050000000003</v>
      </c>
      <c r="F66" s="281">
        <v>41677.090277777781</v>
      </c>
      <c r="G66" s="282">
        <v>0.96666666667442769</v>
      </c>
      <c r="H66" s="313">
        <v>0.2259259259277398</v>
      </c>
      <c r="I66" s="283">
        <v>54.22222222265755</v>
      </c>
      <c r="J66" s="356">
        <v>6.642242813228271E-6</v>
      </c>
      <c r="K66" s="356">
        <v>6.8730383501106196E-6</v>
      </c>
      <c r="L66" s="356">
        <v>7.1257649800423288E-6</v>
      </c>
      <c r="M66" s="495">
        <v>200</v>
      </c>
      <c r="N66" s="495">
        <v>261</v>
      </c>
      <c r="O66" s="495">
        <v>240</v>
      </c>
      <c r="P66" s="284" t="s">
        <v>160</v>
      </c>
      <c r="Q66" s="482" t="s">
        <v>217</v>
      </c>
      <c r="R66" s="285"/>
    </row>
    <row r="67" spans="1:29" s="63" customFormat="1" ht="13.5" x14ac:dyDescent="0.25">
      <c r="A67" s="280" t="s">
        <v>121</v>
      </c>
      <c r="B67" s="280" t="s">
        <v>4</v>
      </c>
      <c r="C67" s="280">
        <v>7</v>
      </c>
      <c r="D67" s="280">
        <v>250</v>
      </c>
      <c r="E67" s="281">
        <v>41677.524305555555</v>
      </c>
      <c r="F67" s="281">
        <v>41677.572916666664</v>
      </c>
      <c r="G67" s="282">
        <v>1.1666666666278616</v>
      </c>
      <c r="H67" s="313">
        <v>0.12862669245220137</v>
      </c>
      <c r="I67" s="283">
        <v>61.869439069508864</v>
      </c>
      <c r="J67" s="356">
        <v>7.5790297810071567E-6</v>
      </c>
      <c r="K67" s="356">
        <v>7.8423755057179799E-6</v>
      </c>
      <c r="L67" s="356">
        <v>8.1307453694169347E-6</v>
      </c>
      <c r="M67" s="495">
        <v>460</v>
      </c>
      <c r="N67" s="495">
        <v>517</v>
      </c>
      <c r="O67" s="495">
        <v>481</v>
      </c>
      <c r="P67" s="284" t="s">
        <v>160</v>
      </c>
      <c r="Q67" s="482" t="s">
        <v>226</v>
      </c>
      <c r="R67" s="285"/>
    </row>
    <row r="68" spans="1:29" s="384" customFormat="1" ht="13.5" x14ac:dyDescent="0.25">
      <c r="A68" s="280" t="s">
        <v>113</v>
      </c>
      <c r="B68" s="280" t="s">
        <v>4</v>
      </c>
      <c r="C68" s="280">
        <v>20</v>
      </c>
      <c r="D68" s="280">
        <v>250</v>
      </c>
      <c r="E68" s="281">
        <v>41677.751388888886</v>
      </c>
      <c r="F68" s="281">
        <v>41678.229166666664</v>
      </c>
      <c r="G68" s="282">
        <v>11.466666666674428</v>
      </c>
      <c r="H68" s="313">
        <v>2.6565799842413567</v>
      </c>
      <c r="I68" s="283">
        <v>1046.6925137910946</v>
      </c>
      <c r="J68" s="356">
        <v>1.282202304221234E-4</v>
      </c>
      <c r="K68" s="356">
        <v>1.326754510082359E-4</v>
      </c>
      <c r="L68" s="356">
        <v>1.3755402404972656E-4</v>
      </c>
      <c r="M68" s="495">
        <v>325</v>
      </c>
      <c r="N68" s="495">
        <v>423</v>
      </c>
      <c r="O68" s="495">
        <v>394</v>
      </c>
      <c r="P68" s="284" t="s">
        <v>160</v>
      </c>
      <c r="Q68" s="482" t="s">
        <v>304</v>
      </c>
      <c r="R68" s="285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</row>
    <row r="69" spans="1:29" s="384" customFormat="1" ht="13.5" x14ac:dyDescent="0.25">
      <c r="A69" s="280" t="s">
        <v>111</v>
      </c>
      <c r="B69" s="280" t="s">
        <v>4</v>
      </c>
      <c r="C69" s="280">
        <v>8</v>
      </c>
      <c r="D69" s="280">
        <v>250</v>
      </c>
      <c r="E69" s="281">
        <v>41678.003472222219</v>
      </c>
      <c r="F69" s="281">
        <v>41678.050694444442</v>
      </c>
      <c r="G69" s="282">
        <v>1.1333333333604969</v>
      </c>
      <c r="H69" s="313">
        <v>0.22145593870262584</v>
      </c>
      <c r="I69" s="283">
        <v>53.149425288630198</v>
      </c>
      <c r="J69" s="356">
        <v>6.5108247814140216E-6</v>
      </c>
      <c r="K69" s="356">
        <v>6.7370539848964253E-6</v>
      </c>
      <c r="L69" s="356">
        <v>6.984780370599403E-6</v>
      </c>
      <c r="M69" s="495">
        <v>210</v>
      </c>
      <c r="N69" s="495">
        <v>261</v>
      </c>
      <c r="O69" s="495">
        <v>240</v>
      </c>
      <c r="P69" s="284" t="s">
        <v>160</v>
      </c>
      <c r="Q69" s="482" t="s">
        <v>218</v>
      </c>
      <c r="R69" s="285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</row>
    <row r="70" spans="1:29" s="63" customFormat="1" ht="13.5" x14ac:dyDescent="0.25">
      <c r="A70" s="280" t="s">
        <v>120</v>
      </c>
      <c r="B70" s="385" t="s">
        <v>154</v>
      </c>
      <c r="C70" s="280">
        <v>7</v>
      </c>
      <c r="D70" s="280">
        <v>250</v>
      </c>
      <c r="E70" s="281">
        <v>41679.160416666666</v>
      </c>
      <c r="F70" s="281">
        <v>41679.234722222223</v>
      </c>
      <c r="G70" s="386">
        <v>1.78333333338378</v>
      </c>
      <c r="H70" s="387">
        <v>1.78333333338378</v>
      </c>
      <c r="I70" s="388">
        <v>875.61666669143597</v>
      </c>
      <c r="J70" s="389">
        <v>1.0726337418616088E-4</v>
      </c>
      <c r="K70" s="389">
        <v>1.1099041469479827E-4</v>
      </c>
      <c r="L70" s="389">
        <v>1.150716131446931E-4</v>
      </c>
      <c r="M70" s="495">
        <v>0</v>
      </c>
      <c r="N70" s="495">
        <v>534</v>
      </c>
      <c r="O70" s="495">
        <v>491</v>
      </c>
      <c r="P70" s="284" t="s">
        <v>160</v>
      </c>
      <c r="Q70" s="482" t="s">
        <v>255</v>
      </c>
      <c r="R70" s="285"/>
    </row>
    <row r="71" spans="1:29" s="384" customFormat="1" ht="13.5" x14ac:dyDescent="0.25">
      <c r="A71" s="280" t="s">
        <v>121</v>
      </c>
      <c r="B71" s="280" t="s">
        <v>4</v>
      </c>
      <c r="C71" s="280">
        <v>8</v>
      </c>
      <c r="D71" s="280">
        <v>250</v>
      </c>
      <c r="E71" s="281">
        <v>41679.680555555555</v>
      </c>
      <c r="F71" s="281">
        <v>41679.821527777778</v>
      </c>
      <c r="G71" s="282">
        <v>3.3833333333604969</v>
      </c>
      <c r="H71" s="313">
        <v>2.9448742746851519</v>
      </c>
      <c r="I71" s="283">
        <v>1416.484526123558</v>
      </c>
      <c r="J71" s="356">
        <v>1.7351989236180217E-4</v>
      </c>
      <c r="K71" s="356">
        <v>1.7954912342779892E-4</v>
      </c>
      <c r="L71" s="356">
        <v>1.8615127557065285E-4</v>
      </c>
      <c r="M71" s="495">
        <v>67</v>
      </c>
      <c r="N71" s="495">
        <v>517</v>
      </c>
      <c r="O71" s="495">
        <v>481</v>
      </c>
      <c r="P71" s="284" t="s">
        <v>160</v>
      </c>
      <c r="Q71" s="482" t="s">
        <v>227</v>
      </c>
      <c r="R71" s="285"/>
      <c r="S71" s="63"/>
      <c r="T71" s="63"/>
      <c r="U71" s="63"/>
    </row>
    <row r="72" spans="1:29" s="63" customFormat="1" ht="13.5" x14ac:dyDescent="0.25">
      <c r="A72" s="280" t="s">
        <v>121</v>
      </c>
      <c r="B72" s="478" t="s">
        <v>7</v>
      </c>
      <c r="C72" s="280">
        <v>9</v>
      </c>
      <c r="D72" s="280">
        <v>250</v>
      </c>
      <c r="E72" s="281">
        <v>41680.375</v>
      </c>
      <c r="F72" s="281">
        <v>41680.647916666669</v>
      </c>
      <c r="G72" s="479">
        <v>6.5500000000465661</v>
      </c>
      <c r="H72" s="480">
        <v>0.84883945841996122</v>
      </c>
      <c r="I72" s="481">
        <v>408.29177950000133</v>
      </c>
      <c r="J72" s="490">
        <v>5.0015898038034081E-5</v>
      </c>
      <c r="K72" s="490"/>
      <c r="L72" s="490"/>
      <c r="M72" s="495">
        <v>450</v>
      </c>
      <c r="N72" s="495">
        <v>517</v>
      </c>
      <c r="O72" s="495">
        <v>481</v>
      </c>
      <c r="P72" s="284" t="s">
        <v>160</v>
      </c>
      <c r="Q72" s="482" t="s">
        <v>228</v>
      </c>
      <c r="R72" s="285"/>
      <c r="V72" s="214"/>
      <c r="W72" s="214"/>
      <c r="X72" s="214"/>
      <c r="Y72" s="214"/>
      <c r="Z72" s="214"/>
      <c r="AA72" s="214"/>
      <c r="AB72" s="214"/>
      <c r="AC72" s="214"/>
    </row>
    <row r="73" spans="1:29" s="63" customFormat="1" ht="13.5" x14ac:dyDescent="0.25">
      <c r="A73" s="280" t="s">
        <v>113</v>
      </c>
      <c r="B73" s="286" t="s">
        <v>147</v>
      </c>
      <c r="C73" s="280">
        <v>24</v>
      </c>
      <c r="D73" s="280">
        <v>250</v>
      </c>
      <c r="E73" s="281">
        <v>41680.458333333336</v>
      </c>
      <c r="F73" s="281">
        <v>41680.670138888891</v>
      </c>
      <c r="G73" s="287">
        <v>5.0833333333139308</v>
      </c>
      <c r="H73" s="338">
        <v>1.1176122931399421</v>
      </c>
      <c r="I73" s="288">
        <v>440.3392434971372</v>
      </c>
      <c r="J73" s="357">
        <v>5.3941724547745407E-5</v>
      </c>
      <c r="K73" s="357">
        <v>5.5816017558016424E-5</v>
      </c>
      <c r="L73" s="357"/>
      <c r="M73" s="495">
        <v>330</v>
      </c>
      <c r="N73" s="495">
        <v>423</v>
      </c>
      <c r="O73" s="495">
        <v>394</v>
      </c>
      <c r="P73" s="284" t="s">
        <v>160</v>
      </c>
      <c r="Q73" s="482" t="s">
        <v>308</v>
      </c>
      <c r="R73" s="285"/>
    </row>
    <row r="74" spans="1:29" s="63" customFormat="1" ht="13.5" x14ac:dyDescent="0.25">
      <c r="A74" s="280" t="s">
        <v>110</v>
      </c>
      <c r="B74" s="280" t="s">
        <v>4</v>
      </c>
      <c r="C74" s="280">
        <v>20</v>
      </c>
      <c r="D74" s="280">
        <v>250</v>
      </c>
      <c r="E74" s="281">
        <v>41681.381944444445</v>
      </c>
      <c r="F74" s="281">
        <v>41681.388888888891</v>
      </c>
      <c r="G74" s="282">
        <v>0.16666666668606922</v>
      </c>
      <c r="H74" s="313">
        <v>3.0158730162241097E-2</v>
      </c>
      <c r="I74" s="283">
        <v>14.657142858849173</v>
      </c>
      <c r="J74" s="356">
        <v>1.7955055662762791E-6</v>
      </c>
      <c r="K74" s="356">
        <v>1.8578933293852546E-6</v>
      </c>
      <c r="L74" s="356">
        <v>1.926209421336143E-6</v>
      </c>
      <c r="M74" s="495">
        <v>430</v>
      </c>
      <c r="N74" s="495">
        <v>525</v>
      </c>
      <c r="O74" s="495">
        <v>486</v>
      </c>
      <c r="P74" s="284" t="s">
        <v>160</v>
      </c>
      <c r="Q74" s="482" t="s">
        <v>325</v>
      </c>
      <c r="R74" s="285"/>
    </row>
    <row r="75" spans="1:29" s="63" customFormat="1" ht="13.5" x14ac:dyDescent="0.25">
      <c r="A75" s="280" t="s">
        <v>112</v>
      </c>
      <c r="B75" s="280" t="s">
        <v>4</v>
      </c>
      <c r="C75" s="280">
        <v>35</v>
      </c>
      <c r="D75" s="280">
        <v>250</v>
      </c>
      <c r="E75" s="281">
        <v>41684.125</v>
      </c>
      <c r="F75" s="281">
        <v>41684.211805555555</v>
      </c>
      <c r="G75" s="282">
        <v>2.0833333333139308</v>
      </c>
      <c r="H75" s="313">
        <v>0.56818181817652658</v>
      </c>
      <c r="I75" s="283">
        <v>172.15909090748755</v>
      </c>
      <c r="J75" s="356">
        <v>2.1089554013784668E-5</v>
      </c>
      <c r="K75" s="356">
        <v>2.1822344891517589E-5</v>
      </c>
      <c r="L75" s="356">
        <v>2.2624768419614433E-5</v>
      </c>
      <c r="M75" s="495">
        <v>240</v>
      </c>
      <c r="N75" s="495">
        <v>330</v>
      </c>
      <c r="O75" s="495">
        <v>303</v>
      </c>
      <c r="P75" s="284" t="s">
        <v>160</v>
      </c>
      <c r="Q75" s="482" t="s">
        <v>284</v>
      </c>
    </row>
    <row r="76" spans="1:29" s="63" customFormat="1" ht="13.5" x14ac:dyDescent="0.25">
      <c r="A76" s="280" t="s">
        <v>112</v>
      </c>
      <c r="B76" s="280" t="s">
        <v>4</v>
      </c>
      <c r="C76" s="280">
        <v>36</v>
      </c>
      <c r="D76" s="280">
        <v>250</v>
      </c>
      <c r="E76" s="281">
        <v>41684.211805555555</v>
      </c>
      <c r="F76" s="281">
        <v>41684.284722222219</v>
      </c>
      <c r="G76" s="282">
        <v>1.7499999999417923</v>
      </c>
      <c r="H76" s="313">
        <v>0.42424242422831332</v>
      </c>
      <c r="I76" s="283">
        <v>128.54545454117894</v>
      </c>
      <c r="J76" s="356">
        <v>1.574686699658211E-5</v>
      </c>
      <c r="K76" s="356">
        <v>1.6294017518609586E-5</v>
      </c>
      <c r="L76" s="356">
        <v>1.6893160419574216E-5</v>
      </c>
      <c r="M76" s="495">
        <v>250</v>
      </c>
      <c r="N76" s="495">
        <v>330</v>
      </c>
      <c r="O76" s="495">
        <v>303</v>
      </c>
      <c r="P76" s="284" t="s">
        <v>160</v>
      </c>
      <c r="Q76" s="482" t="s">
        <v>284</v>
      </c>
      <c r="R76" s="285"/>
    </row>
    <row r="77" spans="1:29" s="63" customFormat="1" ht="13.5" x14ac:dyDescent="0.25">
      <c r="A77" s="280" t="s">
        <v>112</v>
      </c>
      <c r="B77" s="280" t="s">
        <v>4</v>
      </c>
      <c r="C77" s="280">
        <v>37</v>
      </c>
      <c r="D77" s="280">
        <v>250</v>
      </c>
      <c r="E77" s="281">
        <v>41684.284722222219</v>
      </c>
      <c r="F77" s="281">
        <v>41684.5</v>
      </c>
      <c r="G77" s="282">
        <v>5.1666666667442769</v>
      </c>
      <c r="H77" s="313">
        <v>0.78282828284004191</v>
      </c>
      <c r="I77" s="283">
        <v>237.19696970053269</v>
      </c>
      <c r="J77" s="356">
        <v>2.9056718864143733E-5</v>
      </c>
      <c r="K77" s="356">
        <v>3.0066341851266993E-5</v>
      </c>
      <c r="L77" s="356">
        <v>3.1171903156671775E-5</v>
      </c>
      <c r="M77" s="495">
        <v>280</v>
      </c>
      <c r="N77" s="495">
        <v>330</v>
      </c>
      <c r="O77" s="495">
        <v>303</v>
      </c>
      <c r="P77" s="284" t="s">
        <v>160</v>
      </c>
      <c r="Q77" s="482" t="s">
        <v>285</v>
      </c>
      <c r="R77" s="285"/>
    </row>
    <row r="78" spans="1:29" s="63" customFormat="1" ht="13.5" x14ac:dyDescent="0.25">
      <c r="A78" s="280" t="s">
        <v>116</v>
      </c>
      <c r="B78" s="280" t="s">
        <v>4</v>
      </c>
      <c r="C78" s="280">
        <v>10</v>
      </c>
      <c r="D78" s="280">
        <v>250</v>
      </c>
      <c r="E78" s="281">
        <v>41685.138888888891</v>
      </c>
      <c r="F78" s="281">
        <v>41685.416666666664</v>
      </c>
      <c r="G78" s="282">
        <v>6.6666666665696539</v>
      </c>
      <c r="H78" s="313">
        <v>0.64178127045562483</v>
      </c>
      <c r="I78" s="283">
        <v>306.12966600733307</v>
      </c>
      <c r="J78" s="356">
        <v>3.7501000338999349E-5</v>
      </c>
      <c r="K78" s="356">
        <v>3.8804033629144604E-5</v>
      </c>
      <c r="L78" s="356">
        <v>4.0230886230176958E-5</v>
      </c>
      <c r="M78" s="495">
        <v>460</v>
      </c>
      <c r="N78" s="495">
        <v>509</v>
      </c>
      <c r="O78" s="495">
        <v>477</v>
      </c>
      <c r="P78" s="284" t="s">
        <v>160</v>
      </c>
      <c r="Q78" s="482" t="s">
        <v>239</v>
      </c>
      <c r="R78" s="285"/>
    </row>
    <row r="79" spans="1:29" s="384" customFormat="1" ht="13.5" x14ac:dyDescent="0.25">
      <c r="A79" s="280" t="s">
        <v>111</v>
      </c>
      <c r="B79" s="280" t="s">
        <v>4</v>
      </c>
      <c r="C79" s="280">
        <v>12</v>
      </c>
      <c r="D79" s="280">
        <v>250</v>
      </c>
      <c r="E79" s="281">
        <v>41686.20416666667</v>
      </c>
      <c r="F79" s="281">
        <v>41686.511805555558</v>
      </c>
      <c r="G79" s="282">
        <v>7.3833333333022892</v>
      </c>
      <c r="H79" s="313">
        <v>1.442720306507344</v>
      </c>
      <c r="I79" s="283">
        <v>346.25287356176256</v>
      </c>
      <c r="J79" s="356">
        <v>4.2416108501252269E-5</v>
      </c>
      <c r="K79" s="356">
        <v>4.3889925223897577E-5</v>
      </c>
      <c r="L79" s="356">
        <v>4.5503789766005341E-5</v>
      </c>
      <c r="M79" s="495">
        <v>210</v>
      </c>
      <c r="N79" s="495">
        <v>261</v>
      </c>
      <c r="O79" s="495">
        <v>240</v>
      </c>
      <c r="P79" s="284" t="s">
        <v>160</v>
      </c>
      <c r="Q79" s="482" t="s">
        <v>222</v>
      </c>
      <c r="R79" s="285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</row>
    <row r="80" spans="1:29" s="214" customFormat="1" ht="13.5" x14ac:dyDescent="0.25">
      <c r="A80" s="280" t="s">
        <v>116</v>
      </c>
      <c r="B80" s="280" t="s">
        <v>4</v>
      </c>
      <c r="C80" s="280">
        <v>12</v>
      </c>
      <c r="D80" s="280">
        <v>250</v>
      </c>
      <c r="E80" s="281">
        <v>41689.222222222219</v>
      </c>
      <c r="F80" s="281">
        <v>41689.479166666664</v>
      </c>
      <c r="G80" s="282">
        <v>6.1666666666860692</v>
      </c>
      <c r="H80" s="313">
        <v>0.71480026195378799</v>
      </c>
      <c r="I80" s="283">
        <v>340.95972495195684</v>
      </c>
      <c r="J80" s="356">
        <v>4.1767695786471653E-5</v>
      </c>
      <c r="K80" s="356">
        <v>4.3218982354041772E-5</v>
      </c>
      <c r="L80" s="356">
        <v>4.4808175837770724E-5</v>
      </c>
      <c r="M80" s="495">
        <v>450</v>
      </c>
      <c r="N80" s="495">
        <v>509</v>
      </c>
      <c r="O80" s="495">
        <v>477</v>
      </c>
      <c r="P80" s="284" t="s">
        <v>160</v>
      </c>
      <c r="Q80" s="482" t="s">
        <v>241</v>
      </c>
      <c r="R80" s="285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</row>
    <row r="81" spans="1:29" s="214" customFormat="1" ht="13.5" x14ac:dyDescent="0.25">
      <c r="A81" s="280" t="s">
        <v>132</v>
      </c>
      <c r="B81" s="280" t="s">
        <v>4</v>
      </c>
      <c r="C81" s="280">
        <v>22</v>
      </c>
      <c r="D81" s="280">
        <v>250</v>
      </c>
      <c r="E81" s="281">
        <v>41690.576388888891</v>
      </c>
      <c r="F81" s="281">
        <v>41690.684027777781</v>
      </c>
      <c r="G81" s="282">
        <v>2.5833333333721384</v>
      </c>
      <c r="H81" s="313">
        <v>0.62254901961719467</v>
      </c>
      <c r="I81" s="283">
        <v>300.06862745548784</v>
      </c>
      <c r="J81" s="356">
        <v>3.6758520814711788E-5</v>
      </c>
      <c r="K81" s="356">
        <v>3.8035755445390567E-5</v>
      </c>
      <c r="L81" s="356">
        <v>3.9434357897603788E-5</v>
      </c>
      <c r="M81" s="495">
        <v>400</v>
      </c>
      <c r="N81" s="495">
        <v>527</v>
      </c>
      <c r="O81" s="495">
        <v>482</v>
      </c>
      <c r="P81" s="284" t="s">
        <v>160</v>
      </c>
      <c r="Q81" s="482" t="s">
        <v>253</v>
      </c>
      <c r="R81" s="285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</row>
    <row r="82" spans="1:29" s="384" customFormat="1" ht="13.5" x14ac:dyDescent="0.25">
      <c r="A82" s="280" t="s">
        <v>115</v>
      </c>
      <c r="B82" s="280" t="s">
        <v>4</v>
      </c>
      <c r="C82" s="280">
        <v>66</v>
      </c>
      <c r="D82" s="280">
        <v>250</v>
      </c>
      <c r="E82" s="281">
        <v>41694.011111111111</v>
      </c>
      <c r="F82" s="281">
        <v>41694.156944444447</v>
      </c>
      <c r="G82" s="282">
        <v>3.5000000000582077</v>
      </c>
      <c r="H82" s="313">
        <v>0.15909090909355489</v>
      </c>
      <c r="I82" s="283">
        <v>47.56818181897291</v>
      </c>
      <c r="J82" s="356">
        <v>5.8271203368972262E-6</v>
      </c>
      <c r="K82" s="356">
        <v>6.0295931167170005E-6</v>
      </c>
      <c r="L82" s="356">
        <v>6.2513056506246272E-6</v>
      </c>
      <c r="M82" s="495">
        <v>315</v>
      </c>
      <c r="N82" s="495">
        <v>330</v>
      </c>
      <c r="O82" s="495">
        <v>299</v>
      </c>
      <c r="P82" s="284" t="s">
        <v>160</v>
      </c>
      <c r="Q82" s="482" t="s">
        <v>302</v>
      </c>
      <c r="R82" s="285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</row>
    <row r="83" spans="1:29" s="63" customFormat="1" ht="13.5" x14ac:dyDescent="0.25">
      <c r="A83" s="280" t="s">
        <v>120</v>
      </c>
      <c r="B83" s="478" t="s">
        <v>7</v>
      </c>
      <c r="C83" s="280">
        <v>8</v>
      </c>
      <c r="D83" s="280">
        <v>250</v>
      </c>
      <c r="E83" s="281">
        <v>41695.165277777778</v>
      </c>
      <c r="F83" s="281">
        <v>41695.231249999997</v>
      </c>
      <c r="G83" s="479">
        <v>1.5833333332557231</v>
      </c>
      <c r="H83" s="480">
        <v>4.1510611733296114E-2</v>
      </c>
      <c r="I83" s="481">
        <v>20.381710361048391</v>
      </c>
      <c r="J83" s="490">
        <v>2.4967672592069313E-6</v>
      </c>
      <c r="K83" s="490"/>
      <c r="L83" s="490"/>
      <c r="M83" s="495">
        <v>520</v>
      </c>
      <c r="N83" s="495">
        <v>534</v>
      </c>
      <c r="O83" s="495">
        <v>491</v>
      </c>
      <c r="P83" s="284" t="s">
        <v>160</v>
      </c>
      <c r="Q83" s="482" t="s">
        <v>256</v>
      </c>
      <c r="R83" s="285"/>
      <c r="V83" s="214"/>
      <c r="W83" s="214"/>
      <c r="X83" s="214"/>
      <c r="Y83" s="214"/>
      <c r="Z83" s="214"/>
      <c r="AA83" s="214"/>
      <c r="AB83" s="214"/>
      <c r="AC83" s="214"/>
    </row>
    <row r="84" spans="1:29" s="63" customFormat="1" x14ac:dyDescent="0.2">
      <c r="A84" s="280" t="s">
        <v>126</v>
      </c>
      <c r="B84" s="286" t="s">
        <v>147</v>
      </c>
      <c r="C84" s="280">
        <v>4</v>
      </c>
      <c r="D84" s="280">
        <v>255</v>
      </c>
      <c r="E84" s="281">
        <v>41658.875</v>
      </c>
      <c r="F84" s="281">
        <v>41659.26666666667</v>
      </c>
      <c r="G84" s="287">
        <v>9.4000000000814907</v>
      </c>
      <c r="H84" s="338">
        <v>2.4059523809732388</v>
      </c>
      <c r="I84" s="288">
        <v>372.92261905085201</v>
      </c>
      <c r="J84" s="357">
        <v>4.5683162451532969E-5</v>
      </c>
      <c r="K84" s="357">
        <v>4.7270498280853664E-5</v>
      </c>
      <c r="L84" s="356"/>
      <c r="M84" s="535">
        <v>125</v>
      </c>
      <c r="N84" s="535">
        <v>168</v>
      </c>
      <c r="O84" s="535">
        <v>155</v>
      </c>
      <c r="P84" s="284" t="s">
        <v>475</v>
      </c>
      <c r="Q84" s="284" t="s">
        <v>476</v>
      </c>
      <c r="R84" s="284"/>
      <c r="S84" s="284"/>
    </row>
    <row r="85" spans="1:29" s="63" customFormat="1" x14ac:dyDescent="0.2">
      <c r="A85" s="280" t="s">
        <v>117</v>
      </c>
      <c r="B85" s="538" t="s">
        <v>7</v>
      </c>
      <c r="C85" s="280">
        <v>1</v>
      </c>
      <c r="D85" s="280">
        <v>260</v>
      </c>
      <c r="E85" s="281">
        <v>41642</v>
      </c>
      <c r="F85" s="281">
        <v>41642.083333333336</v>
      </c>
      <c r="G85" s="539">
        <v>2.0000000000582077</v>
      </c>
      <c r="H85" s="540">
        <v>0.59649122808753563</v>
      </c>
      <c r="I85" s="541">
        <v>63.82456140536631</v>
      </c>
      <c r="J85" s="542">
        <v>7.8185330096097023E-6</v>
      </c>
      <c r="K85" s="356"/>
      <c r="L85" s="356"/>
      <c r="M85" s="535">
        <v>80</v>
      </c>
      <c r="N85" s="535">
        <v>114</v>
      </c>
      <c r="O85" s="535">
        <v>107</v>
      </c>
      <c r="P85" s="284" t="s">
        <v>537</v>
      </c>
      <c r="Q85" s="284" t="s">
        <v>538</v>
      </c>
      <c r="R85" s="284"/>
      <c r="S85" s="284"/>
    </row>
    <row r="86" spans="1:29" s="63" customFormat="1" ht="13.5" x14ac:dyDescent="0.25">
      <c r="A86" s="280" t="s">
        <v>107</v>
      </c>
      <c r="B86" s="280" t="s">
        <v>4</v>
      </c>
      <c r="C86" s="280">
        <v>25</v>
      </c>
      <c r="D86" s="280">
        <v>263</v>
      </c>
      <c r="E86" s="281">
        <v>41671.901388888888</v>
      </c>
      <c r="F86" s="281">
        <v>41671.949999999997</v>
      </c>
      <c r="G86" s="282">
        <v>1.1666666666278616</v>
      </c>
      <c r="H86" s="313">
        <v>0.27777777776853846</v>
      </c>
      <c r="I86" s="283">
        <v>27.22222222131677</v>
      </c>
      <c r="J86" s="356">
        <v>3.3347325597822397E-6</v>
      </c>
      <c r="K86" s="356">
        <v>3.450603269892569E-6</v>
      </c>
      <c r="L86" s="356">
        <v>3.5774844672915692E-6</v>
      </c>
      <c r="M86" s="495">
        <v>80</v>
      </c>
      <c r="N86" s="495">
        <v>105</v>
      </c>
      <c r="O86" s="495">
        <v>98</v>
      </c>
      <c r="P86" s="284" t="s">
        <v>268</v>
      </c>
      <c r="Q86" s="482" t="s">
        <v>269</v>
      </c>
      <c r="R86" s="285"/>
    </row>
    <row r="87" spans="1:29" s="63" customFormat="1" x14ac:dyDescent="0.2">
      <c r="A87" s="280" t="s">
        <v>108</v>
      </c>
      <c r="B87" s="280" t="s">
        <v>4</v>
      </c>
      <c r="C87" s="280">
        <v>3</v>
      </c>
      <c r="D87" s="280">
        <v>280</v>
      </c>
      <c r="E87" s="281">
        <v>41642.402777777781</v>
      </c>
      <c r="F87" s="281">
        <v>41642.479861111111</v>
      </c>
      <c r="G87" s="282">
        <v>1.8499999999185093</v>
      </c>
      <c r="H87" s="313">
        <v>0.1398780487743263</v>
      </c>
      <c r="I87" s="283">
        <v>53.573292680566972</v>
      </c>
      <c r="J87" s="356">
        <v>6.5627486978904178E-6</v>
      </c>
      <c r="K87" s="356">
        <v>6.7907820823576439E-6</v>
      </c>
      <c r="L87" s="356">
        <v>7.0404840893669982E-6</v>
      </c>
      <c r="M87" s="537">
        <v>379</v>
      </c>
      <c r="N87" s="537">
        <v>410</v>
      </c>
      <c r="O87" s="537">
        <v>383</v>
      </c>
      <c r="P87" s="284" t="s">
        <v>161</v>
      </c>
      <c r="Q87" s="284" t="s">
        <v>542</v>
      </c>
      <c r="R87" s="284"/>
      <c r="S87" s="284"/>
    </row>
    <row r="88" spans="1:29" s="384" customFormat="1" x14ac:dyDescent="0.2">
      <c r="A88" s="280" t="s">
        <v>108</v>
      </c>
      <c r="B88" s="280" t="s">
        <v>4</v>
      </c>
      <c r="C88" s="280">
        <v>4</v>
      </c>
      <c r="D88" s="280">
        <v>280</v>
      </c>
      <c r="E88" s="281">
        <v>41643.115972222222</v>
      </c>
      <c r="F88" s="281">
        <v>41643.163888888892</v>
      </c>
      <c r="G88" s="282">
        <v>1.1500000000814907</v>
      </c>
      <c r="H88" s="313">
        <v>9.8170731714273596E-2</v>
      </c>
      <c r="I88" s="283">
        <v>37.599390246566784</v>
      </c>
      <c r="J88" s="356">
        <v>4.6059395836171401E-6</v>
      </c>
      <c r="K88" s="356">
        <v>4.7659804506766097E-6</v>
      </c>
      <c r="L88" s="356">
        <v>4.9412290257992145E-6</v>
      </c>
      <c r="M88" s="537">
        <v>375</v>
      </c>
      <c r="N88" s="537">
        <v>410</v>
      </c>
      <c r="O88" s="537">
        <v>383</v>
      </c>
      <c r="P88" s="284" t="s">
        <v>161</v>
      </c>
      <c r="Q88" s="284" t="s">
        <v>546</v>
      </c>
      <c r="R88" s="284"/>
      <c r="S88" s="284"/>
      <c r="T88" s="63"/>
      <c r="U88" s="63"/>
      <c r="V88" s="63"/>
      <c r="W88" s="63"/>
      <c r="X88" s="63"/>
      <c r="Y88" s="63"/>
      <c r="Z88" s="63"/>
      <c r="AA88" s="63"/>
      <c r="AB88" s="63"/>
      <c r="AC88" s="63"/>
    </row>
    <row r="89" spans="1:29" s="63" customFormat="1" x14ac:dyDescent="0.2">
      <c r="A89" s="280" t="s">
        <v>108</v>
      </c>
      <c r="B89" s="280" t="s">
        <v>4</v>
      </c>
      <c r="C89" s="280">
        <v>5</v>
      </c>
      <c r="D89" s="280">
        <v>280</v>
      </c>
      <c r="E89" s="281">
        <v>41643.214583333334</v>
      </c>
      <c r="F89" s="281">
        <v>41643.345833333333</v>
      </c>
      <c r="G89" s="282">
        <v>3.1499999999650754</v>
      </c>
      <c r="H89" s="313">
        <v>0.33036585365487375</v>
      </c>
      <c r="I89" s="283">
        <v>126.53012194981665</v>
      </c>
      <c r="J89" s="356">
        <v>1.5499987988815304E-5</v>
      </c>
      <c r="K89" s="356">
        <v>1.6038560297919123E-5</v>
      </c>
      <c r="L89" s="356">
        <v>1.662830985067469E-5</v>
      </c>
      <c r="M89" s="537">
        <v>367</v>
      </c>
      <c r="N89" s="537">
        <v>410</v>
      </c>
      <c r="O89" s="537">
        <v>383</v>
      </c>
      <c r="P89" s="284" t="s">
        <v>161</v>
      </c>
      <c r="Q89" s="284" t="s">
        <v>516</v>
      </c>
      <c r="R89" s="284"/>
      <c r="S89" s="284"/>
    </row>
    <row r="90" spans="1:29" s="214" customFormat="1" x14ac:dyDescent="0.2">
      <c r="A90" s="280" t="s">
        <v>108</v>
      </c>
      <c r="B90" s="280" t="s">
        <v>4</v>
      </c>
      <c r="C90" s="280">
        <v>6</v>
      </c>
      <c r="D90" s="280">
        <v>280</v>
      </c>
      <c r="E90" s="281">
        <v>41646.725694444445</v>
      </c>
      <c r="F90" s="281">
        <v>41646.880555555559</v>
      </c>
      <c r="G90" s="282">
        <v>3.7166666667326353</v>
      </c>
      <c r="H90" s="313">
        <v>0.38073170732383094</v>
      </c>
      <c r="I90" s="283">
        <v>145.82024390502724</v>
      </c>
      <c r="J90" s="356">
        <v>1.7863035253775124E-5</v>
      </c>
      <c r="K90" s="356">
        <v>1.8483715485990186E-5</v>
      </c>
      <c r="L90" s="356">
        <v>1.9163375177299149E-5</v>
      </c>
      <c r="M90" s="537">
        <v>368</v>
      </c>
      <c r="N90" s="537">
        <v>410</v>
      </c>
      <c r="O90" s="537">
        <v>383</v>
      </c>
      <c r="P90" s="284" t="s">
        <v>161</v>
      </c>
      <c r="Q90" s="284" t="s">
        <v>512</v>
      </c>
      <c r="R90" s="284"/>
      <c r="S90" s="284"/>
      <c r="T90" s="63"/>
      <c r="U90" s="63"/>
      <c r="V90" s="63"/>
      <c r="W90" s="63"/>
      <c r="X90" s="63"/>
      <c r="Y90" s="63"/>
      <c r="Z90" s="63"/>
      <c r="AA90" s="63"/>
      <c r="AB90" s="63"/>
      <c r="AC90" s="63"/>
    </row>
    <row r="91" spans="1:29" s="63" customFormat="1" x14ac:dyDescent="0.2">
      <c r="A91" s="280" t="s">
        <v>108</v>
      </c>
      <c r="B91" s="280" t="s">
        <v>4</v>
      </c>
      <c r="C91" s="280">
        <v>13</v>
      </c>
      <c r="D91" s="280">
        <v>280</v>
      </c>
      <c r="E91" s="281">
        <v>41652.277083333334</v>
      </c>
      <c r="F91" s="281">
        <v>41652.439583333333</v>
      </c>
      <c r="G91" s="282">
        <v>3.8999999999650754</v>
      </c>
      <c r="H91" s="313">
        <v>0.33292682926531131</v>
      </c>
      <c r="I91" s="283">
        <v>127.51097560861423</v>
      </c>
      <c r="J91" s="356">
        <v>1.562014293449834E-5</v>
      </c>
      <c r="K91" s="356">
        <v>1.6162890222743654E-5</v>
      </c>
      <c r="L91" s="356">
        <v>1.6757211477459834E-5</v>
      </c>
      <c r="M91" s="537">
        <v>375</v>
      </c>
      <c r="N91" s="537">
        <v>410</v>
      </c>
      <c r="O91" s="537">
        <v>383</v>
      </c>
      <c r="P91" s="284" t="s">
        <v>161</v>
      </c>
      <c r="Q91" s="284" t="s">
        <v>515</v>
      </c>
      <c r="R91" s="284"/>
      <c r="S91" s="284"/>
    </row>
    <row r="92" spans="1:29" s="63" customFormat="1" x14ac:dyDescent="0.2">
      <c r="A92" s="280" t="s">
        <v>108</v>
      </c>
      <c r="B92" s="280" t="s">
        <v>4</v>
      </c>
      <c r="C92" s="280">
        <v>14</v>
      </c>
      <c r="D92" s="280">
        <v>280</v>
      </c>
      <c r="E92" s="281">
        <v>41653.35833333333</v>
      </c>
      <c r="F92" s="281">
        <v>41653.443749999999</v>
      </c>
      <c r="G92" s="282">
        <v>2.0500000000465661</v>
      </c>
      <c r="H92" s="313">
        <v>0.17500000000397517</v>
      </c>
      <c r="I92" s="283">
        <v>67.025000001522486</v>
      </c>
      <c r="J92" s="356">
        <v>8.2105879530091594E-6</v>
      </c>
      <c r="K92" s="356">
        <v>8.4958781942753456E-6</v>
      </c>
      <c r="L92" s="356">
        <v>8.8082778281745147E-6</v>
      </c>
      <c r="M92" s="537">
        <v>375</v>
      </c>
      <c r="N92" s="537">
        <v>410</v>
      </c>
      <c r="O92" s="537">
        <v>383</v>
      </c>
      <c r="P92" s="284" t="s">
        <v>161</v>
      </c>
      <c r="Q92" s="284" t="s">
        <v>536</v>
      </c>
      <c r="R92" s="284"/>
      <c r="S92" s="284"/>
    </row>
    <row r="93" spans="1:29" s="63" customFormat="1" x14ac:dyDescent="0.2">
      <c r="A93" s="280" t="s">
        <v>108</v>
      </c>
      <c r="B93" s="280" t="s">
        <v>4</v>
      </c>
      <c r="C93" s="280">
        <v>16</v>
      </c>
      <c r="D93" s="280">
        <v>280</v>
      </c>
      <c r="E93" s="281">
        <v>41656.638888888891</v>
      </c>
      <c r="F93" s="281">
        <v>41656.666666666664</v>
      </c>
      <c r="G93" s="282">
        <v>0.6666666665696539</v>
      </c>
      <c r="H93" s="313">
        <v>4.3902439018001602E-2</v>
      </c>
      <c r="I93" s="283">
        <v>16.814634143894615</v>
      </c>
      <c r="J93" s="356">
        <v>2.059799068004201E-6</v>
      </c>
      <c r="K93" s="356">
        <v>2.1313701389718313E-6</v>
      </c>
      <c r="L93" s="356">
        <v>2.2097421725500753E-6</v>
      </c>
      <c r="M93" s="537">
        <v>383</v>
      </c>
      <c r="N93" s="537">
        <v>410</v>
      </c>
      <c r="O93" s="537">
        <v>383</v>
      </c>
      <c r="P93" s="284" t="s">
        <v>161</v>
      </c>
      <c r="Q93" s="284" t="s">
        <v>555</v>
      </c>
      <c r="R93" s="284"/>
      <c r="S93" s="284"/>
    </row>
    <row r="94" spans="1:29" s="63" customFormat="1" x14ac:dyDescent="0.2">
      <c r="A94" s="280" t="s">
        <v>108</v>
      </c>
      <c r="B94" s="280" t="s">
        <v>4</v>
      </c>
      <c r="C94" s="280">
        <v>17</v>
      </c>
      <c r="D94" s="280">
        <v>280</v>
      </c>
      <c r="E94" s="281">
        <v>41656.666666666664</v>
      </c>
      <c r="F94" s="281">
        <v>41656.697916666664</v>
      </c>
      <c r="G94" s="282">
        <v>0.75</v>
      </c>
      <c r="H94" s="313">
        <v>0.22865853658536586</v>
      </c>
      <c r="I94" s="283">
        <v>87.576219512195124</v>
      </c>
      <c r="J94" s="356">
        <v>1.072812014741636E-5</v>
      </c>
      <c r="K94" s="356">
        <v>1.1100886142093677E-5</v>
      </c>
      <c r="L94" s="356">
        <v>1.1509073817039765E-5</v>
      </c>
      <c r="M94" s="537">
        <v>285</v>
      </c>
      <c r="N94" s="537">
        <v>410</v>
      </c>
      <c r="O94" s="537">
        <v>383</v>
      </c>
      <c r="P94" s="284" t="s">
        <v>161</v>
      </c>
      <c r="Q94" s="284" t="s">
        <v>527</v>
      </c>
      <c r="R94" s="284"/>
      <c r="S94" s="284"/>
    </row>
    <row r="95" spans="1:29" s="63" customFormat="1" x14ac:dyDescent="0.2">
      <c r="A95" s="280" t="s">
        <v>108</v>
      </c>
      <c r="B95" s="280" t="s">
        <v>4</v>
      </c>
      <c r="C95" s="280">
        <v>18</v>
      </c>
      <c r="D95" s="280">
        <v>280</v>
      </c>
      <c r="E95" s="281">
        <v>41656.697916666664</v>
      </c>
      <c r="F95" s="281">
        <v>41656.819444444445</v>
      </c>
      <c r="G95" s="282">
        <v>2.9166666667442769</v>
      </c>
      <c r="H95" s="313">
        <v>1.57926829272495</v>
      </c>
      <c r="I95" s="283">
        <v>604.85975611365586</v>
      </c>
      <c r="J95" s="356">
        <v>7.4095549820127281E-5</v>
      </c>
      <c r="K95" s="356">
        <v>7.6670120290100468E-5</v>
      </c>
      <c r="L95" s="356">
        <v>7.9489336498469792E-5</v>
      </c>
      <c r="M95" s="537">
        <v>188</v>
      </c>
      <c r="N95" s="537">
        <v>410</v>
      </c>
      <c r="O95" s="537">
        <v>383</v>
      </c>
      <c r="P95" s="284" t="s">
        <v>161</v>
      </c>
      <c r="Q95" s="284" t="s">
        <v>456</v>
      </c>
      <c r="R95" s="284"/>
      <c r="S95" s="284"/>
    </row>
    <row r="96" spans="1:29" s="63" customFormat="1" x14ac:dyDescent="0.2">
      <c r="A96" s="280" t="s">
        <v>108</v>
      </c>
      <c r="B96" s="280" t="s">
        <v>4</v>
      </c>
      <c r="C96" s="280">
        <v>19</v>
      </c>
      <c r="D96" s="280">
        <v>280</v>
      </c>
      <c r="E96" s="281">
        <v>41656.819444444445</v>
      </c>
      <c r="F96" s="281">
        <v>41656.838888888888</v>
      </c>
      <c r="G96" s="282">
        <v>0.46666666661622003</v>
      </c>
      <c r="H96" s="313">
        <v>5.6910569099539031E-2</v>
      </c>
      <c r="I96" s="283">
        <v>21.796747965123448</v>
      </c>
      <c r="J96" s="356">
        <v>2.6701099030683218E-6</v>
      </c>
      <c r="K96" s="356">
        <v>2.7628872172890919E-6</v>
      </c>
      <c r="L96" s="356">
        <v>2.8644805941535802E-6</v>
      </c>
      <c r="M96" s="537">
        <v>360</v>
      </c>
      <c r="N96" s="537">
        <v>410</v>
      </c>
      <c r="O96" s="537">
        <v>383</v>
      </c>
      <c r="P96" s="284" t="s">
        <v>161</v>
      </c>
      <c r="Q96" s="284" t="s">
        <v>553</v>
      </c>
      <c r="R96" s="284"/>
      <c r="S96" s="284"/>
    </row>
    <row r="97" spans="1:29" s="63" customFormat="1" x14ac:dyDescent="0.2">
      <c r="A97" s="280" t="s">
        <v>116</v>
      </c>
      <c r="B97" s="280" t="s">
        <v>4</v>
      </c>
      <c r="C97" s="280">
        <v>5</v>
      </c>
      <c r="D97" s="280">
        <v>280</v>
      </c>
      <c r="E97" s="281">
        <v>41657.567361111112</v>
      </c>
      <c r="F97" s="281">
        <v>41657.593055555553</v>
      </c>
      <c r="G97" s="282">
        <v>0.61666666658129543</v>
      </c>
      <c r="H97" s="313">
        <v>5.9364767509790722E-2</v>
      </c>
      <c r="I97" s="283">
        <v>28.316994102170174</v>
      </c>
      <c r="J97" s="356">
        <v>3.4688425309276921E-6</v>
      </c>
      <c r="K97" s="356">
        <v>3.5893731102511961E-6</v>
      </c>
      <c r="L97" s="356">
        <v>3.721356975830337E-6</v>
      </c>
      <c r="M97" s="535">
        <v>460</v>
      </c>
      <c r="N97" s="535">
        <v>509</v>
      </c>
      <c r="O97" s="535">
        <v>477</v>
      </c>
      <c r="P97" s="284" t="s">
        <v>161</v>
      </c>
      <c r="Q97" s="284" t="s">
        <v>550</v>
      </c>
      <c r="R97" s="284"/>
      <c r="S97" s="284"/>
    </row>
    <row r="98" spans="1:29" s="214" customFormat="1" x14ac:dyDescent="0.2">
      <c r="A98" s="454" t="s">
        <v>116</v>
      </c>
      <c r="B98" s="454" t="s">
        <v>4</v>
      </c>
      <c r="C98" s="454">
        <v>14</v>
      </c>
      <c r="D98" s="454">
        <v>280</v>
      </c>
      <c r="E98" s="455">
        <v>41697.31527777778</v>
      </c>
      <c r="F98" s="455">
        <v>41697.507638888892</v>
      </c>
      <c r="G98" s="456">
        <v>4.6166666666977108</v>
      </c>
      <c r="H98" s="457">
        <v>0.44443352979997608</v>
      </c>
      <c r="I98" s="458">
        <v>211.99479371458858</v>
      </c>
      <c r="J98" s="245">
        <v>2.596944273530958E-5</v>
      </c>
      <c r="K98" s="245">
        <v>2.6871793288754369E-5</v>
      </c>
      <c r="L98" s="245">
        <v>2.7859888714990294E-5</v>
      </c>
      <c r="M98" s="504">
        <v>460</v>
      </c>
      <c r="N98" s="504">
        <v>509</v>
      </c>
      <c r="O98" s="504">
        <v>477</v>
      </c>
      <c r="P98" s="459" t="s">
        <v>161</v>
      </c>
      <c r="Q98" s="460" t="s">
        <v>375</v>
      </c>
      <c r="R98" s="461"/>
      <c r="V98" s="63"/>
      <c r="W98" s="63"/>
      <c r="X98" s="63"/>
      <c r="Y98" s="63"/>
      <c r="Z98" s="63"/>
      <c r="AA98" s="63"/>
      <c r="AB98" s="63"/>
      <c r="AC98" s="63"/>
    </row>
    <row r="99" spans="1:29" s="214" customFormat="1" x14ac:dyDescent="0.2">
      <c r="A99" s="280" t="s">
        <v>113</v>
      </c>
      <c r="B99" s="280" t="s">
        <v>4</v>
      </c>
      <c r="C99" s="280">
        <v>13</v>
      </c>
      <c r="D99" s="280">
        <v>300</v>
      </c>
      <c r="E99" s="281">
        <v>41662.72152777778</v>
      </c>
      <c r="F99" s="281">
        <v>41662.960416666669</v>
      </c>
      <c r="G99" s="282">
        <v>5.7333333333372138</v>
      </c>
      <c r="H99" s="313">
        <v>1.1927501970063235</v>
      </c>
      <c r="I99" s="283">
        <v>469.94357762049145</v>
      </c>
      <c r="J99" s="356">
        <v>5.7568266720137033E-5</v>
      </c>
      <c r="K99" s="356">
        <v>5.9568569840432446E-5</v>
      </c>
      <c r="L99" s="356">
        <v>6.1758949573346617E-5</v>
      </c>
      <c r="M99" s="535">
        <v>335</v>
      </c>
      <c r="N99" s="535">
        <v>423</v>
      </c>
      <c r="O99" s="535">
        <v>394</v>
      </c>
      <c r="P99" s="284" t="s">
        <v>465</v>
      </c>
      <c r="Q99" s="284" t="s">
        <v>466</v>
      </c>
      <c r="R99" s="284"/>
      <c r="S99" s="284"/>
      <c r="T99" s="63"/>
      <c r="U99" s="63"/>
      <c r="V99" s="63"/>
      <c r="W99" s="63"/>
      <c r="X99" s="63"/>
      <c r="Y99" s="63"/>
      <c r="Z99" s="63"/>
      <c r="AA99" s="63"/>
      <c r="AB99" s="63"/>
      <c r="AC99" s="63"/>
    </row>
    <row r="100" spans="1:29" s="384" customFormat="1" x14ac:dyDescent="0.2">
      <c r="A100" s="280" t="s">
        <v>113</v>
      </c>
      <c r="B100" s="280" t="s">
        <v>4</v>
      </c>
      <c r="C100" s="280">
        <v>15</v>
      </c>
      <c r="D100" s="280">
        <v>300</v>
      </c>
      <c r="E100" s="281">
        <v>41662.960416666669</v>
      </c>
      <c r="F100" s="281">
        <v>41662.974305555559</v>
      </c>
      <c r="G100" s="282">
        <v>0.33333333337213844</v>
      </c>
      <c r="H100" s="313">
        <v>7.3286052017987879E-2</v>
      </c>
      <c r="I100" s="283">
        <v>28.874704495087226</v>
      </c>
      <c r="J100" s="356">
        <v>3.5371622658512093E-6</v>
      </c>
      <c r="K100" s="356">
        <v>3.6600667255558893E-6</v>
      </c>
      <c r="L100" s="356">
        <v>3.7946500468987766E-6</v>
      </c>
      <c r="M100" s="535">
        <v>330</v>
      </c>
      <c r="N100" s="535">
        <v>423</v>
      </c>
      <c r="O100" s="535">
        <v>394</v>
      </c>
      <c r="P100" s="284" t="s">
        <v>465</v>
      </c>
      <c r="Q100" s="284" t="s">
        <v>466</v>
      </c>
      <c r="R100" s="284"/>
      <c r="S100" s="284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</row>
    <row r="101" spans="1:29" s="63" customFormat="1" x14ac:dyDescent="0.2">
      <c r="A101" s="280" t="s">
        <v>113</v>
      </c>
      <c r="B101" s="286" t="s">
        <v>147</v>
      </c>
      <c r="C101" s="280">
        <v>1</v>
      </c>
      <c r="D101" s="280">
        <v>310</v>
      </c>
      <c r="E101" s="281">
        <v>41640.972222222219</v>
      </c>
      <c r="F101" s="281">
        <v>41641.065972222219</v>
      </c>
      <c r="G101" s="287">
        <v>2.25</v>
      </c>
      <c r="H101" s="338">
        <v>0.5478723404255319</v>
      </c>
      <c r="I101" s="288">
        <v>215.86170212765956</v>
      </c>
      <c r="J101" s="357">
        <v>2.6443140484373796E-5</v>
      </c>
      <c r="K101" s="357">
        <v>2.736195043705908E-5</v>
      </c>
      <c r="L101" s="356"/>
      <c r="M101" s="535">
        <v>320</v>
      </c>
      <c r="N101" s="535">
        <v>423</v>
      </c>
      <c r="O101" s="535">
        <v>394</v>
      </c>
      <c r="P101" s="284" t="s">
        <v>166</v>
      </c>
      <c r="Q101" s="284" t="s">
        <v>495</v>
      </c>
      <c r="R101" s="284"/>
      <c r="S101" s="284"/>
    </row>
    <row r="102" spans="1:29" s="63" customFormat="1" x14ac:dyDescent="0.2">
      <c r="A102" s="280" t="s">
        <v>127</v>
      </c>
      <c r="B102" s="538" t="s">
        <v>7</v>
      </c>
      <c r="C102" s="280">
        <v>1</v>
      </c>
      <c r="D102" s="280">
        <v>310</v>
      </c>
      <c r="E102" s="281">
        <v>41641.916666666664</v>
      </c>
      <c r="F102" s="281">
        <v>41642.083333333336</v>
      </c>
      <c r="G102" s="539">
        <v>4.0000000001164153</v>
      </c>
      <c r="H102" s="540">
        <v>1.2222222222577936</v>
      </c>
      <c r="I102" s="541">
        <v>205.33333333930932</v>
      </c>
      <c r="J102" s="542">
        <v>2.5153411309640452E-5</v>
      </c>
      <c r="K102" s="356"/>
      <c r="L102" s="356"/>
      <c r="M102" s="535">
        <v>125</v>
      </c>
      <c r="N102" s="535">
        <v>180</v>
      </c>
      <c r="O102" s="535">
        <v>168</v>
      </c>
      <c r="P102" s="284" t="s">
        <v>166</v>
      </c>
      <c r="Q102" s="284" t="s">
        <v>496</v>
      </c>
      <c r="R102" s="284"/>
      <c r="S102" s="284"/>
    </row>
    <row r="103" spans="1:29" s="63" customFormat="1" x14ac:dyDescent="0.2">
      <c r="A103" s="280" t="s">
        <v>111</v>
      </c>
      <c r="B103" s="280" t="s">
        <v>4</v>
      </c>
      <c r="C103" s="280">
        <v>2</v>
      </c>
      <c r="D103" s="280">
        <v>310</v>
      </c>
      <c r="E103" s="281">
        <v>41644.120833333334</v>
      </c>
      <c r="F103" s="281">
        <v>41644.815972222219</v>
      </c>
      <c r="G103" s="282">
        <v>16.68333333323244</v>
      </c>
      <c r="H103" s="313">
        <v>3.2599616858040399</v>
      </c>
      <c r="I103" s="283">
        <v>782.39080459296952</v>
      </c>
      <c r="J103" s="356">
        <v>9.584317067646787E-5</v>
      </c>
      <c r="K103" s="356">
        <v>9.9173397627630929E-5</v>
      </c>
      <c r="L103" s="356">
        <v>1.0282007574647267E-4</v>
      </c>
      <c r="M103" s="535">
        <v>210</v>
      </c>
      <c r="N103" s="535">
        <v>261</v>
      </c>
      <c r="O103" s="535">
        <v>240</v>
      </c>
      <c r="P103" s="284" t="s">
        <v>166</v>
      </c>
      <c r="Q103" s="284" t="s">
        <v>451</v>
      </c>
      <c r="R103" s="284"/>
      <c r="S103" s="284"/>
    </row>
    <row r="104" spans="1:29" s="63" customFormat="1" x14ac:dyDescent="0.2">
      <c r="A104" s="280" t="s">
        <v>107</v>
      </c>
      <c r="B104" s="280" t="s">
        <v>4</v>
      </c>
      <c r="C104" s="280">
        <v>6</v>
      </c>
      <c r="D104" s="280">
        <v>310</v>
      </c>
      <c r="E104" s="281">
        <v>41647.381944444445</v>
      </c>
      <c r="F104" s="281">
        <v>41647.5625</v>
      </c>
      <c r="G104" s="282">
        <v>4.3333333333139308</v>
      </c>
      <c r="H104" s="313">
        <v>1.3619047618986639</v>
      </c>
      <c r="I104" s="283">
        <v>133.46666666606907</v>
      </c>
      <c r="J104" s="356">
        <v>1.6349717350717248E-5</v>
      </c>
      <c r="K104" s="356">
        <v>1.6917814889445958E-5</v>
      </c>
      <c r="L104" s="356">
        <v>1.7539895274425821E-5</v>
      </c>
      <c r="M104" s="535">
        <v>72</v>
      </c>
      <c r="N104" s="535">
        <v>105</v>
      </c>
      <c r="O104" s="535">
        <v>98</v>
      </c>
      <c r="P104" s="284" t="s">
        <v>166</v>
      </c>
      <c r="Q104" s="284" t="s">
        <v>513</v>
      </c>
      <c r="R104" s="284"/>
      <c r="S104" s="284"/>
    </row>
    <row r="105" spans="1:29" s="63" customFormat="1" x14ac:dyDescent="0.2">
      <c r="A105" s="280" t="s">
        <v>114</v>
      </c>
      <c r="B105" s="538" t="s">
        <v>7</v>
      </c>
      <c r="C105" s="280">
        <v>1</v>
      </c>
      <c r="D105" s="280">
        <v>310</v>
      </c>
      <c r="E105" s="281">
        <v>41647.939583333333</v>
      </c>
      <c r="F105" s="281">
        <v>41648.052083333336</v>
      </c>
      <c r="G105" s="539">
        <v>2.7000000000698492</v>
      </c>
      <c r="H105" s="540">
        <v>0.63216630198571966</v>
      </c>
      <c r="I105" s="541">
        <v>261.71684902208796</v>
      </c>
      <c r="J105" s="542">
        <v>3.206041339248729E-5</v>
      </c>
      <c r="K105" s="356"/>
      <c r="L105" s="356"/>
      <c r="M105" s="535">
        <v>350</v>
      </c>
      <c r="N105" s="535">
        <v>457</v>
      </c>
      <c r="O105" s="535">
        <v>414</v>
      </c>
      <c r="P105" s="284" t="s">
        <v>166</v>
      </c>
      <c r="Q105" s="284" t="s">
        <v>484</v>
      </c>
      <c r="R105" s="284"/>
      <c r="S105" s="284"/>
    </row>
    <row r="106" spans="1:29" s="63" customFormat="1" x14ac:dyDescent="0.2">
      <c r="A106" s="280" t="s">
        <v>110</v>
      </c>
      <c r="B106" s="280" t="s">
        <v>4</v>
      </c>
      <c r="C106" s="280">
        <v>8</v>
      </c>
      <c r="D106" s="280">
        <v>310</v>
      </c>
      <c r="E106" s="281">
        <v>41648.291666666664</v>
      </c>
      <c r="F106" s="281">
        <v>41648.359722222223</v>
      </c>
      <c r="G106" s="282">
        <v>1.6333333334187046</v>
      </c>
      <c r="H106" s="313">
        <v>0.15555555556368614</v>
      </c>
      <c r="I106" s="283">
        <v>75.600000003951465</v>
      </c>
      <c r="J106" s="356">
        <v>9.2610287096730547E-6</v>
      </c>
      <c r="K106" s="356">
        <v>9.5828182246355483E-6</v>
      </c>
      <c r="L106" s="356">
        <v>9.9351854357280527E-6</v>
      </c>
      <c r="M106" s="535">
        <v>475</v>
      </c>
      <c r="N106" s="535">
        <v>525</v>
      </c>
      <c r="O106" s="535">
        <v>486</v>
      </c>
      <c r="P106" s="284" t="s">
        <v>166</v>
      </c>
      <c r="Q106" s="284" t="s">
        <v>532</v>
      </c>
      <c r="R106" s="284"/>
      <c r="S106" s="284"/>
    </row>
    <row r="107" spans="1:29" s="63" customFormat="1" x14ac:dyDescent="0.2">
      <c r="A107" s="280" t="s">
        <v>114</v>
      </c>
      <c r="B107" s="538" t="s">
        <v>7</v>
      </c>
      <c r="C107" s="280">
        <v>2</v>
      </c>
      <c r="D107" s="280">
        <v>310</v>
      </c>
      <c r="E107" s="281">
        <v>41648.888888888891</v>
      </c>
      <c r="F107" s="281">
        <v>41649.022916666669</v>
      </c>
      <c r="G107" s="539">
        <v>3.2166666666744277</v>
      </c>
      <c r="H107" s="540">
        <v>0.7531363967924809</v>
      </c>
      <c r="I107" s="541">
        <v>311.79846827208712</v>
      </c>
      <c r="J107" s="542">
        <v>3.8195430769166054E-5</v>
      </c>
      <c r="K107" s="356">
        <v>3.9522593174802028E-5</v>
      </c>
      <c r="L107" s="356">
        <v>4.0975867734090487E-5</v>
      </c>
      <c r="M107" s="535">
        <v>350</v>
      </c>
      <c r="N107" s="535">
        <v>457</v>
      </c>
      <c r="O107" s="535">
        <v>414</v>
      </c>
      <c r="P107" s="284" t="s">
        <v>166</v>
      </c>
      <c r="Q107" s="284" t="s">
        <v>484</v>
      </c>
      <c r="R107" s="284"/>
      <c r="S107" s="284"/>
    </row>
    <row r="108" spans="1:29" s="63" customFormat="1" x14ac:dyDescent="0.2">
      <c r="A108" s="280" t="s">
        <v>112</v>
      </c>
      <c r="B108" s="286" t="s">
        <v>147</v>
      </c>
      <c r="C108" s="280">
        <v>4</v>
      </c>
      <c r="D108" s="280">
        <v>310</v>
      </c>
      <c r="E108" s="281">
        <v>41648.893055555556</v>
      </c>
      <c r="F108" s="281">
        <v>41649.053472222222</v>
      </c>
      <c r="G108" s="287">
        <v>3.8499999999767169</v>
      </c>
      <c r="H108" s="338">
        <v>0.99166666666066949</v>
      </c>
      <c r="I108" s="288">
        <v>300.47499999818285</v>
      </c>
      <c r="J108" s="357">
        <v>3.6808301605512379E-5</v>
      </c>
      <c r="K108" s="357">
        <v>3.8087265950786407E-5</v>
      </c>
      <c r="L108" s="356"/>
      <c r="M108" s="535">
        <v>245</v>
      </c>
      <c r="N108" s="535">
        <v>330</v>
      </c>
      <c r="O108" s="535">
        <v>303</v>
      </c>
      <c r="P108" s="284" t="s">
        <v>166</v>
      </c>
      <c r="Q108" s="284" t="s">
        <v>488</v>
      </c>
      <c r="R108" s="284"/>
      <c r="S108" s="284"/>
    </row>
    <row r="109" spans="1:29" s="63" customFormat="1" x14ac:dyDescent="0.2">
      <c r="A109" s="280" t="s">
        <v>127</v>
      </c>
      <c r="B109" s="280" t="s">
        <v>4</v>
      </c>
      <c r="C109" s="280">
        <v>2</v>
      </c>
      <c r="D109" s="280">
        <v>310</v>
      </c>
      <c r="E109" s="281">
        <v>41650.788194444445</v>
      </c>
      <c r="F109" s="281">
        <v>41650.892361111109</v>
      </c>
      <c r="G109" s="282">
        <v>2.4999999999417923</v>
      </c>
      <c r="H109" s="313">
        <v>0.62499999998544808</v>
      </c>
      <c r="I109" s="283">
        <v>104.99999999755528</v>
      </c>
      <c r="J109" s="356">
        <v>1.2862539873574129E-5</v>
      </c>
      <c r="K109" s="356">
        <v>1.3309469755432716E-5</v>
      </c>
      <c r="L109" s="356">
        <v>1.3798868659690888E-5</v>
      </c>
      <c r="M109" s="535">
        <v>135</v>
      </c>
      <c r="N109" s="535">
        <v>180</v>
      </c>
      <c r="O109" s="535">
        <v>168</v>
      </c>
      <c r="P109" s="284" t="s">
        <v>166</v>
      </c>
      <c r="Q109" s="284" t="s">
        <v>523</v>
      </c>
      <c r="R109" s="284"/>
      <c r="S109" s="284"/>
    </row>
    <row r="110" spans="1:29" s="63" customFormat="1" x14ac:dyDescent="0.2">
      <c r="A110" s="280" t="s">
        <v>112</v>
      </c>
      <c r="B110" s="286" t="s">
        <v>147</v>
      </c>
      <c r="C110" s="280">
        <v>5</v>
      </c>
      <c r="D110" s="280">
        <v>310</v>
      </c>
      <c r="E110" s="281">
        <v>41652.916666666664</v>
      </c>
      <c r="F110" s="281">
        <v>41653.303472222222</v>
      </c>
      <c r="G110" s="287">
        <v>9.28333333338378</v>
      </c>
      <c r="H110" s="338">
        <v>2.5318181818319401</v>
      </c>
      <c r="I110" s="288">
        <v>767.14090909507786</v>
      </c>
      <c r="J110" s="357">
        <v>9.3975052686810366E-5</v>
      </c>
      <c r="K110" s="357">
        <v>9.7240368838036418E-5</v>
      </c>
      <c r="L110" s="356"/>
      <c r="M110" s="535">
        <v>240</v>
      </c>
      <c r="N110" s="535">
        <v>330</v>
      </c>
      <c r="O110" s="535">
        <v>303</v>
      </c>
      <c r="P110" s="284" t="s">
        <v>166</v>
      </c>
      <c r="Q110" s="284" t="s">
        <v>452</v>
      </c>
      <c r="R110" s="284"/>
      <c r="S110" s="284"/>
    </row>
    <row r="111" spans="1:29" s="63" customFormat="1" x14ac:dyDescent="0.2">
      <c r="A111" s="280" t="s">
        <v>114</v>
      </c>
      <c r="B111" s="538" t="s">
        <v>7</v>
      </c>
      <c r="C111" s="280">
        <v>5</v>
      </c>
      <c r="D111" s="280">
        <v>310</v>
      </c>
      <c r="E111" s="281">
        <v>41652.916666666664</v>
      </c>
      <c r="F111" s="281">
        <v>41653.020138888889</v>
      </c>
      <c r="G111" s="539">
        <v>2.4833333333954215</v>
      </c>
      <c r="H111" s="540">
        <v>0.58143690738142251</v>
      </c>
      <c r="I111" s="541">
        <v>240.71487965590893</v>
      </c>
      <c r="J111" s="542">
        <v>2.948766416960777E-5</v>
      </c>
      <c r="K111" s="356"/>
      <c r="L111" s="356"/>
      <c r="M111" s="535">
        <v>350</v>
      </c>
      <c r="N111" s="535">
        <v>457</v>
      </c>
      <c r="O111" s="535">
        <v>414</v>
      </c>
      <c r="P111" s="284" t="s">
        <v>166</v>
      </c>
      <c r="Q111" s="284" t="s">
        <v>484</v>
      </c>
      <c r="R111" s="284"/>
      <c r="S111" s="284"/>
    </row>
    <row r="112" spans="1:29" s="63" customFormat="1" x14ac:dyDescent="0.2">
      <c r="A112" s="280" t="s">
        <v>114</v>
      </c>
      <c r="B112" s="538" t="s">
        <v>7</v>
      </c>
      <c r="C112" s="280">
        <v>6</v>
      </c>
      <c r="D112" s="280">
        <v>310</v>
      </c>
      <c r="E112" s="281">
        <v>41653.899305555555</v>
      </c>
      <c r="F112" s="281">
        <v>41654.025694444441</v>
      </c>
      <c r="G112" s="539">
        <v>3.0333333332673647</v>
      </c>
      <c r="H112" s="540">
        <v>0.7102115244192736</v>
      </c>
      <c r="I112" s="541">
        <v>294.02757110957924</v>
      </c>
      <c r="J112" s="542">
        <v>3.6018489118239725E-5</v>
      </c>
      <c r="K112" s="356"/>
      <c r="L112" s="356"/>
      <c r="M112" s="535">
        <v>350</v>
      </c>
      <c r="N112" s="535">
        <v>457</v>
      </c>
      <c r="O112" s="535">
        <v>414</v>
      </c>
      <c r="P112" s="284" t="s">
        <v>166</v>
      </c>
      <c r="Q112" s="284" t="s">
        <v>484</v>
      </c>
      <c r="R112" s="284"/>
      <c r="S112" s="284"/>
    </row>
    <row r="113" spans="1:29" s="63" customFormat="1" x14ac:dyDescent="0.2">
      <c r="A113" s="280" t="s">
        <v>112</v>
      </c>
      <c r="B113" s="286" t="s">
        <v>147</v>
      </c>
      <c r="C113" s="280">
        <v>6</v>
      </c>
      <c r="D113" s="280">
        <v>310</v>
      </c>
      <c r="E113" s="281">
        <v>41653.94027777778</v>
      </c>
      <c r="F113" s="281">
        <v>41654.195833333331</v>
      </c>
      <c r="G113" s="287">
        <v>6.1333333332440816</v>
      </c>
      <c r="H113" s="338">
        <v>1.6727272727029314</v>
      </c>
      <c r="I113" s="288">
        <v>506.83636362898824</v>
      </c>
      <c r="J113" s="357">
        <v>6.2087647016256805E-5</v>
      </c>
      <c r="K113" s="357">
        <v>6.424498336029123E-5</v>
      </c>
      <c r="L113" s="356"/>
      <c r="M113" s="535">
        <v>240</v>
      </c>
      <c r="N113" s="535">
        <v>330</v>
      </c>
      <c r="O113" s="535">
        <v>303</v>
      </c>
      <c r="P113" s="284" t="s">
        <v>166</v>
      </c>
      <c r="Q113" s="284" t="s">
        <v>463</v>
      </c>
      <c r="R113" s="284"/>
      <c r="S113" s="284"/>
    </row>
    <row r="114" spans="1:29" s="63" customFormat="1" x14ac:dyDescent="0.2">
      <c r="A114" s="280" t="s">
        <v>114</v>
      </c>
      <c r="B114" s="538" t="s">
        <v>7</v>
      </c>
      <c r="C114" s="280">
        <v>7</v>
      </c>
      <c r="D114" s="280">
        <v>310</v>
      </c>
      <c r="E114" s="281">
        <v>41654.914583333331</v>
      </c>
      <c r="F114" s="281">
        <v>41655.027777777781</v>
      </c>
      <c r="G114" s="539">
        <v>2.716666666790843</v>
      </c>
      <c r="H114" s="540">
        <v>0.63606856312170723</v>
      </c>
      <c r="I114" s="541">
        <v>263.33238513238678</v>
      </c>
      <c r="J114" s="542">
        <v>3.2258317179500636E-5</v>
      </c>
      <c r="K114" s="356"/>
      <c r="L114" s="356"/>
      <c r="M114" s="535">
        <v>350</v>
      </c>
      <c r="N114" s="535">
        <v>457</v>
      </c>
      <c r="O114" s="535">
        <v>414</v>
      </c>
      <c r="P114" s="284" t="s">
        <v>166</v>
      </c>
      <c r="Q114" s="284" t="s">
        <v>484</v>
      </c>
      <c r="R114" s="284"/>
      <c r="S114" s="284"/>
    </row>
    <row r="115" spans="1:29" s="63" customFormat="1" x14ac:dyDescent="0.2">
      <c r="A115" s="280" t="s">
        <v>113</v>
      </c>
      <c r="B115" s="286" t="s">
        <v>147</v>
      </c>
      <c r="C115" s="280">
        <v>10</v>
      </c>
      <c r="D115" s="280">
        <v>310</v>
      </c>
      <c r="E115" s="281">
        <v>41656.166666666664</v>
      </c>
      <c r="F115" s="281">
        <v>41656.21875</v>
      </c>
      <c r="G115" s="287">
        <v>1.2500000000582077</v>
      </c>
      <c r="H115" s="338">
        <v>0.2748226950482584</v>
      </c>
      <c r="I115" s="288">
        <v>108.28014184901382</v>
      </c>
      <c r="J115" s="357">
        <v>1.3264358496015529E-5</v>
      </c>
      <c r="K115" s="357">
        <v>1.3725250219875888E-5</v>
      </c>
      <c r="L115" s="356"/>
      <c r="M115" s="535">
        <v>330</v>
      </c>
      <c r="N115" s="535">
        <v>423</v>
      </c>
      <c r="O115" s="535">
        <v>394</v>
      </c>
      <c r="P115" s="284" t="s">
        <v>166</v>
      </c>
      <c r="Q115" s="284" t="s">
        <v>522</v>
      </c>
      <c r="R115" s="284"/>
      <c r="S115" s="284"/>
    </row>
    <row r="116" spans="1:29" s="63" customFormat="1" x14ac:dyDescent="0.2">
      <c r="A116" s="280" t="s">
        <v>115</v>
      </c>
      <c r="B116" s="286" t="s">
        <v>147</v>
      </c>
      <c r="C116" s="280">
        <v>20</v>
      </c>
      <c r="D116" s="280">
        <v>310</v>
      </c>
      <c r="E116" s="281">
        <v>41658.979166666664</v>
      </c>
      <c r="F116" s="281">
        <v>41659.18472222222</v>
      </c>
      <c r="G116" s="287">
        <v>4.9333333333488554</v>
      </c>
      <c r="H116" s="338">
        <v>1.2707070707110688</v>
      </c>
      <c r="I116" s="288">
        <v>379.94141414260957</v>
      </c>
      <c r="J116" s="357">
        <v>4.654296751566897E-5</v>
      </c>
      <c r="K116" s="357">
        <v>4.8160178671287014E-5</v>
      </c>
      <c r="L116" s="356"/>
      <c r="M116" s="535">
        <v>245</v>
      </c>
      <c r="N116" s="535">
        <v>330</v>
      </c>
      <c r="O116" s="535">
        <v>299</v>
      </c>
      <c r="P116" s="284" t="s">
        <v>166</v>
      </c>
      <c r="Q116" s="284" t="s">
        <v>474</v>
      </c>
      <c r="R116" s="284"/>
      <c r="S116" s="284"/>
    </row>
    <row r="117" spans="1:29" s="63" customFormat="1" x14ac:dyDescent="0.2">
      <c r="A117" s="280" t="s">
        <v>115</v>
      </c>
      <c r="B117" s="280" t="s">
        <v>4</v>
      </c>
      <c r="C117" s="280">
        <v>25</v>
      </c>
      <c r="D117" s="280">
        <v>310</v>
      </c>
      <c r="E117" s="281">
        <v>41665.522222222222</v>
      </c>
      <c r="F117" s="281">
        <v>41665.772222222222</v>
      </c>
      <c r="G117" s="282">
        <v>6</v>
      </c>
      <c r="H117" s="313">
        <v>1.6363636363636365</v>
      </c>
      <c r="I117" s="283">
        <v>489.27272727272731</v>
      </c>
      <c r="J117" s="356">
        <v>5.9936094892803261E-5</v>
      </c>
      <c r="K117" s="356">
        <v>6.2018672056629167E-5</v>
      </c>
      <c r="L117" s="356">
        <v>6.4299143833926827E-5</v>
      </c>
      <c r="M117" s="535">
        <v>240</v>
      </c>
      <c r="N117" s="535">
        <v>330</v>
      </c>
      <c r="O117" s="535">
        <v>299</v>
      </c>
      <c r="P117" s="284" t="s">
        <v>166</v>
      </c>
      <c r="Q117" s="284" t="s">
        <v>464</v>
      </c>
      <c r="R117" s="284"/>
      <c r="S117" s="284"/>
    </row>
    <row r="118" spans="1:29" s="63" customFormat="1" x14ac:dyDescent="0.2">
      <c r="A118" s="454" t="s">
        <v>115</v>
      </c>
      <c r="B118" s="454" t="s">
        <v>4</v>
      </c>
      <c r="C118" s="454">
        <v>29</v>
      </c>
      <c r="D118" s="454">
        <v>310</v>
      </c>
      <c r="E118" s="455">
        <v>41666.413194444445</v>
      </c>
      <c r="F118" s="455">
        <v>41666.580555555556</v>
      </c>
      <c r="G118" s="456">
        <v>4.0166666666627862</v>
      </c>
      <c r="H118" s="457">
        <v>1.0345959595949601</v>
      </c>
      <c r="I118" s="458">
        <v>309.34419191889305</v>
      </c>
      <c r="J118" s="245">
        <v>3.7894780983885445E-5</v>
      </c>
      <c r="K118" s="245">
        <v>3.9211496823420397E-5</v>
      </c>
      <c r="L118" s="245">
        <v>4.0653332143108595E-5</v>
      </c>
      <c r="M118" s="534">
        <v>245</v>
      </c>
      <c r="N118" s="244">
        <v>330</v>
      </c>
      <c r="O118" s="244">
        <v>299</v>
      </c>
      <c r="P118" s="459" t="s">
        <v>166</v>
      </c>
      <c r="Q118" s="460" t="s">
        <v>487</v>
      </c>
      <c r="R118" s="461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</row>
    <row r="119" spans="1:29" s="63" customFormat="1" x14ac:dyDescent="0.2">
      <c r="A119" s="454" t="s">
        <v>115</v>
      </c>
      <c r="B119" s="454" t="s">
        <v>4</v>
      </c>
      <c r="C119" s="454">
        <v>30</v>
      </c>
      <c r="D119" s="454">
        <v>310</v>
      </c>
      <c r="E119" s="455">
        <v>41666.580555555556</v>
      </c>
      <c r="F119" s="455">
        <v>41666.661111111112</v>
      </c>
      <c r="G119" s="456">
        <v>1.9333333333488554</v>
      </c>
      <c r="H119" s="457">
        <v>0.35151515151797369</v>
      </c>
      <c r="I119" s="458">
        <v>105.10303030387414</v>
      </c>
      <c r="J119" s="245">
        <v>1.287516112522407E-5</v>
      </c>
      <c r="K119" s="245">
        <v>1.3322529553012486E-5</v>
      </c>
      <c r="L119" s="245">
        <v>1.3812408675547028E-5</v>
      </c>
      <c r="M119" s="534">
        <v>270</v>
      </c>
      <c r="N119" s="244">
        <v>330</v>
      </c>
      <c r="O119" s="244">
        <v>299</v>
      </c>
      <c r="P119" s="459" t="s">
        <v>166</v>
      </c>
      <c r="Q119" s="460" t="s">
        <v>487</v>
      </c>
      <c r="R119" s="461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</row>
    <row r="120" spans="1:29" s="63" customFormat="1" x14ac:dyDescent="0.2">
      <c r="A120" s="454" t="s">
        <v>115</v>
      </c>
      <c r="B120" s="454" t="s">
        <v>4</v>
      </c>
      <c r="C120" s="454">
        <v>31</v>
      </c>
      <c r="D120" s="454">
        <v>310</v>
      </c>
      <c r="E120" s="455">
        <v>41666.661111111112</v>
      </c>
      <c r="F120" s="455">
        <v>41666.693749999999</v>
      </c>
      <c r="G120" s="456">
        <v>0.78333333326736465</v>
      </c>
      <c r="H120" s="457">
        <v>0.21363636361837218</v>
      </c>
      <c r="I120" s="458">
        <v>63.877272721893284</v>
      </c>
      <c r="J120" s="245">
        <v>7.8249901659014415E-6</v>
      </c>
      <c r="K120" s="245">
        <v>8.0968821844891489E-6</v>
      </c>
      <c r="L120" s="245">
        <v>8.3946104442779372E-6</v>
      </c>
      <c r="M120" s="534">
        <v>240</v>
      </c>
      <c r="N120" s="244">
        <v>330</v>
      </c>
      <c r="O120" s="244">
        <v>299</v>
      </c>
      <c r="P120" s="459" t="s">
        <v>166</v>
      </c>
      <c r="Q120" s="460" t="s">
        <v>487</v>
      </c>
      <c r="R120" s="461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</row>
    <row r="121" spans="1:29" s="63" customFormat="1" x14ac:dyDescent="0.2">
      <c r="A121" s="454" t="s">
        <v>115</v>
      </c>
      <c r="B121" s="454" t="s">
        <v>4</v>
      </c>
      <c r="C121" s="454">
        <v>32</v>
      </c>
      <c r="D121" s="454">
        <v>310</v>
      </c>
      <c r="E121" s="455">
        <v>41666.693749999999</v>
      </c>
      <c r="F121" s="455">
        <v>41666.86041666667</v>
      </c>
      <c r="G121" s="456">
        <v>4.0000000001164153</v>
      </c>
      <c r="H121" s="457">
        <v>0.72727272729389369</v>
      </c>
      <c r="I121" s="458">
        <v>217.45454546087421</v>
      </c>
      <c r="J121" s="245">
        <v>2.6638264397576723E-5</v>
      </c>
      <c r="K121" s="245">
        <v>2.7563854248192952E-5</v>
      </c>
      <c r="L121" s="245">
        <v>2.8577397260354743E-5</v>
      </c>
      <c r="M121" s="534">
        <v>270</v>
      </c>
      <c r="N121" s="244">
        <v>330</v>
      </c>
      <c r="O121" s="244">
        <v>299</v>
      </c>
      <c r="P121" s="459" t="s">
        <v>166</v>
      </c>
      <c r="Q121" s="460" t="s">
        <v>487</v>
      </c>
      <c r="R121" s="461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</row>
    <row r="122" spans="1:29" s="63" customFormat="1" x14ac:dyDescent="0.2">
      <c r="A122" s="454" t="s">
        <v>110</v>
      </c>
      <c r="B122" s="454" t="s">
        <v>4</v>
      </c>
      <c r="C122" s="454">
        <v>15</v>
      </c>
      <c r="D122" s="454">
        <v>310</v>
      </c>
      <c r="E122" s="455">
        <v>41669.104166666664</v>
      </c>
      <c r="F122" s="455">
        <v>41669.288194444445</v>
      </c>
      <c r="G122" s="456">
        <v>4.4166666667442769</v>
      </c>
      <c r="H122" s="457">
        <v>0.88333333334885533</v>
      </c>
      <c r="I122" s="458">
        <v>429.3000000075437</v>
      </c>
      <c r="J122" s="245">
        <v>5.2589413028104489E-5</v>
      </c>
      <c r="K122" s="245">
        <v>5.4416717773720968E-5</v>
      </c>
      <c r="L122" s="245">
        <v>5.6417660150926835E-5</v>
      </c>
      <c r="M122" s="534">
        <v>420</v>
      </c>
      <c r="N122" s="534">
        <v>525</v>
      </c>
      <c r="O122" s="534">
        <v>486</v>
      </c>
      <c r="P122" s="459" t="s">
        <v>166</v>
      </c>
      <c r="Q122" s="460" t="s">
        <v>471</v>
      </c>
      <c r="R122" s="461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</row>
    <row r="123" spans="1:29" s="63" customFormat="1" ht="13.5" x14ac:dyDescent="0.25">
      <c r="A123" s="280" t="s">
        <v>109</v>
      </c>
      <c r="B123" s="280" t="s">
        <v>4</v>
      </c>
      <c r="C123" s="280">
        <v>17</v>
      </c>
      <c r="D123" s="280">
        <v>310</v>
      </c>
      <c r="E123" s="281">
        <v>41672.6875</v>
      </c>
      <c r="F123" s="281">
        <v>41672.791666666664</v>
      </c>
      <c r="G123" s="282">
        <v>2.4999999999417923</v>
      </c>
      <c r="H123" s="313">
        <v>0.40259472816196079</v>
      </c>
      <c r="I123" s="283">
        <v>229.47899505231766</v>
      </c>
      <c r="J123" s="356">
        <v>2.8111264038827432E-5</v>
      </c>
      <c r="K123" s="356">
        <v>2.9088035659305027E-5</v>
      </c>
      <c r="L123" s="356">
        <v>3.0157623932938219E-5</v>
      </c>
      <c r="M123" s="501">
        <v>509.25</v>
      </c>
      <c r="N123" s="501">
        <v>607</v>
      </c>
      <c r="O123" s="501">
        <v>570</v>
      </c>
      <c r="P123" s="284" t="s">
        <v>166</v>
      </c>
      <c r="Q123" s="482" t="s">
        <v>339</v>
      </c>
      <c r="R123" s="285"/>
    </row>
    <row r="124" spans="1:29" s="63" customFormat="1" ht="13.5" x14ac:dyDescent="0.25">
      <c r="A124" s="280" t="s">
        <v>115</v>
      </c>
      <c r="B124" s="286" t="s">
        <v>147</v>
      </c>
      <c r="C124" s="280">
        <v>38</v>
      </c>
      <c r="D124" s="280">
        <v>310</v>
      </c>
      <c r="E124" s="281">
        <v>41672.916666666664</v>
      </c>
      <c r="F124" s="281">
        <v>41673.267361111109</v>
      </c>
      <c r="G124" s="287">
        <v>8.4166666666860692</v>
      </c>
      <c r="H124" s="338">
        <v>2.2954545454598372</v>
      </c>
      <c r="I124" s="288">
        <v>686.3409090924913</v>
      </c>
      <c r="J124" s="357">
        <v>8.4077022002598394E-5</v>
      </c>
      <c r="K124" s="357">
        <v>8.6998414968527581E-5</v>
      </c>
      <c r="L124" s="357"/>
      <c r="M124" s="495">
        <v>240</v>
      </c>
      <c r="N124" s="495">
        <v>330</v>
      </c>
      <c r="O124" s="495">
        <v>299</v>
      </c>
      <c r="P124" s="284" t="s">
        <v>166</v>
      </c>
      <c r="Q124" s="482" t="s">
        <v>292</v>
      </c>
      <c r="R124" s="285"/>
      <c r="V124" s="384"/>
      <c r="W124" s="384"/>
      <c r="X124" s="384"/>
      <c r="Y124" s="384"/>
      <c r="Z124" s="384"/>
      <c r="AA124" s="384"/>
      <c r="AB124" s="384"/>
      <c r="AC124" s="384"/>
    </row>
    <row r="125" spans="1:29" s="63" customFormat="1" ht="13.5" x14ac:dyDescent="0.25">
      <c r="A125" s="280" t="s">
        <v>110</v>
      </c>
      <c r="B125" s="286" t="s">
        <v>147</v>
      </c>
      <c r="C125" s="280">
        <v>16</v>
      </c>
      <c r="D125" s="280">
        <v>310</v>
      </c>
      <c r="E125" s="281">
        <v>41672.958333333336</v>
      </c>
      <c r="F125" s="281">
        <v>41673.163194444445</v>
      </c>
      <c r="G125" s="287">
        <v>4.9166666666278616</v>
      </c>
      <c r="H125" s="338">
        <v>0.98333333332557227</v>
      </c>
      <c r="I125" s="288">
        <v>477.89999999622813</v>
      </c>
      <c r="J125" s="357">
        <v>5.8542931482625539E-5</v>
      </c>
      <c r="K125" s="357">
        <v>6.0577100916373219E-5</v>
      </c>
      <c r="L125" s="357"/>
      <c r="M125" s="495">
        <v>420</v>
      </c>
      <c r="N125" s="495">
        <v>525</v>
      </c>
      <c r="O125" s="495">
        <v>486</v>
      </c>
      <c r="P125" s="284" t="s">
        <v>166</v>
      </c>
      <c r="Q125" s="482" t="s">
        <v>320</v>
      </c>
      <c r="R125" s="285"/>
    </row>
    <row r="126" spans="1:29" s="63" customFormat="1" ht="13.5" x14ac:dyDescent="0.25">
      <c r="A126" s="280" t="s">
        <v>115</v>
      </c>
      <c r="B126" s="286" t="s">
        <v>147</v>
      </c>
      <c r="C126" s="280">
        <v>41</v>
      </c>
      <c r="D126" s="280">
        <v>310</v>
      </c>
      <c r="E126" s="281">
        <v>41673.958333333336</v>
      </c>
      <c r="F126" s="281">
        <v>41674.177083333336</v>
      </c>
      <c r="G126" s="287">
        <v>5.25</v>
      </c>
      <c r="H126" s="338">
        <v>1.4318181818181819</v>
      </c>
      <c r="I126" s="288">
        <v>428.11363636363637</v>
      </c>
      <c r="J126" s="357">
        <v>5.2444083031202852E-5</v>
      </c>
      <c r="K126" s="357">
        <v>5.4266338049550523E-5</v>
      </c>
      <c r="L126" s="357"/>
      <c r="M126" s="495">
        <v>240</v>
      </c>
      <c r="N126" s="495">
        <v>330</v>
      </c>
      <c r="O126" s="495">
        <v>299</v>
      </c>
      <c r="P126" s="284" t="s">
        <v>166</v>
      </c>
      <c r="Q126" s="482" t="s">
        <v>294</v>
      </c>
    </row>
    <row r="127" spans="1:29" s="63" customFormat="1" ht="13.5" x14ac:dyDescent="0.25">
      <c r="A127" s="280" t="s">
        <v>115</v>
      </c>
      <c r="B127" s="286" t="s">
        <v>147</v>
      </c>
      <c r="C127" s="280">
        <v>42</v>
      </c>
      <c r="D127" s="280">
        <v>310</v>
      </c>
      <c r="E127" s="281">
        <v>41674.958333333336</v>
      </c>
      <c r="F127" s="281">
        <v>41675.197916666664</v>
      </c>
      <c r="G127" s="287">
        <v>5.7499999998835847</v>
      </c>
      <c r="H127" s="338">
        <v>1.5681818181500686</v>
      </c>
      <c r="I127" s="288">
        <v>468.88636362687055</v>
      </c>
      <c r="J127" s="357">
        <v>5.7438757604440216E-5</v>
      </c>
      <c r="K127" s="357">
        <v>5.9434560719732968E-5</v>
      </c>
      <c r="L127" s="357"/>
      <c r="M127" s="495">
        <v>240</v>
      </c>
      <c r="N127" s="495">
        <v>330</v>
      </c>
      <c r="O127" s="495">
        <v>299</v>
      </c>
      <c r="P127" s="284" t="s">
        <v>166</v>
      </c>
      <c r="Q127" s="482" t="s">
        <v>295</v>
      </c>
    </row>
    <row r="128" spans="1:29" s="384" customFormat="1" ht="13.5" x14ac:dyDescent="0.25">
      <c r="A128" s="280" t="s">
        <v>110</v>
      </c>
      <c r="B128" s="280" t="s">
        <v>4</v>
      </c>
      <c r="C128" s="280">
        <v>19</v>
      </c>
      <c r="D128" s="280">
        <v>310</v>
      </c>
      <c r="E128" s="281">
        <v>41677.284722222219</v>
      </c>
      <c r="F128" s="281">
        <v>41677.295138888891</v>
      </c>
      <c r="G128" s="282">
        <v>0.25000000011641532</v>
      </c>
      <c r="H128" s="313">
        <v>3.0952380966794278E-2</v>
      </c>
      <c r="I128" s="283">
        <v>15.042857149862019</v>
      </c>
      <c r="J128" s="356">
        <v>1.8427557134008089E-6</v>
      </c>
      <c r="K128" s="356">
        <v>1.9067852597718563E-6</v>
      </c>
      <c r="L128" s="356">
        <v>1.9768991436406759E-6</v>
      </c>
      <c r="M128" s="495">
        <v>460</v>
      </c>
      <c r="N128" s="495">
        <v>525</v>
      </c>
      <c r="O128" s="495">
        <v>486</v>
      </c>
      <c r="P128" s="284" t="s">
        <v>166</v>
      </c>
      <c r="Q128" s="482" t="s">
        <v>324</v>
      </c>
      <c r="R128" s="285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</row>
    <row r="129" spans="1:29" s="63" customFormat="1" ht="13.5" x14ac:dyDescent="0.25">
      <c r="A129" s="280" t="s">
        <v>113</v>
      </c>
      <c r="B129" s="280" t="s">
        <v>4</v>
      </c>
      <c r="C129" s="280">
        <v>23</v>
      </c>
      <c r="D129" s="280">
        <v>310</v>
      </c>
      <c r="E129" s="281">
        <v>41679.911111111112</v>
      </c>
      <c r="F129" s="281">
        <v>41680.331944444442</v>
      </c>
      <c r="G129" s="282">
        <v>10.099999999918509</v>
      </c>
      <c r="H129" s="313">
        <v>2.459338061445878</v>
      </c>
      <c r="I129" s="283">
        <v>968.97919620967593</v>
      </c>
      <c r="J129" s="356">
        <v>1.1870031950667577E-4</v>
      </c>
      <c r="K129" s="356">
        <v>1.2282475529425198E-4</v>
      </c>
      <c r="L129" s="356">
        <v>1.273411110741093E-4</v>
      </c>
      <c r="M129" s="495">
        <v>320</v>
      </c>
      <c r="N129" s="495">
        <v>423</v>
      </c>
      <c r="O129" s="495">
        <v>394</v>
      </c>
      <c r="P129" s="284" t="s">
        <v>166</v>
      </c>
      <c r="Q129" s="482" t="s">
        <v>307</v>
      </c>
      <c r="R129" s="285"/>
    </row>
    <row r="130" spans="1:29" s="63" customFormat="1" ht="13.5" x14ac:dyDescent="0.25">
      <c r="A130" s="280" t="s">
        <v>108</v>
      </c>
      <c r="B130" s="280" t="s">
        <v>4</v>
      </c>
      <c r="C130" s="280">
        <v>27</v>
      </c>
      <c r="D130" s="280">
        <v>310</v>
      </c>
      <c r="E130" s="281">
        <v>41680.306944444441</v>
      </c>
      <c r="F130" s="281">
        <v>41680.322916666664</v>
      </c>
      <c r="G130" s="282">
        <v>0.38333333336049691</v>
      </c>
      <c r="H130" s="313">
        <v>3.2723577238091196E-2</v>
      </c>
      <c r="I130" s="283">
        <v>12.533130082188928</v>
      </c>
      <c r="J130" s="356">
        <v>1.5353131945390466E-6</v>
      </c>
      <c r="K130" s="356">
        <v>1.5886601502255365E-6</v>
      </c>
      <c r="L130" s="356">
        <v>1.6470763419330715E-6</v>
      </c>
      <c r="M130" s="501">
        <v>375</v>
      </c>
      <c r="N130" s="501">
        <v>410</v>
      </c>
      <c r="O130" s="501">
        <v>383</v>
      </c>
      <c r="P130" s="284" t="s">
        <v>166</v>
      </c>
      <c r="Q130" s="482" t="s">
        <v>334</v>
      </c>
      <c r="R130" s="285"/>
    </row>
    <row r="131" spans="1:29" s="63" customFormat="1" ht="13.5" x14ac:dyDescent="0.25">
      <c r="A131" s="280" t="s">
        <v>108</v>
      </c>
      <c r="B131" s="280" t="s">
        <v>4</v>
      </c>
      <c r="C131" s="280">
        <v>28</v>
      </c>
      <c r="D131" s="280">
        <v>310</v>
      </c>
      <c r="E131" s="281">
        <v>41680.416666666664</v>
      </c>
      <c r="F131" s="281">
        <v>41680.581944444442</v>
      </c>
      <c r="G131" s="282">
        <v>3.9666666666744277</v>
      </c>
      <c r="H131" s="313">
        <v>0.33861788617952432</v>
      </c>
      <c r="I131" s="283">
        <v>129.69065040675781</v>
      </c>
      <c r="J131" s="356">
        <v>1.5887153925005001E-5</v>
      </c>
      <c r="K131" s="356">
        <v>1.6439178944679336E-5</v>
      </c>
      <c r="L131" s="356">
        <v>1.7043659537089567E-5</v>
      </c>
      <c r="M131" s="501">
        <v>375</v>
      </c>
      <c r="N131" s="501">
        <v>410</v>
      </c>
      <c r="O131" s="501">
        <v>383</v>
      </c>
      <c r="P131" s="284" t="s">
        <v>166</v>
      </c>
      <c r="Q131" s="482" t="s">
        <v>335</v>
      </c>
      <c r="R131" s="285"/>
    </row>
    <row r="132" spans="1:29" s="63" customFormat="1" ht="13.5" x14ac:dyDescent="0.25">
      <c r="A132" s="280" t="s">
        <v>127</v>
      </c>
      <c r="B132" s="280" t="s">
        <v>4</v>
      </c>
      <c r="C132" s="280">
        <v>4</v>
      </c>
      <c r="D132" s="280">
        <v>310</v>
      </c>
      <c r="E132" s="281">
        <v>41681.836111111108</v>
      </c>
      <c r="F132" s="281">
        <v>41682.095138888886</v>
      </c>
      <c r="G132" s="282">
        <v>6.2166666666744277</v>
      </c>
      <c r="H132" s="313">
        <v>1.7268518518540077</v>
      </c>
      <c r="I132" s="283">
        <v>290.11111111147329</v>
      </c>
      <c r="J132" s="356">
        <v>3.5538721281191448E-5</v>
      </c>
      <c r="K132" s="356">
        <v>3.6773571991838431E-5</v>
      </c>
      <c r="L132" s="356">
        <v>3.8125763038451581E-5</v>
      </c>
      <c r="M132" s="495">
        <v>130</v>
      </c>
      <c r="N132" s="495">
        <v>180</v>
      </c>
      <c r="O132" s="495">
        <v>168</v>
      </c>
      <c r="P132" s="284" t="s">
        <v>166</v>
      </c>
      <c r="Q132" s="482" t="s">
        <v>199</v>
      </c>
      <c r="R132" s="285"/>
    </row>
    <row r="133" spans="1:29" s="63" customFormat="1" ht="13.5" x14ac:dyDescent="0.25">
      <c r="A133" s="280" t="s">
        <v>108</v>
      </c>
      <c r="B133" s="280" t="s">
        <v>4</v>
      </c>
      <c r="C133" s="280">
        <v>29</v>
      </c>
      <c r="D133" s="280">
        <v>310</v>
      </c>
      <c r="E133" s="281">
        <v>41681.928472222222</v>
      </c>
      <c r="F133" s="281">
        <v>41681.979166666664</v>
      </c>
      <c r="G133" s="282">
        <v>1.21666666661622</v>
      </c>
      <c r="H133" s="313">
        <v>0.10386178861357975</v>
      </c>
      <c r="I133" s="283">
        <v>39.779065039001047</v>
      </c>
      <c r="J133" s="356">
        <v>4.8729505734244058E-6</v>
      </c>
      <c r="K133" s="356">
        <v>5.0422691718885935E-6</v>
      </c>
      <c r="L133" s="356">
        <v>5.2276770846786397E-6</v>
      </c>
      <c r="M133" s="501">
        <v>375</v>
      </c>
      <c r="N133" s="501">
        <v>410</v>
      </c>
      <c r="O133" s="501">
        <v>383</v>
      </c>
      <c r="P133" s="284" t="s">
        <v>166</v>
      </c>
      <c r="Q133" s="482" t="s">
        <v>336</v>
      </c>
      <c r="R133" s="285"/>
    </row>
    <row r="134" spans="1:29" s="63" customFormat="1" ht="13.5" x14ac:dyDescent="0.25">
      <c r="A134" s="280" t="s">
        <v>112</v>
      </c>
      <c r="B134" s="286" t="s">
        <v>147</v>
      </c>
      <c r="C134" s="280">
        <v>34</v>
      </c>
      <c r="D134" s="280">
        <v>310</v>
      </c>
      <c r="E134" s="281">
        <v>41683.916666666664</v>
      </c>
      <c r="F134" s="281">
        <v>41684.125</v>
      </c>
      <c r="G134" s="287">
        <v>5.0000000000582077</v>
      </c>
      <c r="H134" s="338">
        <v>1.3636363636522384</v>
      </c>
      <c r="I134" s="288">
        <v>413.18181818662822</v>
      </c>
      <c r="J134" s="357">
        <v>5.0614929634143821E-5</v>
      </c>
      <c r="K134" s="357">
        <v>5.2373627740739687E-5</v>
      </c>
      <c r="L134" s="357"/>
      <c r="M134" s="495">
        <v>240</v>
      </c>
      <c r="N134" s="495">
        <v>330</v>
      </c>
      <c r="O134" s="495">
        <v>303</v>
      </c>
      <c r="P134" s="284" t="s">
        <v>166</v>
      </c>
      <c r="Q134" s="482" t="s">
        <v>283</v>
      </c>
    </row>
    <row r="135" spans="1:29" s="63" customFormat="1" ht="13.5" x14ac:dyDescent="0.25">
      <c r="A135" s="280" t="s">
        <v>127</v>
      </c>
      <c r="B135" s="280" t="s">
        <v>4</v>
      </c>
      <c r="C135" s="280">
        <v>5</v>
      </c>
      <c r="D135" s="280">
        <v>310</v>
      </c>
      <c r="E135" s="281">
        <v>41684.765972222223</v>
      </c>
      <c r="F135" s="281">
        <v>41684.799305555556</v>
      </c>
      <c r="G135" s="282">
        <v>0.79999999998835847</v>
      </c>
      <c r="H135" s="313">
        <v>0.19999999999708962</v>
      </c>
      <c r="I135" s="283">
        <v>33.599999999511056</v>
      </c>
      <c r="J135" s="356">
        <v>4.1160127595796588E-6</v>
      </c>
      <c r="K135" s="356">
        <v>4.2590303217756556E-6</v>
      </c>
      <c r="L135" s="356">
        <v>4.4156379711396371E-6</v>
      </c>
      <c r="M135" s="495">
        <v>135</v>
      </c>
      <c r="N135" s="495">
        <v>180</v>
      </c>
      <c r="O135" s="495">
        <v>168</v>
      </c>
      <c r="P135" s="284" t="s">
        <v>166</v>
      </c>
      <c r="Q135" s="482" t="s">
        <v>200</v>
      </c>
      <c r="R135" s="285"/>
    </row>
    <row r="136" spans="1:29" s="63" customFormat="1" ht="13.5" x14ac:dyDescent="0.25">
      <c r="A136" s="280" t="s">
        <v>127</v>
      </c>
      <c r="B136" s="280" t="s">
        <v>4</v>
      </c>
      <c r="C136" s="280">
        <v>6</v>
      </c>
      <c r="D136" s="280">
        <v>310</v>
      </c>
      <c r="E136" s="281">
        <v>41686.273611111108</v>
      </c>
      <c r="F136" s="281">
        <v>41686.747916666667</v>
      </c>
      <c r="G136" s="282">
        <v>11.383333333418705</v>
      </c>
      <c r="H136" s="313">
        <v>3.4782407407668265</v>
      </c>
      <c r="I136" s="283">
        <v>584.34444444882683</v>
      </c>
      <c r="J136" s="356">
        <v>7.1582416350471969E-5</v>
      </c>
      <c r="K136" s="356">
        <v>7.4069663907884518E-5</v>
      </c>
      <c r="L136" s="356">
        <v>7.679325943959178E-5</v>
      </c>
      <c r="M136" s="495">
        <v>125</v>
      </c>
      <c r="N136" s="495">
        <v>180</v>
      </c>
      <c r="O136" s="495">
        <v>168</v>
      </c>
      <c r="P136" s="284" t="s">
        <v>166</v>
      </c>
      <c r="Q136" s="482" t="s">
        <v>201</v>
      </c>
      <c r="R136" s="285"/>
    </row>
    <row r="137" spans="1:29" s="63" customFormat="1" x14ac:dyDescent="0.2">
      <c r="A137" s="280" t="s">
        <v>127</v>
      </c>
      <c r="B137" s="280" t="s">
        <v>4</v>
      </c>
      <c r="C137" s="280">
        <v>7</v>
      </c>
      <c r="D137" s="280">
        <v>310</v>
      </c>
      <c r="E137" s="281">
        <v>41686.747916666667</v>
      </c>
      <c r="F137" s="281">
        <v>41689.532638888886</v>
      </c>
      <c r="G137" s="282">
        <v>66.83</v>
      </c>
      <c r="H137" s="313">
        <v>18.56388888888889</v>
      </c>
      <c r="I137" s="283">
        <v>3118.7333333333336</v>
      </c>
      <c r="J137" s="356">
        <v>3.8204601767598815E-4</v>
      </c>
      <c r="K137" s="356">
        <v>3.9532082834501254E-4</v>
      </c>
      <c r="L137" s="356">
        <v>4.098570633549392E-4</v>
      </c>
      <c r="M137" s="500">
        <v>130</v>
      </c>
      <c r="N137" s="495">
        <v>180</v>
      </c>
      <c r="O137" s="495">
        <v>168</v>
      </c>
      <c r="P137" s="284" t="s">
        <v>166</v>
      </c>
      <c r="Q137" s="366" t="s">
        <v>377</v>
      </c>
      <c r="R137" s="285"/>
      <c r="V137" s="384"/>
      <c r="W137" s="384"/>
      <c r="X137" s="384"/>
      <c r="Y137" s="384"/>
      <c r="Z137" s="384"/>
      <c r="AA137" s="384"/>
      <c r="AB137" s="384"/>
      <c r="AC137" s="384"/>
    </row>
    <row r="138" spans="1:29" s="63" customFormat="1" x14ac:dyDescent="0.2">
      <c r="A138" s="280" t="s">
        <v>127</v>
      </c>
      <c r="B138" s="280" t="s">
        <v>4</v>
      </c>
      <c r="C138" s="280">
        <v>8</v>
      </c>
      <c r="D138" s="280">
        <v>310</v>
      </c>
      <c r="E138" s="281">
        <v>41689.532638888886</v>
      </c>
      <c r="F138" s="281">
        <v>41690.916666666664</v>
      </c>
      <c r="G138" s="282">
        <v>33.22</v>
      </c>
      <c r="H138" s="313">
        <v>8.3049999999999997</v>
      </c>
      <c r="I138" s="283">
        <v>1395.24</v>
      </c>
      <c r="J138" s="356">
        <v>1.7091742984403252E-4</v>
      </c>
      <c r="K138" s="356">
        <v>1.7685623411430769E-4</v>
      </c>
      <c r="L138" s="356">
        <v>1.8335936675424169E-4</v>
      </c>
      <c r="M138" s="500">
        <v>135</v>
      </c>
      <c r="N138" s="495">
        <v>180</v>
      </c>
      <c r="O138" s="495">
        <v>168</v>
      </c>
      <c r="P138" s="284" t="s">
        <v>166</v>
      </c>
      <c r="Q138" s="366" t="s">
        <v>378</v>
      </c>
      <c r="R138" s="285"/>
      <c r="V138" s="384"/>
      <c r="W138" s="384"/>
      <c r="X138" s="384"/>
      <c r="Y138" s="384"/>
      <c r="Z138" s="384"/>
      <c r="AA138" s="384"/>
      <c r="AB138" s="384"/>
      <c r="AC138" s="384"/>
    </row>
    <row r="139" spans="1:29" s="63" customFormat="1" ht="13.5" x14ac:dyDescent="0.25">
      <c r="A139" s="280" t="s">
        <v>117</v>
      </c>
      <c r="B139" s="478" t="s">
        <v>7</v>
      </c>
      <c r="C139" s="280">
        <v>2</v>
      </c>
      <c r="D139" s="280">
        <v>310</v>
      </c>
      <c r="E139" s="281">
        <v>41689.916666666664</v>
      </c>
      <c r="F139" s="281">
        <v>41690.118750000001</v>
      </c>
      <c r="G139" s="479">
        <v>4.8500000000931323</v>
      </c>
      <c r="H139" s="480">
        <v>1.233771929848253</v>
      </c>
      <c r="I139" s="481">
        <v>132.01359649376306</v>
      </c>
      <c r="J139" s="490">
        <v>1.6171715702804653E-5</v>
      </c>
      <c r="K139" s="490"/>
      <c r="L139" s="490"/>
      <c r="M139" s="495">
        <v>85</v>
      </c>
      <c r="N139" s="495">
        <v>114</v>
      </c>
      <c r="O139" s="495">
        <v>107</v>
      </c>
      <c r="P139" s="284" t="s">
        <v>166</v>
      </c>
      <c r="Q139" s="482" t="s">
        <v>197</v>
      </c>
      <c r="R139" s="285"/>
    </row>
    <row r="140" spans="1:29" s="63" customFormat="1" ht="13.5" x14ac:dyDescent="0.25">
      <c r="A140" s="280" t="s">
        <v>117</v>
      </c>
      <c r="B140" s="478" t="s">
        <v>7</v>
      </c>
      <c r="C140" s="280">
        <v>3</v>
      </c>
      <c r="D140" s="280">
        <v>310</v>
      </c>
      <c r="E140" s="281">
        <v>41690.916666666664</v>
      </c>
      <c r="F140" s="281">
        <v>41691.152083333334</v>
      </c>
      <c r="G140" s="479">
        <v>5.6500000000814907</v>
      </c>
      <c r="H140" s="480">
        <v>1.4372807017751161</v>
      </c>
      <c r="I140" s="481">
        <v>153.78903508993741</v>
      </c>
      <c r="J140" s="490">
        <v>1.8839215200084454E-5</v>
      </c>
      <c r="K140" s="490"/>
      <c r="L140" s="490"/>
      <c r="M140" s="495">
        <v>85</v>
      </c>
      <c r="N140" s="495">
        <v>114</v>
      </c>
      <c r="O140" s="495">
        <v>107</v>
      </c>
      <c r="P140" s="284" t="s">
        <v>166</v>
      </c>
      <c r="Q140" s="482" t="s">
        <v>198</v>
      </c>
      <c r="R140" s="285"/>
    </row>
    <row r="141" spans="1:29" s="63" customFormat="1" x14ac:dyDescent="0.2">
      <c r="A141" s="280" t="s">
        <v>127</v>
      </c>
      <c r="B141" s="280" t="s">
        <v>4</v>
      </c>
      <c r="C141" s="280">
        <v>10</v>
      </c>
      <c r="D141" s="280">
        <v>310</v>
      </c>
      <c r="E141" s="281">
        <v>41691.375</v>
      </c>
      <c r="F141" s="281">
        <v>41691.925694444442</v>
      </c>
      <c r="G141" s="282">
        <v>13.22</v>
      </c>
      <c r="H141" s="313">
        <v>3.6722222222222221</v>
      </c>
      <c r="I141" s="283">
        <v>616.93333333333328</v>
      </c>
      <c r="J141" s="356">
        <v>7.5574567614492929E-5</v>
      </c>
      <c r="K141" s="356">
        <v>7.820052896485208E-5</v>
      </c>
      <c r="L141" s="356">
        <v>8.1076019415715923E-5</v>
      </c>
      <c r="M141" s="500">
        <v>130</v>
      </c>
      <c r="N141" s="495">
        <v>180</v>
      </c>
      <c r="O141" s="495">
        <v>168</v>
      </c>
      <c r="P141" s="284" t="s">
        <v>166</v>
      </c>
      <c r="Q141" s="366" t="s">
        <v>378</v>
      </c>
      <c r="R141" s="285"/>
    </row>
    <row r="142" spans="1:29" s="63" customFormat="1" x14ac:dyDescent="0.2">
      <c r="A142" s="280" t="s">
        <v>127</v>
      </c>
      <c r="B142" s="280" t="s">
        <v>4</v>
      </c>
      <c r="C142" s="280">
        <v>12</v>
      </c>
      <c r="D142" s="280">
        <v>310</v>
      </c>
      <c r="E142" s="281">
        <v>41693.368750000001</v>
      </c>
      <c r="F142" s="281">
        <v>41694.35</v>
      </c>
      <c r="G142" s="282">
        <v>23.55</v>
      </c>
      <c r="H142" s="313">
        <v>6.541666666666667</v>
      </c>
      <c r="I142" s="283">
        <v>1099</v>
      </c>
      <c r="J142" s="356">
        <v>1.3462791734654376E-4</v>
      </c>
      <c r="K142" s="356">
        <v>1.3930578344343924E-4</v>
      </c>
      <c r="L142" s="356">
        <v>1.4442815864146067E-4</v>
      </c>
      <c r="M142" s="500">
        <v>130</v>
      </c>
      <c r="N142" s="495">
        <v>180</v>
      </c>
      <c r="O142" s="495">
        <v>168</v>
      </c>
      <c r="P142" s="284" t="s">
        <v>166</v>
      </c>
      <c r="Q142" s="366" t="s">
        <v>378</v>
      </c>
      <c r="R142" s="285"/>
    </row>
    <row r="143" spans="1:29" s="63" customFormat="1" ht="13.5" x14ac:dyDescent="0.25">
      <c r="A143" s="280" t="s">
        <v>113</v>
      </c>
      <c r="B143" s="286" t="s">
        <v>147</v>
      </c>
      <c r="C143" s="280">
        <v>35</v>
      </c>
      <c r="D143" s="280">
        <v>310</v>
      </c>
      <c r="E143" s="281">
        <v>41694.958333333336</v>
      </c>
      <c r="F143" s="281">
        <v>41695.277083333334</v>
      </c>
      <c r="G143" s="287">
        <v>7.6499999999650754</v>
      </c>
      <c r="H143" s="338">
        <v>1.8627659574383044</v>
      </c>
      <c r="I143" s="288">
        <v>733.92978723069189</v>
      </c>
      <c r="J143" s="357">
        <v>8.990667764646046E-5</v>
      </c>
      <c r="K143" s="357">
        <v>9.303063148557616E-5</v>
      </c>
      <c r="L143" s="357"/>
      <c r="M143" s="495">
        <v>320</v>
      </c>
      <c r="N143" s="495">
        <v>423</v>
      </c>
      <c r="O143" s="495">
        <v>394</v>
      </c>
      <c r="P143" s="284" t="s">
        <v>166</v>
      </c>
      <c r="Q143" s="482" t="s">
        <v>317</v>
      </c>
      <c r="R143" s="285"/>
      <c r="V143" s="384"/>
      <c r="W143" s="384"/>
      <c r="X143" s="384"/>
      <c r="Y143" s="384"/>
      <c r="Z143" s="384"/>
      <c r="AA143" s="384"/>
      <c r="AB143" s="384"/>
      <c r="AC143" s="384"/>
    </row>
    <row r="144" spans="1:29" s="63" customFormat="1" x14ac:dyDescent="0.2">
      <c r="A144" s="454" t="s">
        <v>117</v>
      </c>
      <c r="B144" s="525" t="s">
        <v>7</v>
      </c>
      <c r="C144" s="454">
        <v>5</v>
      </c>
      <c r="D144" s="454">
        <v>310</v>
      </c>
      <c r="E144" s="455">
        <v>41697</v>
      </c>
      <c r="F144" s="455">
        <v>41697.102777777778</v>
      </c>
      <c r="G144" s="526">
        <v>2.4666666666744277</v>
      </c>
      <c r="H144" s="527">
        <v>0.84385964912546207</v>
      </c>
      <c r="I144" s="528">
        <v>90.29298245642444</v>
      </c>
      <c r="J144" s="529">
        <v>1.1060924639778378E-5</v>
      </c>
      <c r="K144" s="529"/>
      <c r="L144" s="529"/>
      <c r="M144" s="504">
        <v>75</v>
      </c>
      <c r="N144" s="524">
        <v>114</v>
      </c>
      <c r="O144" s="524">
        <v>107</v>
      </c>
      <c r="P144" s="459" t="s">
        <v>166</v>
      </c>
      <c r="Q144" s="460" t="s">
        <v>392</v>
      </c>
      <c r="R144" s="461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</row>
    <row r="145" spans="1:29" s="63" customFormat="1" x14ac:dyDescent="0.2">
      <c r="A145" s="454" t="s">
        <v>112</v>
      </c>
      <c r="B145" s="506" t="s">
        <v>147</v>
      </c>
      <c r="C145" s="454">
        <v>48</v>
      </c>
      <c r="D145" s="454">
        <v>310</v>
      </c>
      <c r="E145" s="455">
        <v>41697.916666666664</v>
      </c>
      <c r="F145" s="455">
        <v>41698.084722222222</v>
      </c>
      <c r="G145" s="507">
        <v>4.03333333338378</v>
      </c>
      <c r="H145" s="508">
        <v>1.1000000000137582</v>
      </c>
      <c r="I145" s="509">
        <v>333.30000000416874</v>
      </c>
      <c r="J145" s="510">
        <v>4.0829376571578043E-5</v>
      </c>
      <c r="K145" s="510">
        <v>4.2248059710899934E-5</v>
      </c>
      <c r="L145" s="510"/>
      <c r="M145" s="504">
        <v>240</v>
      </c>
      <c r="N145" s="504">
        <v>330</v>
      </c>
      <c r="O145" s="504">
        <v>303</v>
      </c>
      <c r="P145" s="459" t="s">
        <v>166</v>
      </c>
      <c r="Q145" s="460" t="s">
        <v>374</v>
      </c>
      <c r="R145" s="461"/>
      <c r="S145" s="214"/>
      <c r="T145" s="214"/>
      <c r="U145" s="214"/>
    </row>
    <row r="146" spans="1:29" s="63" customFormat="1" x14ac:dyDescent="0.2">
      <c r="A146" s="454" t="s">
        <v>126</v>
      </c>
      <c r="B146" s="506" t="s">
        <v>147</v>
      </c>
      <c r="C146" s="454">
        <v>13</v>
      </c>
      <c r="D146" s="454">
        <v>310</v>
      </c>
      <c r="E146" s="455">
        <v>41698.916666666664</v>
      </c>
      <c r="F146" s="455">
        <v>41699.285416666666</v>
      </c>
      <c r="G146" s="507">
        <v>8.8500000000349246</v>
      </c>
      <c r="H146" s="508">
        <v>2.001785714293614</v>
      </c>
      <c r="I146" s="509">
        <v>310.27678571551019</v>
      </c>
      <c r="J146" s="510">
        <v>3.8009024078124641E-5</v>
      </c>
      <c r="K146" s="510">
        <v>3.932970947990106E-5</v>
      </c>
      <c r="L146" s="510"/>
      <c r="M146" s="504">
        <v>130</v>
      </c>
      <c r="N146" s="504">
        <v>168</v>
      </c>
      <c r="O146" s="504">
        <v>155</v>
      </c>
      <c r="P146" s="459" t="s">
        <v>166</v>
      </c>
      <c r="Q146" s="460" t="s">
        <v>399</v>
      </c>
      <c r="R146" s="461"/>
      <c r="S146" s="214"/>
      <c r="T146" s="214"/>
      <c r="U146" s="214"/>
    </row>
    <row r="147" spans="1:29" s="63" customFormat="1" ht="13.5" x14ac:dyDescent="0.25">
      <c r="A147" s="280" t="s">
        <v>116</v>
      </c>
      <c r="B147" s="280" t="s">
        <v>4</v>
      </c>
      <c r="C147" s="280">
        <v>6</v>
      </c>
      <c r="D147" s="280">
        <v>312</v>
      </c>
      <c r="E147" s="281">
        <v>41671.611111111109</v>
      </c>
      <c r="F147" s="281">
        <v>41671.75</v>
      </c>
      <c r="G147" s="282">
        <v>3.3333333333721384</v>
      </c>
      <c r="H147" s="313">
        <v>0.18991486575204719</v>
      </c>
      <c r="I147" s="283">
        <v>90.589390963726515</v>
      </c>
      <c r="J147" s="356">
        <v>1.1097234794484361E-5</v>
      </c>
      <c r="K147" s="356">
        <v>1.1482826278312955E-5</v>
      </c>
      <c r="L147" s="356">
        <v>1.190505817046624E-5</v>
      </c>
      <c r="M147" s="495">
        <v>480</v>
      </c>
      <c r="N147" s="495">
        <v>509</v>
      </c>
      <c r="O147" s="495">
        <v>477</v>
      </c>
      <c r="P147" s="284" t="s">
        <v>234</v>
      </c>
      <c r="Q147" s="482" t="s">
        <v>235</v>
      </c>
      <c r="R147" s="285"/>
      <c r="V147" s="214"/>
      <c r="W147" s="214"/>
      <c r="X147" s="214"/>
      <c r="Y147" s="214"/>
      <c r="Z147" s="214"/>
      <c r="AA147" s="214"/>
      <c r="AB147" s="214"/>
      <c r="AC147" s="214"/>
    </row>
    <row r="148" spans="1:29" s="63" customFormat="1" ht="13.5" x14ac:dyDescent="0.25">
      <c r="A148" s="454" t="s">
        <v>121</v>
      </c>
      <c r="B148" s="454" t="s">
        <v>4</v>
      </c>
      <c r="C148" s="454">
        <v>14</v>
      </c>
      <c r="D148" s="454">
        <v>320</v>
      </c>
      <c r="E148" s="455">
        <v>41695.470138888886</v>
      </c>
      <c r="F148" s="455">
        <v>41695.539583333331</v>
      </c>
      <c r="G148" s="456">
        <v>1.6666666666860692</v>
      </c>
      <c r="H148" s="457">
        <v>0.18375241779711016</v>
      </c>
      <c r="I148" s="458">
        <v>88.384912960409991</v>
      </c>
      <c r="J148" s="245">
        <v>1.0827185401924969E-5</v>
      </c>
      <c r="K148" s="245">
        <v>1.1203393580100181E-5</v>
      </c>
      <c r="L148" s="245">
        <v>1.1615350528260043E-5</v>
      </c>
      <c r="M148" s="524">
        <v>460</v>
      </c>
      <c r="N148" s="524">
        <v>517</v>
      </c>
      <c r="O148" s="524">
        <v>481</v>
      </c>
      <c r="P148" s="459" t="s">
        <v>232</v>
      </c>
      <c r="Q148" s="530" t="s">
        <v>233</v>
      </c>
      <c r="R148" s="461"/>
      <c r="S148" s="214"/>
      <c r="T148" s="214"/>
      <c r="U148" s="214"/>
    </row>
    <row r="149" spans="1:29" s="63" customFormat="1" ht="13.5" x14ac:dyDescent="0.25">
      <c r="A149" s="280" t="s">
        <v>107</v>
      </c>
      <c r="B149" s="280" t="s">
        <v>4</v>
      </c>
      <c r="C149" s="280">
        <v>26</v>
      </c>
      <c r="D149" s="280">
        <v>338</v>
      </c>
      <c r="E149" s="281">
        <v>41674.926388888889</v>
      </c>
      <c r="F149" s="281">
        <v>41675.496527777781</v>
      </c>
      <c r="G149" s="282">
        <v>13.683333333407063</v>
      </c>
      <c r="H149" s="313">
        <v>3.2579365079540628</v>
      </c>
      <c r="I149" s="283">
        <v>319.27777777949814</v>
      </c>
      <c r="J149" s="356">
        <v>3.9111649024100494E-5</v>
      </c>
      <c r="K149" s="356">
        <v>4.0470646924161312E-5</v>
      </c>
      <c r="L149" s="356">
        <v>4.1958782110855674E-5</v>
      </c>
      <c r="M149" s="495">
        <v>80</v>
      </c>
      <c r="N149" s="495">
        <v>105</v>
      </c>
      <c r="O149" s="495">
        <v>98</v>
      </c>
      <c r="P149" s="284" t="s">
        <v>270</v>
      </c>
      <c r="Q149" s="482" t="s">
        <v>271</v>
      </c>
      <c r="R149" s="285"/>
    </row>
    <row r="150" spans="1:29" s="63" customFormat="1" ht="13.5" x14ac:dyDescent="0.25">
      <c r="A150" s="390" t="s">
        <v>114</v>
      </c>
      <c r="B150" s="390" t="s">
        <v>154</v>
      </c>
      <c r="C150" s="278">
        <v>8</v>
      </c>
      <c r="D150" s="278">
        <v>339</v>
      </c>
      <c r="E150" s="279">
        <v>41669.164583333331</v>
      </c>
      <c r="F150" s="279">
        <v>41671.670138888891</v>
      </c>
      <c r="G150" s="391">
        <v>60.133333333418705</v>
      </c>
      <c r="H150" s="392">
        <v>60.133333333418705</v>
      </c>
      <c r="I150" s="393">
        <v>24895.200000035344</v>
      </c>
      <c r="J150" s="394">
        <v>3.0496714539858371E-3</v>
      </c>
      <c r="K150" s="394">
        <v>3.1556372520346061E-3</v>
      </c>
      <c r="L150" s="394">
        <v>3.271672333954501E-3</v>
      </c>
      <c r="M150" s="294">
        <v>0</v>
      </c>
      <c r="N150" s="294">
        <v>457</v>
      </c>
      <c r="O150" s="294">
        <v>414</v>
      </c>
      <c r="P150" s="382" t="s">
        <v>191</v>
      </c>
      <c r="Q150" s="483" t="s">
        <v>192</v>
      </c>
      <c r="R150" s="383"/>
      <c r="S150" s="384"/>
      <c r="T150" s="384"/>
      <c r="U150" s="384"/>
    </row>
    <row r="151" spans="1:29" s="63" customFormat="1" x14ac:dyDescent="0.2">
      <c r="A151" s="280" t="s">
        <v>121</v>
      </c>
      <c r="B151" s="538" t="s">
        <v>7</v>
      </c>
      <c r="C151" s="280">
        <v>3</v>
      </c>
      <c r="D151" s="280">
        <v>340</v>
      </c>
      <c r="E151" s="281">
        <v>41655.914583333331</v>
      </c>
      <c r="F151" s="281">
        <v>41656.03402777778</v>
      </c>
      <c r="G151" s="539">
        <v>2.8666666667559184</v>
      </c>
      <c r="H151" s="540">
        <v>0.31605415861719022</v>
      </c>
      <c r="I151" s="541">
        <v>152.02205029486851</v>
      </c>
      <c r="J151" s="542">
        <v>1.8622758891673958E-5</v>
      </c>
      <c r="K151" s="542"/>
      <c r="L151" s="356"/>
      <c r="M151" s="535">
        <v>460</v>
      </c>
      <c r="N151" s="535">
        <v>517</v>
      </c>
      <c r="O151" s="535">
        <v>481</v>
      </c>
      <c r="P151" s="284" t="s">
        <v>170</v>
      </c>
      <c r="Q151" s="284" t="s">
        <v>510</v>
      </c>
      <c r="R151" s="284"/>
      <c r="S151" s="284"/>
    </row>
    <row r="152" spans="1:29" s="384" customFormat="1" x14ac:dyDescent="0.2">
      <c r="A152" s="280" t="s">
        <v>125</v>
      </c>
      <c r="B152" s="280" t="s">
        <v>4</v>
      </c>
      <c r="C152" s="280">
        <v>3</v>
      </c>
      <c r="D152" s="280">
        <v>340</v>
      </c>
      <c r="E152" s="281">
        <v>41662.788888888892</v>
      </c>
      <c r="F152" s="281">
        <v>41662.79791666667</v>
      </c>
      <c r="G152" s="282">
        <v>0.21666666667442769</v>
      </c>
      <c r="H152" s="313">
        <v>4.3333333334885538E-2</v>
      </c>
      <c r="I152" s="283">
        <v>3.0766666667768732</v>
      </c>
      <c r="J152" s="356">
        <v>3.7689283504795561E-7</v>
      </c>
      <c r="K152" s="356">
        <v>3.8998858999969711E-7</v>
      </c>
      <c r="L152" s="356">
        <v>4.043287547189666E-7</v>
      </c>
      <c r="M152" s="535">
        <v>60</v>
      </c>
      <c r="N152" s="535">
        <v>75</v>
      </c>
      <c r="O152" s="535">
        <v>71</v>
      </c>
      <c r="P152" s="284" t="s">
        <v>170</v>
      </c>
      <c r="Q152" s="284" t="s">
        <v>558</v>
      </c>
      <c r="R152" s="284"/>
      <c r="S152" s="284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</row>
    <row r="153" spans="1:29" s="384" customFormat="1" ht="13.5" x14ac:dyDescent="0.25">
      <c r="A153" s="280" t="s">
        <v>111</v>
      </c>
      <c r="B153" s="280" t="s">
        <v>4</v>
      </c>
      <c r="C153" s="280">
        <v>10</v>
      </c>
      <c r="D153" s="280">
        <v>340</v>
      </c>
      <c r="E153" s="281">
        <v>41679.284722222219</v>
      </c>
      <c r="F153" s="281">
        <v>41679.302083333336</v>
      </c>
      <c r="G153" s="282">
        <v>0.41666666680248454</v>
      </c>
      <c r="H153" s="313">
        <v>0.15325670503079891</v>
      </c>
      <c r="I153" s="283">
        <v>36.781609207391739</v>
      </c>
      <c r="J153" s="356">
        <v>4.5057610957648853E-6</v>
      </c>
      <c r="K153" s="356">
        <v>4.662321098222133E-6</v>
      </c>
      <c r="L153" s="356">
        <v>4.8337580433970744E-6</v>
      </c>
      <c r="M153" s="495">
        <v>165</v>
      </c>
      <c r="N153" s="495">
        <v>261</v>
      </c>
      <c r="O153" s="495">
        <v>240</v>
      </c>
      <c r="P153" s="284" t="s">
        <v>170</v>
      </c>
      <c r="Q153" s="482" t="s">
        <v>219</v>
      </c>
      <c r="R153" s="285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</row>
    <row r="154" spans="1:29" s="63" customFormat="1" ht="13.5" x14ac:dyDescent="0.25">
      <c r="A154" s="280" t="s">
        <v>116</v>
      </c>
      <c r="B154" s="478" t="s">
        <v>7</v>
      </c>
      <c r="C154" s="280">
        <v>8</v>
      </c>
      <c r="D154" s="280">
        <v>340</v>
      </c>
      <c r="E154" s="281">
        <v>41683.958333333336</v>
      </c>
      <c r="F154" s="281">
        <v>41684.09097222222</v>
      </c>
      <c r="G154" s="479">
        <v>3.1833333332324401</v>
      </c>
      <c r="H154" s="480">
        <v>0.30645055663730758</v>
      </c>
      <c r="I154" s="481">
        <v>146.17691551599572</v>
      </c>
      <c r="J154" s="490">
        <v>1.7906727661565227E-5</v>
      </c>
      <c r="K154" s="490"/>
      <c r="L154" s="490"/>
      <c r="M154" s="495">
        <v>460</v>
      </c>
      <c r="N154" s="495">
        <v>509</v>
      </c>
      <c r="O154" s="495">
        <v>477</v>
      </c>
      <c r="P154" s="284" t="s">
        <v>170</v>
      </c>
      <c r="Q154" s="482" t="s">
        <v>237</v>
      </c>
      <c r="R154" s="285"/>
    </row>
    <row r="155" spans="1:29" s="63" customFormat="1" ht="13.5" x14ac:dyDescent="0.25">
      <c r="A155" s="280" t="s">
        <v>116</v>
      </c>
      <c r="B155" s="478" t="s">
        <v>7</v>
      </c>
      <c r="C155" s="280">
        <v>9</v>
      </c>
      <c r="D155" s="280">
        <v>340</v>
      </c>
      <c r="E155" s="281">
        <v>41684.09097222222</v>
      </c>
      <c r="F155" s="281">
        <v>41684.152083333334</v>
      </c>
      <c r="G155" s="479">
        <v>1.4666666667326353</v>
      </c>
      <c r="H155" s="480">
        <v>0.1411918795086427</v>
      </c>
      <c r="I155" s="481">
        <v>67.348526525622574</v>
      </c>
      <c r="J155" s="490">
        <v>8.2502200750709978E-6</v>
      </c>
      <c r="K155" s="490"/>
      <c r="L155" s="490"/>
      <c r="M155" s="495">
        <v>460</v>
      </c>
      <c r="N155" s="495">
        <v>509</v>
      </c>
      <c r="O155" s="495">
        <v>477</v>
      </c>
      <c r="P155" s="284" t="s">
        <v>170</v>
      </c>
      <c r="Q155" s="482" t="s">
        <v>238</v>
      </c>
      <c r="R155" s="285"/>
    </row>
    <row r="156" spans="1:29" s="63" customFormat="1" ht="13.5" x14ac:dyDescent="0.25">
      <c r="A156" s="280" t="s">
        <v>116</v>
      </c>
      <c r="B156" s="280" t="s">
        <v>4</v>
      </c>
      <c r="C156" s="280">
        <v>11</v>
      </c>
      <c r="D156" s="280">
        <v>340</v>
      </c>
      <c r="E156" s="281">
        <v>41687.26666666667</v>
      </c>
      <c r="F156" s="281">
        <v>41687.583333333336</v>
      </c>
      <c r="G156" s="282">
        <v>7.5999999999767169</v>
      </c>
      <c r="H156" s="313">
        <v>0.80628683693269687</v>
      </c>
      <c r="I156" s="283">
        <v>384.5988212168964</v>
      </c>
      <c r="J156" s="356">
        <v>4.711350165092493E-5</v>
      </c>
      <c r="K156" s="356">
        <v>4.8750536943624179E-5</v>
      </c>
      <c r="L156" s="356">
        <v>5.0543129721594801E-5</v>
      </c>
      <c r="M156" s="495">
        <v>455</v>
      </c>
      <c r="N156" s="495">
        <v>509</v>
      </c>
      <c r="O156" s="495">
        <v>477</v>
      </c>
      <c r="P156" s="284" t="s">
        <v>170</v>
      </c>
      <c r="Q156" s="482" t="s">
        <v>240</v>
      </c>
      <c r="R156" s="285"/>
    </row>
    <row r="157" spans="1:29" s="63" customFormat="1" x14ac:dyDescent="0.2">
      <c r="A157" s="280" t="s">
        <v>127</v>
      </c>
      <c r="B157" s="538" t="s">
        <v>7</v>
      </c>
      <c r="C157" s="280">
        <v>3</v>
      </c>
      <c r="D157" s="280">
        <v>344</v>
      </c>
      <c r="E157" s="281">
        <v>41652.405555555553</v>
      </c>
      <c r="F157" s="281">
        <v>41652.510416666664</v>
      </c>
      <c r="G157" s="539">
        <v>2.5166666666627862</v>
      </c>
      <c r="H157" s="540">
        <v>0.908796296294895</v>
      </c>
      <c r="I157" s="541">
        <v>152.67777777754236</v>
      </c>
      <c r="J157" s="542">
        <v>1.8703085757314787E-5</v>
      </c>
      <c r="K157" s="356"/>
      <c r="L157" s="356"/>
      <c r="M157" s="535">
        <v>115</v>
      </c>
      <c r="N157" s="535">
        <v>180</v>
      </c>
      <c r="O157" s="535">
        <v>168</v>
      </c>
      <c r="P157" s="284" t="s">
        <v>174</v>
      </c>
      <c r="Q157" s="284" t="s">
        <v>509</v>
      </c>
      <c r="R157" s="284"/>
      <c r="S157" s="284"/>
    </row>
    <row r="158" spans="1:29" s="214" customFormat="1" x14ac:dyDescent="0.2">
      <c r="A158" s="280" t="s">
        <v>121</v>
      </c>
      <c r="B158" s="538" t="s">
        <v>7</v>
      </c>
      <c r="C158" s="280">
        <v>2</v>
      </c>
      <c r="D158" s="280">
        <v>344</v>
      </c>
      <c r="E158" s="281">
        <v>41653.984027777777</v>
      </c>
      <c r="F158" s="281">
        <v>41654.104166666664</v>
      </c>
      <c r="G158" s="539">
        <v>2.8833333333022892</v>
      </c>
      <c r="H158" s="540">
        <v>0.31789168278187713</v>
      </c>
      <c r="I158" s="541">
        <v>152.9058994180829</v>
      </c>
      <c r="J158" s="542">
        <v>1.8731030744910463E-5</v>
      </c>
      <c r="K158" s="542"/>
      <c r="L158" s="356"/>
      <c r="M158" s="535">
        <v>460</v>
      </c>
      <c r="N158" s="535">
        <v>517</v>
      </c>
      <c r="O158" s="535">
        <v>481</v>
      </c>
      <c r="P158" s="284" t="s">
        <v>174</v>
      </c>
      <c r="Q158" s="284" t="s">
        <v>508</v>
      </c>
      <c r="R158" s="284"/>
      <c r="S158" s="284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</row>
    <row r="159" spans="1:29" s="214" customFormat="1" x14ac:dyDescent="0.2">
      <c r="A159" s="280" t="s">
        <v>116</v>
      </c>
      <c r="B159" s="538" t="s">
        <v>7</v>
      </c>
      <c r="C159" s="280">
        <v>2</v>
      </c>
      <c r="D159" s="280">
        <v>344</v>
      </c>
      <c r="E159" s="281">
        <v>41653.988194444442</v>
      </c>
      <c r="F159" s="281">
        <v>41654.174305555556</v>
      </c>
      <c r="G159" s="539">
        <v>4.4666666667326353</v>
      </c>
      <c r="H159" s="540">
        <v>0.5177472167725452</v>
      </c>
      <c r="I159" s="541">
        <v>246.96542240050405</v>
      </c>
      <c r="J159" s="542">
        <v>3.0253358029471636E-5</v>
      </c>
      <c r="K159" s="542"/>
      <c r="L159" s="356"/>
      <c r="M159" s="535">
        <v>450</v>
      </c>
      <c r="N159" s="535">
        <v>509</v>
      </c>
      <c r="O159" s="535">
        <v>477</v>
      </c>
      <c r="P159" s="284" t="s">
        <v>174</v>
      </c>
      <c r="Q159" s="284" t="s">
        <v>492</v>
      </c>
      <c r="R159" s="284"/>
      <c r="S159" s="284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</row>
    <row r="160" spans="1:29" s="384" customFormat="1" x14ac:dyDescent="0.2">
      <c r="A160" s="280" t="s">
        <v>116</v>
      </c>
      <c r="B160" s="538" t="s">
        <v>7</v>
      </c>
      <c r="C160" s="280">
        <v>4</v>
      </c>
      <c r="D160" s="280">
        <v>344</v>
      </c>
      <c r="E160" s="281">
        <v>41656.979166666664</v>
      </c>
      <c r="F160" s="281">
        <v>41657.488888888889</v>
      </c>
      <c r="G160" s="539">
        <v>12.233333333395422</v>
      </c>
      <c r="H160" s="540">
        <v>1.177668631309186</v>
      </c>
      <c r="I160" s="541">
        <v>561.74793713448173</v>
      </c>
      <c r="J160" s="542">
        <v>6.8814335623414445E-5</v>
      </c>
      <c r="K160" s="542"/>
      <c r="L160" s="356"/>
      <c r="M160" s="535">
        <v>460</v>
      </c>
      <c r="N160" s="535">
        <v>509</v>
      </c>
      <c r="O160" s="535">
        <v>477</v>
      </c>
      <c r="P160" s="284" t="s">
        <v>174</v>
      </c>
      <c r="Q160" s="284" t="s">
        <v>459</v>
      </c>
      <c r="R160" s="284"/>
      <c r="S160" s="284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</row>
    <row r="161" spans="1:29" s="63" customFormat="1" x14ac:dyDescent="0.2">
      <c r="A161" s="280" t="s">
        <v>111</v>
      </c>
      <c r="B161" s="286" t="s">
        <v>147</v>
      </c>
      <c r="C161" s="280">
        <v>5</v>
      </c>
      <c r="D161" s="280">
        <v>344</v>
      </c>
      <c r="E161" s="281">
        <v>41659.32916666667</v>
      </c>
      <c r="F161" s="281">
        <v>41659.495833333334</v>
      </c>
      <c r="G161" s="287">
        <v>3.9999999999417923</v>
      </c>
      <c r="H161" s="338">
        <v>0.62835249041231223</v>
      </c>
      <c r="I161" s="288">
        <v>150.80459769895492</v>
      </c>
      <c r="J161" s="357">
        <v>1.8473620486345485E-5</v>
      </c>
      <c r="K161" s="357">
        <v>1.9115516496201628E-5</v>
      </c>
      <c r="L161" s="356"/>
      <c r="M161" s="535">
        <v>220</v>
      </c>
      <c r="N161" s="535">
        <v>261</v>
      </c>
      <c r="O161" s="535">
        <v>240</v>
      </c>
      <c r="P161" s="284" t="s">
        <v>174</v>
      </c>
      <c r="Q161" s="284" t="s">
        <v>511</v>
      </c>
      <c r="R161" s="284"/>
      <c r="S161" s="284"/>
    </row>
    <row r="162" spans="1:29" s="63" customFormat="1" x14ac:dyDescent="0.2">
      <c r="A162" s="280" t="s">
        <v>126</v>
      </c>
      <c r="B162" s="286" t="s">
        <v>147</v>
      </c>
      <c r="C162" s="280">
        <v>5</v>
      </c>
      <c r="D162" s="280">
        <v>344</v>
      </c>
      <c r="E162" s="281">
        <v>41659.411111111112</v>
      </c>
      <c r="F162" s="281">
        <v>41659.690972222219</v>
      </c>
      <c r="G162" s="287">
        <v>6.7166666665580124</v>
      </c>
      <c r="H162" s="338">
        <v>1.5192460317214551</v>
      </c>
      <c r="I162" s="288">
        <v>235.48313491682555</v>
      </c>
      <c r="J162" s="357">
        <v>2.884677345230883E-5</v>
      </c>
      <c r="K162" s="357">
        <v>2.9849101544408995E-5</v>
      </c>
      <c r="L162" s="356"/>
      <c r="M162" s="535">
        <v>130</v>
      </c>
      <c r="N162" s="535">
        <v>168</v>
      </c>
      <c r="O162" s="535">
        <v>155</v>
      </c>
      <c r="P162" s="284" t="s">
        <v>174</v>
      </c>
      <c r="Q162" s="284" t="s">
        <v>494</v>
      </c>
      <c r="R162" s="284"/>
      <c r="S162" s="284"/>
    </row>
    <row r="163" spans="1:29" s="63" customFormat="1" x14ac:dyDescent="0.2">
      <c r="A163" s="280" t="s">
        <v>111</v>
      </c>
      <c r="B163" s="280" t="s">
        <v>4</v>
      </c>
      <c r="C163" s="280">
        <v>6</v>
      </c>
      <c r="D163" s="280">
        <v>344</v>
      </c>
      <c r="E163" s="281">
        <v>41659.547222222223</v>
      </c>
      <c r="F163" s="281">
        <v>41659.75</v>
      </c>
      <c r="G163" s="282">
        <v>4.8666666666395031</v>
      </c>
      <c r="H163" s="313">
        <v>0.76449553000850434</v>
      </c>
      <c r="I163" s="283">
        <v>183.47892720204104</v>
      </c>
      <c r="J163" s="356">
        <v>2.2476238258588629E-5</v>
      </c>
      <c r="K163" s="356">
        <v>2.3257211737253942E-5</v>
      </c>
      <c r="L163" s="356">
        <v>2.411239636515141E-5</v>
      </c>
      <c r="M163" s="535">
        <v>220</v>
      </c>
      <c r="N163" s="535">
        <v>261</v>
      </c>
      <c r="O163" s="535">
        <v>240</v>
      </c>
      <c r="P163" s="284" t="s">
        <v>174</v>
      </c>
      <c r="Q163" s="284" t="s">
        <v>497</v>
      </c>
      <c r="R163" s="284"/>
      <c r="S163" s="284"/>
    </row>
    <row r="164" spans="1:29" s="63" customFormat="1" x14ac:dyDescent="0.2">
      <c r="A164" s="454" t="s">
        <v>121</v>
      </c>
      <c r="B164" s="454" t="s">
        <v>4</v>
      </c>
      <c r="C164" s="454">
        <v>4</v>
      </c>
      <c r="D164" s="454">
        <v>344</v>
      </c>
      <c r="E164" s="455">
        <v>41666.25</v>
      </c>
      <c r="F164" s="455">
        <v>41666.481249999997</v>
      </c>
      <c r="G164" s="456">
        <v>5.5499999999301508</v>
      </c>
      <c r="H164" s="457">
        <v>0.61189555124955242</v>
      </c>
      <c r="I164" s="458">
        <v>294.32176015103471</v>
      </c>
      <c r="J164" s="245">
        <v>3.6054527387536654E-5</v>
      </c>
      <c r="K164" s="245">
        <v>3.7307300620829757E-5</v>
      </c>
      <c r="L164" s="245">
        <v>3.8679117258168866E-5</v>
      </c>
      <c r="M164" s="534">
        <v>460</v>
      </c>
      <c r="N164" s="534">
        <v>517</v>
      </c>
      <c r="O164" s="534">
        <v>481</v>
      </c>
      <c r="P164" s="459" t="s">
        <v>174</v>
      </c>
      <c r="Q164" s="460" t="s">
        <v>188</v>
      </c>
      <c r="R164" s="461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</row>
    <row r="165" spans="1:29" s="63" customFormat="1" ht="13.5" x14ac:dyDescent="0.25">
      <c r="A165" s="280" t="s">
        <v>119</v>
      </c>
      <c r="B165" s="286" t="s">
        <v>147</v>
      </c>
      <c r="C165" s="280">
        <v>4</v>
      </c>
      <c r="D165" s="280">
        <v>344</v>
      </c>
      <c r="E165" s="281">
        <v>41672.958333333336</v>
      </c>
      <c r="F165" s="281">
        <v>41673.201388888891</v>
      </c>
      <c r="G165" s="287">
        <v>5.8333333333139308</v>
      </c>
      <c r="H165" s="338">
        <v>1.8047882136219897</v>
      </c>
      <c r="I165" s="288">
        <v>303.20441988849427</v>
      </c>
      <c r="J165" s="357">
        <v>3.7142656578575943E-5</v>
      </c>
      <c r="K165" s="357">
        <v>3.8433238631556141E-5</v>
      </c>
      <c r="L165" s="357">
        <v>3.9846456830252505E-5</v>
      </c>
      <c r="M165" s="495">
        <v>125</v>
      </c>
      <c r="N165" s="495">
        <v>181</v>
      </c>
      <c r="O165" s="495">
        <v>168</v>
      </c>
      <c r="P165" s="284" t="s">
        <v>174</v>
      </c>
      <c r="Q165" s="482" t="s">
        <v>211</v>
      </c>
      <c r="R165" s="285"/>
    </row>
    <row r="166" spans="1:29" s="63" customFormat="1" ht="13.5" x14ac:dyDescent="0.25">
      <c r="A166" s="280" t="s">
        <v>119</v>
      </c>
      <c r="B166" s="286" t="s">
        <v>147</v>
      </c>
      <c r="C166" s="280">
        <v>5</v>
      </c>
      <c r="D166" s="280">
        <v>344</v>
      </c>
      <c r="E166" s="281">
        <v>41673.958333333336</v>
      </c>
      <c r="F166" s="281">
        <v>41674.204861111109</v>
      </c>
      <c r="G166" s="287">
        <v>5.9166666665696539</v>
      </c>
      <c r="H166" s="338">
        <v>1.6671270717958693</v>
      </c>
      <c r="I166" s="288">
        <v>280.07734806170606</v>
      </c>
      <c r="J166" s="357">
        <v>3.4309581497261631E-5</v>
      </c>
      <c r="K166" s="357">
        <v>3.5501723745674961E-5</v>
      </c>
      <c r="L166" s="357"/>
      <c r="M166" s="495">
        <v>130</v>
      </c>
      <c r="N166" s="495">
        <v>181</v>
      </c>
      <c r="O166" s="495">
        <v>168</v>
      </c>
      <c r="P166" s="284" t="s">
        <v>174</v>
      </c>
      <c r="Q166" s="482" t="s">
        <v>211</v>
      </c>
      <c r="R166" s="285"/>
    </row>
    <row r="167" spans="1:29" s="63" customFormat="1" ht="13.5" x14ac:dyDescent="0.25">
      <c r="A167" s="280" t="s">
        <v>119</v>
      </c>
      <c r="B167" s="286" t="s">
        <v>147</v>
      </c>
      <c r="C167" s="280">
        <v>6</v>
      </c>
      <c r="D167" s="280">
        <v>344</v>
      </c>
      <c r="E167" s="281">
        <v>41674.958333333336</v>
      </c>
      <c r="F167" s="281">
        <v>41675.208333333336</v>
      </c>
      <c r="G167" s="287">
        <v>6</v>
      </c>
      <c r="H167" s="338">
        <v>1.8563535911602209</v>
      </c>
      <c r="I167" s="288">
        <v>311.86740331491711</v>
      </c>
      <c r="J167" s="357">
        <v>3.8203875338090897E-5</v>
      </c>
      <c r="K167" s="357">
        <v>3.9531331164017803E-5</v>
      </c>
      <c r="L167" s="357"/>
      <c r="M167" s="495">
        <v>125</v>
      </c>
      <c r="N167" s="495">
        <v>181</v>
      </c>
      <c r="O167" s="495">
        <v>168</v>
      </c>
      <c r="P167" s="284" t="s">
        <v>174</v>
      </c>
      <c r="Q167" s="482" t="s">
        <v>211</v>
      </c>
      <c r="R167" s="285"/>
    </row>
    <row r="168" spans="1:29" s="63" customFormat="1" ht="13.5" x14ac:dyDescent="0.25">
      <c r="A168" s="280" t="s">
        <v>116</v>
      </c>
      <c r="B168" s="478" t="s">
        <v>7</v>
      </c>
      <c r="C168" s="280">
        <v>7</v>
      </c>
      <c r="D168" s="280">
        <v>344</v>
      </c>
      <c r="E168" s="281">
        <v>41676.958333333336</v>
      </c>
      <c r="F168" s="281">
        <v>41677.058333333334</v>
      </c>
      <c r="G168" s="479">
        <v>2.3999999999650754</v>
      </c>
      <c r="H168" s="480">
        <v>0.23104125736402495</v>
      </c>
      <c r="I168" s="481">
        <v>110.20667976263989</v>
      </c>
      <c r="J168" s="490">
        <v>1.3500360122039766E-5</v>
      </c>
      <c r="K168" s="490"/>
      <c r="L168" s="490"/>
      <c r="M168" s="495">
        <v>460</v>
      </c>
      <c r="N168" s="495">
        <v>509</v>
      </c>
      <c r="O168" s="495">
        <v>477</v>
      </c>
      <c r="P168" s="284" t="s">
        <v>174</v>
      </c>
      <c r="Q168" s="482" t="s">
        <v>236</v>
      </c>
      <c r="R168" s="285"/>
      <c r="V168" s="384"/>
      <c r="W168" s="384"/>
      <c r="X168" s="384"/>
      <c r="Y168" s="384"/>
      <c r="Z168" s="384"/>
      <c r="AA168" s="384"/>
      <c r="AB168" s="384"/>
      <c r="AC168" s="384"/>
    </row>
    <row r="169" spans="1:29" s="63" customFormat="1" ht="13.5" x14ac:dyDescent="0.25">
      <c r="A169" s="280" t="s">
        <v>121</v>
      </c>
      <c r="B169" s="280" t="s">
        <v>4</v>
      </c>
      <c r="C169" s="280">
        <v>11</v>
      </c>
      <c r="D169" s="280">
        <v>344</v>
      </c>
      <c r="E169" s="281">
        <v>41691.354166666664</v>
      </c>
      <c r="F169" s="281">
        <v>41691.520833333336</v>
      </c>
      <c r="G169" s="282">
        <v>4.0000000001164153</v>
      </c>
      <c r="H169" s="313">
        <v>0.51837524179458383</v>
      </c>
      <c r="I169" s="283">
        <v>249.33849130319481</v>
      </c>
      <c r="J169" s="356">
        <v>3.0544059871226965E-5</v>
      </c>
      <c r="K169" s="356">
        <v>3.1605362942308199E-5</v>
      </c>
      <c r="L169" s="356">
        <v>3.2767515175032103E-5</v>
      </c>
      <c r="M169" s="495">
        <v>450</v>
      </c>
      <c r="N169" s="495">
        <v>517</v>
      </c>
      <c r="O169" s="495">
        <v>481</v>
      </c>
      <c r="P169" s="284" t="s">
        <v>174</v>
      </c>
      <c r="Q169" s="482" t="s">
        <v>188</v>
      </c>
      <c r="R169" s="285"/>
    </row>
    <row r="170" spans="1:29" s="63" customFormat="1" ht="13.5" x14ac:dyDescent="0.25">
      <c r="A170" s="280" t="s">
        <v>121</v>
      </c>
      <c r="B170" s="478" t="s">
        <v>7</v>
      </c>
      <c r="C170" s="280">
        <v>13</v>
      </c>
      <c r="D170" s="280">
        <v>344</v>
      </c>
      <c r="E170" s="281">
        <v>41694.570833333331</v>
      </c>
      <c r="F170" s="281">
        <v>41694.707638888889</v>
      </c>
      <c r="G170" s="479">
        <v>3.28333333338378</v>
      </c>
      <c r="H170" s="480">
        <v>0.36199226306165466</v>
      </c>
      <c r="I170" s="481">
        <v>174.11827853265589</v>
      </c>
      <c r="J170" s="490">
        <v>2.1329555241871597E-5</v>
      </c>
      <c r="K170" s="490"/>
      <c r="L170" s="490"/>
      <c r="M170" s="495">
        <v>460</v>
      </c>
      <c r="N170" s="495">
        <v>517</v>
      </c>
      <c r="O170" s="495">
        <v>481</v>
      </c>
      <c r="P170" s="284" t="s">
        <v>174</v>
      </c>
      <c r="Q170" s="482" t="s">
        <v>231</v>
      </c>
      <c r="R170" s="285"/>
    </row>
    <row r="171" spans="1:29" s="63" customFormat="1" ht="13.5" x14ac:dyDescent="0.25">
      <c r="A171" s="454" t="s">
        <v>116</v>
      </c>
      <c r="B171" s="454" t="s">
        <v>4</v>
      </c>
      <c r="C171" s="454">
        <v>13</v>
      </c>
      <c r="D171" s="454">
        <v>344</v>
      </c>
      <c r="E171" s="455">
        <v>41694.996527777781</v>
      </c>
      <c r="F171" s="455">
        <v>41695.270833333336</v>
      </c>
      <c r="G171" s="456">
        <v>6.5833333333139308</v>
      </c>
      <c r="H171" s="457">
        <v>0.63375900458228407</v>
      </c>
      <c r="I171" s="458">
        <v>302.30304518574951</v>
      </c>
      <c r="J171" s="245">
        <v>3.7032237835191605E-5</v>
      </c>
      <c r="K171" s="245">
        <v>3.8318983209224975E-5</v>
      </c>
      <c r="L171" s="245">
        <v>3.9728000152760769E-5</v>
      </c>
      <c r="M171" s="524">
        <v>460</v>
      </c>
      <c r="N171" s="524">
        <v>509</v>
      </c>
      <c r="O171" s="524">
        <v>477</v>
      </c>
      <c r="P171" s="459" t="s">
        <v>174</v>
      </c>
      <c r="Q171" s="530" t="s">
        <v>242</v>
      </c>
      <c r="R171" s="461"/>
      <c r="S171" s="214"/>
      <c r="T171" s="214"/>
      <c r="U171" s="214"/>
    </row>
    <row r="172" spans="1:29" s="63" customFormat="1" x14ac:dyDescent="0.2">
      <c r="A172" s="280" t="s">
        <v>107</v>
      </c>
      <c r="B172" s="538" t="s">
        <v>7</v>
      </c>
      <c r="C172" s="280">
        <v>9</v>
      </c>
      <c r="D172" s="280">
        <v>345</v>
      </c>
      <c r="E172" s="281">
        <v>41649.809027777781</v>
      </c>
      <c r="F172" s="281">
        <v>41650.164583333331</v>
      </c>
      <c r="G172" s="539">
        <v>8.533333333209157</v>
      </c>
      <c r="H172" s="540">
        <v>0.81269841268658638</v>
      </c>
      <c r="I172" s="541">
        <v>79.644444443285465</v>
      </c>
      <c r="J172" s="542">
        <v>9.7564746893740062E-6</v>
      </c>
      <c r="K172" s="356"/>
      <c r="L172" s="356"/>
      <c r="M172" s="535">
        <v>95</v>
      </c>
      <c r="N172" s="535">
        <v>105</v>
      </c>
      <c r="O172" s="535">
        <v>98</v>
      </c>
      <c r="P172" s="284" t="s">
        <v>443</v>
      </c>
      <c r="Q172" s="284" t="s">
        <v>444</v>
      </c>
      <c r="R172" s="284"/>
      <c r="S172" s="284"/>
    </row>
    <row r="173" spans="1:29" s="63" customFormat="1" x14ac:dyDescent="0.2">
      <c r="A173" s="280" t="s">
        <v>107</v>
      </c>
      <c r="B173" s="538" t="s">
        <v>7</v>
      </c>
      <c r="C173" s="280">
        <v>10</v>
      </c>
      <c r="D173" s="280">
        <v>345</v>
      </c>
      <c r="E173" s="281">
        <v>41650.164583333331</v>
      </c>
      <c r="F173" s="281">
        <v>41650.224305555559</v>
      </c>
      <c r="G173" s="539">
        <v>1.4333333334652707</v>
      </c>
      <c r="H173" s="540">
        <v>0.16380952382460237</v>
      </c>
      <c r="I173" s="541">
        <v>16.053333334811033</v>
      </c>
      <c r="J173" s="542">
        <v>1.9665394297865839E-6</v>
      </c>
      <c r="K173" s="356"/>
      <c r="L173" s="356"/>
      <c r="M173" s="535">
        <v>93</v>
      </c>
      <c r="N173" s="535">
        <v>105</v>
      </c>
      <c r="O173" s="535">
        <v>98</v>
      </c>
      <c r="P173" s="284" t="s">
        <v>443</v>
      </c>
      <c r="Q173" s="284" t="s">
        <v>444</v>
      </c>
      <c r="R173" s="284"/>
      <c r="S173" s="284"/>
    </row>
    <row r="174" spans="1:29" s="63" customFormat="1" x14ac:dyDescent="0.2">
      <c r="A174" s="280" t="s">
        <v>107</v>
      </c>
      <c r="B174" s="538" t="s">
        <v>7</v>
      </c>
      <c r="C174" s="280">
        <v>11</v>
      </c>
      <c r="D174" s="280">
        <v>345</v>
      </c>
      <c r="E174" s="281">
        <v>41650.224305555559</v>
      </c>
      <c r="F174" s="281">
        <v>41650.260416666664</v>
      </c>
      <c r="G174" s="539">
        <v>0.86666666652308777</v>
      </c>
      <c r="H174" s="540">
        <v>0.16507936505201673</v>
      </c>
      <c r="I174" s="541">
        <v>16.177777775097638</v>
      </c>
      <c r="J174" s="542">
        <v>1.9817839209796156E-6</v>
      </c>
      <c r="K174" s="356"/>
      <c r="L174" s="356"/>
      <c r="M174" s="535">
        <v>85</v>
      </c>
      <c r="N174" s="535">
        <v>105</v>
      </c>
      <c r="O174" s="535">
        <v>98</v>
      </c>
      <c r="P174" s="284" t="s">
        <v>443</v>
      </c>
      <c r="Q174" s="284" t="s">
        <v>444</v>
      </c>
      <c r="R174" s="284"/>
      <c r="S174" s="284"/>
    </row>
    <row r="175" spans="1:29" s="63" customFormat="1" x14ac:dyDescent="0.2">
      <c r="A175" s="280" t="s">
        <v>107</v>
      </c>
      <c r="B175" s="538" t="s">
        <v>7</v>
      </c>
      <c r="C175" s="280">
        <v>12</v>
      </c>
      <c r="D175" s="280">
        <v>345</v>
      </c>
      <c r="E175" s="281">
        <v>41650.260416666664</v>
      </c>
      <c r="F175" s="281">
        <v>41650.918055555558</v>
      </c>
      <c r="G175" s="539">
        <v>15.783333333441988</v>
      </c>
      <c r="H175" s="540">
        <v>2.5553968254144173</v>
      </c>
      <c r="I175" s="541">
        <v>250.42888889061288</v>
      </c>
      <c r="J175" s="542">
        <v>3.0677633989765449E-5</v>
      </c>
      <c r="K175" s="356"/>
      <c r="L175" s="356"/>
      <c r="M175" s="535">
        <v>88</v>
      </c>
      <c r="N175" s="535">
        <v>105</v>
      </c>
      <c r="O175" s="535">
        <v>98</v>
      </c>
      <c r="P175" s="284" t="s">
        <v>443</v>
      </c>
      <c r="Q175" s="284" t="s">
        <v>491</v>
      </c>
      <c r="R175" s="284"/>
      <c r="S175" s="284"/>
    </row>
    <row r="176" spans="1:29" s="63" customFormat="1" x14ac:dyDescent="0.2">
      <c r="A176" s="280" t="s">
        <v>107</v>
      </c>
      <c r="B176" s="538" t="s">
        <v>7</v>
      </c>
      <c r="C176" s="280">
        <v>13</v>
      </c>
      <c r="D176" s="280">
        <v>345</v>
      </c>
      <c r="E176" s="281">
        <v>41650.918055555558</v>
      </c>
      <c r="F176" s="281">
        <v>41653.558333333334</v>
      </c>
      <c r="G176" s="539">
        <v>63.366666666639503</v>
      </c>
      <c r="H176" s="540">
        <v>12.069841269836095</v>
      </c>
      <c r="I176" s="541">
        <v>1182.8444444439374</v>
      </c>
      <c r="J176" s="542">
        <v>1.448988936309526E-4</v>
      </c>
      <c r="K176" s="356"/>
      <c r="L176" s="356"/>
      <c r="M176" s="535">
        <v>85</v>
      </c>
      <c r="N176" s="535">
        <v>105</v>
      </c>
      <c r="O176" s="535">
        <v>98</v>
      </c>
      <c r="P176" s="284" t="s">
        <v>443</v>
      </c>
      <c r="Q176" s="284" t="s">
        <v>444</v>
      </c>
      <c r="R176" s="284"/>
      <c r="S176" s="284"/>
    </row>
    <row r="177" spans="1:29" s="63" customFormat="1" ht="13.5" x14ac:dyDescent="0.25">
      <c r="A177" s="280" t="s">
        <v>125</v>
      </c>
      <c r="B177" s="478" t="s">
        <v>7</v>
      </c>
      <c r="C177" s="280">
        <v>11</v>
      </c>
      <c r="D177" s="280">
        <v>346</v>
      </c>
      <c r="E177" s="281">
        <v>41689.916666666664</v>
      </c>
      <c r="F177" s="281">
        <v>41689.972222222219</v>
      </c>
      <c r="G177" s="479">
        <v>1.3333333333139308</v>
      </c>
      <c r="H177" s="480">
        <v>0.26666666666278616</v>
      </c>
      <c r="I177" s="481">
        <v>18.933333333057817</v>
      </c>
      <c r="J177" s="490">
        <v>2.3193405232552048E-6</v>
      </c>
      <c r="K177" s="490"/>
      <c r="L177" s="490"/>
      <c r="M177" s="495">
        <v>60</v>
      </c>
      <c r="N177" s="495">
        <v>75</v>
      </c>
      <c r="O177" s="495">
        <v>71</v>
      </c>
      <c r="P177" s="284" t="s">
        <v>264</v>
      </c>
      <c r="Q177" s="482" t="s">
        <v>265</v>
      </c>
      <c r="R177" s="285"/>
    </row>
    <row r="178" spans="1:29" s="63" customFormat="1" x14ac:dyDescent="0.2">
      <c r="A178" s="280" t="s">
        <v>110</v>
      </c>
      <c r="B178" s="280" t="s">
        <v>4</v>
      </c>
      <c r="C178" s="280">
        <v>1</v>
      </c>
      <c r="D178" s="280">
        <v>360</v>
      </c>
      <c r="E178" s="281">
        <v>41640</v>
      </c>
      <c r="F178" s="281">
        <v>41640.145833333336</v>
      </c>
      <c r="G178" s="282">
        <v>3.5000000000582077</v>
      </c>
      <c r="H178" s="313">
        <v>0.70000000001164153</v>
      </c>
      <c r="I178" s="283">
        <v>340.20000000565778</v>
      </c>
      <c r="J178" s="356">
        <v>4.1674629192043574E-5</v>
      </c>
      <c r="K178" s="356">
        <v>4.3122682009323194E-5</v>
      </c>
      <c r="L178" s="356">
        <v>4.4708334459182951E-5</v>
      </c>
      <c r="M178" s="535">
        <v>420</v>
      </c>
      <c r="N178" s="535">
        <v>525</v>
      </c>
      <c r="O178" s="535">
        <v>486</v>
      </c>
      <c r="P178" s="284" t="s">
        <v>165</v>
      </c>
      <c r="Q178" s="284" t="s">
        <v>481</v>
      </c>
      <c r="R178" s="284"/>
      <c r="S178" s="284"/>
    </row>
    <row r="179" spans="1:29" s="63" customFormat="1" x14ac:dyDescent="0.2">
      <c r="A179" s="280" t="s">
        <v>113</v>
      </c>
      <c r="B179" s="280" t="s">
        <v>4</v>
      </c>
      <c r="C179" s="280">
        <v>2</v>
      </c>
      <c r="D179" s="280">
        <v>360</v>
      </c>
      <c r="E179" s="281">
        <v>41644.969444444447</v>
      </c>
      <c r="F179" s="281">
        <v>41645.083333333336</v>
      </c>
      <c r="G179" s="282">
        <v>2.7333333333372138</v>
      </c>
      <c r="H179" s="313">
        <v>0.60094562647839456</v>
      </c>
      <c r="I179" s="283">
        <v>236.77257683248746</v>
      </c>
      <c r="J179" s="356">
        <v>2.9004730576644502E-5</v>
      </c>
      <c r="K179" s="356">
        <v>3.0012547146106983E-5</v>
      </c>
      <c r="L179" s="356">
        <v>3.1116130380991754E-5</v>
      </c>
      <c r="M179" s="535">
        <v>330</v>
      </c>
      <c r="N179" s="535">
        <v>423</v>
      </c>
      <c r="O179" s="535">
        <v>394</v>
      </c>
      <c r="P179" s="284" t="s">
        <v>165</v>
      </c>
      <c r="Q179" s="284" t="s">
        <v>493</v>
      </c>
      <c r="R179" s="284"/>
      <c r="S179" s="284"/>
    </row>
    <row r="180" spans="1:29" s="63" customFormat="1" x14ac:dyDescent="0.2">
      <c r="A180" s="280" t="s">
        <v>110</v>
      </c>
      <c r="B180" s="286" t="s">
        <v>147</v>
      </c>
      <c r="C180" s="280">
        <v>6</v>
      </c>
      <c r="D180" s="280">
        <v>360</v>
      </c>
      <c r="E180" s="281">
        <v>41647.875</v>
      </c>
      <c r="F180" s="281">
        <v>41647.913194444445</v>
      </c>
      <c r="G180" s="287">
        <v>0.91666666668606922</v>
      </c>
      <c r="H180" s="338">
        <v>0.20079365079790087</v>
      </c>
      <c r="I180" s="288">
        <v>97.585714287779822</v>
      </c>
      <c r="J180" s="357">
        <v>1.195428705854291E-5</v>
      </c>
      <c r="K180" s="357">
        <v>1.2369658218149945E-5</v>
      </c>
      <c r="L180" s="356"/>
      <c r="M180" s="535">
        <v>410</v>
      </c>
      <c r="N180" s="535">
        <v>525</v>
      </c>
      <c r="O180" s="535">
        <v>486</v>
      </c>
      <c r="P180" s="284" t="s">
        <v>165</v>
      </c>
      <c r="Q180" s="284" t="s">
        <v>525</v>
      </c>
      <c r="R180" s="284"/>
      <c r="S180" s="284"/>
    </row>
    <row r="181" spans="1:29" s="63" customFormat="1" x14ac:dyDescent="0.2">
      <c r="A181" s="280" t="s">
        <v>110</v>
      </c>
      <c r="B181" s="280" t="s">
        <v>4</v>
      </c>
      <c r="C181" s="280">
        <v>9</v>
      </c>
      <c r="D181" s="280">
        <v>360</v>
      </c>
      <c r="E181" s="281">
        <v>41651.116666666669</v>
      </c>
      <c r="F181" s="281">
        <v>41651.397916666669</v>
      </c>
      <c r="G181" s="282">
        <v>6.75</v>
      </c>
      <c r="H181" s="313">
        <v>1.2214285714285715</v>
      </c>
      <c r="I181" s="283">
        <v>593.61428571428576</v>
      </c>
      <c r="J181" s="356">
        <v>7.2717975425723824E-5</v>
      </c>
      <c r="K181" s="356">
        <v>7.5244679831343184E-5</v>
      </c>
      <c r="L181" s="356">
        <v>7.8011481555032052E-5</v>
      </c>
      <c r="M181" s="535">
        <v>430</v>
      </c>
      <c r="N181" s="535">
        <v>525</v>
      </c>
      <c r="O181" s="535">
        <v>486</v>
      </c>
      <c r="P181" s="284" t="s">
        <v>165</v>
      </c>
      <c r="Q181" s="284" t="s">
        <v>458</v>
      </c>
      <c r="R181" s="284"/>
      <c r="S181" s="284"/>
    </row>
    <row r="182" spans="1:29" s="384" customFormat="1" x14ac:dyDescent="0.2">
      <c r="A182" s="280" t="s">
        <v>113</v>
      </c>
      <c r="B182" s="286" t="s">
        <v>147</v>
      </c>
      <c r="C182" s="280">
        <v>4</v>
      </c>
      <c r="D182" s="280">
        <v>360</v>
      </c>
      <c r="E182" s="281">
        <v>41654.129166666666</v>
      </c>
      <c r="F182" s="281">
        <v>41654.342361111114</v>
      </c>
      <c r="G182" s="287">
        <v>5.1166666667559184</v>
      </c>
      <c r="H182" s="338">
        <v>1.3668636722066638</v>
      </c>
      <c r="I182" s="288">
        <v>538.54428684942559</v>
      </c>
      <c r="J182" s="357">
        <v>6.5971879651881551E-5</v>
      </c>
      <c r="K182" s="357">
        <v>6.8264179980479978E-5</v>
      </c>
      <c r="L182" s="356"/>
      <c r="M182" s="535">
        <v>310</v>
      </c>
      <c r="N182" s="535">
        <v>423</v>
      </c>
      <c r="O182" s="535">
        <v>394</v>
      </c>
      <c r="P182" s="284" t="s">
        <v>165</v>
      </c>
      <c r="Q182" s="284" t="s">
        <v>461</v>
      </c>
      <c r="R182" s="284"/>
      <c r="S182" s="284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</row>
    <row r="183" spans="1:29" s="384" customFormat="1" x14ac:dyDescent="0.2">
      <c r="A183" s="280" t="s">
        <v>113</v>
      </c>
      <c r="B183" s="286" t="s">
        <v>147</v>
      </c>
      <c r="C183" s="280">
        <v>5</v>
      </c>
      <c r="D183" s="280">
        <v>360</v>
      </c>
      <c r="E183" s="281">
        <v>41654.342361111114</v>
      </c>
      <c r="F183" s="281">
        <v>41654.404166666667</v>
      </c>
      <c r="G183" s="287">
        <v>1.4833333332790062</v>
      </c>
      <c r="H183" s="338">
        <v>0.17884160755846173</v>
      </c>
      <c r="I183" s="288">
        <v>70.46359337803392</v>
      </c>
      <c r="J183" s="357">
        <v>8.6318169474416928E-6</v>
      </c>
      <c r="K183" s="357">
        <v>8.9317434756751164E-6</v>
      </c>
      <c r="L183" s="356"/>
      <c r="M183" s="535">
        <v>372</v>
      </c>
      <c r="N183" s="535">
        <v>423</v>
      </c>
      <c r="O183" s="535">
        <v>394</v>
      </c>
      <c r="P183" s="284" t="s">
        <v>165</v>
      </c>
      <c r="Q183" s="284" t="s">
        <v>535</v>
      </c>
      <c r="R183" s="284"/>
      <c r="S183" s="284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</row>
    <row r="184" spans="1:29" s="63" customFormat="1" x14ac:dyDescent="0.2">
      <c r="A184" s="280" t="s">
        <v>113</v>
      </c>
      <c r="B184" s="280" t="s">
        <v>4</v>
      </c>
      <c r="C184" s="280">
        <v>8</v>
      </c>
      <c r="D184" s="280">
        <v>360</v>
      </c>
      <c r="E184" s="281">
        <v>41654.506249999999</v>
      </c>
      <c r="F184" s="281">
        <v>41654.550694444442</v>
      </c>
      <c r="G184" s="282">
        <v>1.0666666666511446</v>
      </c>
      <c r="H184" s="313">
        <v>0.17147360125834005</v>
      </c>
      <c r="I184" s="283">
        <v>67.560598895785972</v>
      </c>
      <c r="J184" s="356">
        <v>8.2761990209507461E-6</v>
      </c>
      <c r="K184" s="356">
        <v>8.5637690255554324E-6</v>
      </c>
      <c r="L184" s="356">
        <v>8.8786650548067971E-6</v>
      </c>
      <c r="M184" s="535">
        <v>355</v>
      </c>
      <c r="N184" s="535">
        <v>423</v>
      </c>
      <c r="O184" s="535">
        <v>394</v>
      </c>
      <c r="P184" s="284" t="s">
        <v>165</v>
      </c>
      <c r="Q184" s="284" t="s">
        <v>505</v>
      </c>
      <c r="R184" s="284"/>
      <c r="S184" s="284"/>
    </row>
    <row r="185" spans="1:29" s="63" customFormat="1" x14ac:dyDescent="0.2">
      <c r="A185" s="280" t="s">
        <v>113</v>
      </c>
      <c r="B185" s="280" t="s">
        <v>4</v>
      </c>
      <c r="C185" s="280">
        <v>11</v>
      </c>
      <c r="D185" s="280">
        <v>360</v>
      </c>
      <c r="E185" s="281">
        <v>41659.359027777777</v>
      </c>
      <c r="F185" s="281">
        <v>41659.388888888891</v>
      </c>
      <c r="G185" s="282">
        <v>0.71666666673263535</v>
      </c>
      <c r="H185" s="313">
        <v>0.14909377463941351</v>
      </c>
      <c r="I185" s="283">
        <v>58.742947207928921</v>
      </c>
      <c r="J185" s="356">
        <v>7.1960333406746486E-6</v>
      </c>
      <c r="K185" s="356">
        <v>7.4460712307344222E-6</v>
      </c>
      <c r="L185" s="356">
        <v>7.7198686973737108E-6</v>
      </c>
      <c r="M185" s="535">
        <v>335</v>
      </c>
      <c r="N185" s="535">
        <v>423</v>
      </c>
      <c r="O185" s="535">
        <v>394</v>
      </c>
      <c r="P185" s="284" t="s">
        <v>165</v>
      </c>
      <c r="Q185" s="284" t="s">
        <v>541</v>
      </c>
      <c r="R185" s="284"/>
      <c r="S185" s="284"/>
    </row>
    <row r="186" spans="1:29" s="63" customFormat="1" x14ac:dyDescent="0.2">
      <c r="A186" s="280" t="s">
        <v>113</v>
      </c>
      <c r="B186" s="286" t="s">
        <v>147</v>
      </c>
      <c r="C186" s="280">
        <v>12</v>
      </c>
      <c r="D186" s="280">
        <v>360</v>
      </c>
      <c r="E186" s="281">
        <v>41659.875</v>
      </c>
      <c r="F186" s="281">
        <v>41660.038194444445</v>
      </c>
      <c r="G186" s="287">
        <v>3.9166666666860692</v>
      </c>
      <c r="H186" s="338">
        <v>0.90740740741190251</v>
      </c>
      <c r="I186" s="288">
        <v>357.5185185202896</v>
      </c>
      <c r="J186" s="357">
        <v>4.3796154286813765E-5</v>
      </c>
      <c r="K186" s="357">
        <v>4.5317922946320911E-5</v>
      </c>
      <c r="L186" s="356"/>
      <c r="M186" s="535">
        <v>325</v>
      </c>
      <c r="N186" s="535">
        <v>423</v>
      </c>
      <c r="O186" s="535">
        <v>394</v>
      </c>
      <c r="P186" s="284" t="s">
        <v>165</v>
      </c>
      <c r="Q186" s="284" t="s">
        <v>478</v>
      </c>
      <c r="R186" s="284"/>
      <c r="S186" s="284"/>
    </row>
    <row r="187" spans="1:29" s="63" customFormat="1" x14ac:dyDescent="0.2">
      <c r="A187" s="280" t="s">
        <v>113</v>
      </c>
      <c r="B187" s="280" t="s">
        <v>4</v>
      </c>
      <c r="C187" s="280">
        <v>14</v>
      </c>
      <c r="D187" s="280">
        <v>360</v>
      </c>
      <c r="E187" s="281">
        <v>41662.922222222223</v>
      </c>
      <c r="F187" s="281">
        <v>41662.960416666669</v>
      </c>
      <c r="G187" s="282">
        <v>0.91666666668606922</v>
      </c>
      <c r="H187" s="313">
        <v>0.42907801419347918</v>
      </c>
      <c r="I187" s="283">
        <v>169.0567375922308</v>
      </c>
      <c r="J187" s="356">
        <v>2.0709514554543391E-5</v>
      </c>
      <c r="K187" s="356">
        <v>2.1429100342745802E-5</v>
      </c>
      <c r="L187" s="356">
        <v>2.2217063982146042E-5</v>
      </c>
      <c r="M187" s="535">
        <v>225</v>
      </c>
      <c r="N187" s="535">
        <v>423</v>
      </c>
      <c r="O187" s="535">
        <v>394</v>
      </c>
      <c r="P187" s="284" t="s">
        <v>165</v>
      </c>
      <c r="Q187" s="284" t="s">
        <v>505</v>
      </c>
      <c r="R187" s="284"/>
      <c r="S187" s="284"/>
    </row>
    <row r="188" spans="1:29" s="63" customFormat="1" x14ac:dyDescent="0.2">
      <c r="A188" s="280" t="s">
        <v>113</v>
      </c>
      <c r="B188" s="280" t="s">
        <v>4</v>
      </c>
      <c r="C188" s="280">
        <v>16</v>
      </c>
      <c r="D188" s="280">
        <v>360</v>
      </c>
      <c r="E188" s="281">
        <v>41663.99722222222</v>
      </c>
      <c r="F188" s="281">
        <v>41664.065972222219</v>
      </c>
      <c r="G188" s="282">
        <v>1.6499999999650754</v>
      </c>
      <c r="H188" s="313">
        <v>0.24574468084586229</v>
      </c>
      <c r="I188" s="283">
        <v>96.823404253269743</v>
      </c>
      <c r="J188" s="356">
        <v>1.1860903789827291E-5</v>
      </c>
      <c r="K188" s="356">
        <v>1.2273030195780317E-5</v>
      </c>
      <c r="L188" s="356">
        <v>1.2724318461963167E-5</v>
      </c>
      <c r="M188" s="535">
        <v>360</v>
      </c>
      <c r="N188" s="535">
        <v>423</v>
      </c>
      <c r="O188" s="535">
        <v>394</v>
      </c>
      <c r="P188" s="284" t="s">
        <v>165</v>
      </c>
      <c r="Q188" s="284" t="s">
        <v>526</v>
      </c>
      <c r="R188" s="284"/>
      <c r="S188" s="284"/>
    </row>
    <row r="189" spans="1:29" s="63" customFormat="1" x14ac:dyDescent="0.2">
      <c r="A189" s="454" t="s">
        <v>113</v>
      </c>
      <c r="B189" s="454" t="s">
        <v>4</v>
      </c>
      <c r="C189" s="454">
        <v>17</v>
      </c>
      <c r="D189" s="454">
        <v>360</v>
      </c>
      <c r="E189" s="455">
        <v>41667.404861111114</v>
      </c>
      <c r="F189" s="455">
        <v>41667.445833333331</v>
      </c>
      <c r="G189" s="456">
        <v>0.98333333322079852</v>
      </c>
      <c r="H189" s="457">
        <v>0.14645390069245937</v>
      </c>
      <c r="I189" s="458">
        <v>57.702836872828989</v>
      </c>
      <c r="J189" s="245">
        <v>7.0686194296417829E-6</v>
      </c>
      <c r="K189" s="245">
        <v>7.3142301159949184E-6</v>
      </c>
      <c r="L189" s="245">
        <v>7.5831796887454708E-6</v>
      </c>
      <c r="M189" s="534">
        <v>360</v>
      </c>
      <c r="N189" s="534">
        <v>423</v>
      </c>
      <c r="O189" s="534">
        <v>394</v>
      </c>
      <c r="P189" s="459" t="s">
        <v>165</v>
      </c>
      <c r="Q189" s="460" t="s">
        <v>531</v>
      </c>
      <c r="R189" s="461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</row>
    <row r="190" spans="1:29" s="63" customFormat="1" x14ac:dyDescent="0.2">
      <c r="A190" s="454" t="s">
        <v>113</v>
      </c>
      <c r="B190" s="454" t="s">
        <v>4</v>
      </c>
      <c r="C190" s="454">
        <v>18</v>
      </c>
      <c r="D190" s="454">
        <v>360</v>
      </c>
      <c r="E190" s="455">
        <v>41667.6875</v>
      </c>
      <c r="F190" s="455">
        <v>41667.711805555555</v>
      </c>
      <c r="G190" s="456">
        <v>0.58333333331393078</v>
      </c>
      <c r="H190" s="457">
        <v>8.6879432621223732E-2</v>
      </c>
      <c r="I190" s="458">
        <v>34.230496452762154</v>
      </c>
      <c r="J190" s="245">
        <v>4.1932488145346889E-6</v>
      </c>
      <c r="K190" s="245">
        <v>4.338950069162784E-6</v>
      </c>
      <c r="L190" s="245">
        <v>4.4984964258921648E-6</v>
      </c>
      <c r="M190" s="534">
        <v>360</v>
      </c>
      <c r="N190" s="534">
        <v>423</v>
      </c>
      <c r="O190" s="534">
        <v>394</v>
      </c>
      <c r="P190" s="459" t="s">
        <v>165</v>
      </c>
      <c r="Q190" s="460" t="s">
        <v>547</v>
      </c>
      <c r="R190" s="461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</row>
    <row r="191" spans="1:29" s="63" customFormat="1" x14ac:dyDescent="0.2">
      <c r="A191" s="454" t="s">
        <v>113</v>
      </c>
      <c r="B191" s="454" t="s">
        <v>4</v>
      </c>
      <c r="C191" s="454">
        <v>19</v>
      </c>
      <c r="D191" s="454">
        <v>360</v>
      </c>
      <c r="E191" s="455">
        <v>41670.339583333334</v>
      </c>
      <c r="F191" s="455">
        <v>41670.383333333331</v>
      </c>
      <c r="G191" s="456">
        <v>1.0499999999301508</v>
      </c>
      <c r="H191" s="457">
        <v>0.20602836878062061</v>
      </c>
      <c r="I191" s="458">
        <v>81.175177299564524</v>
      </c>
      <c r="J191" s="245">
        <v>9.9439900455657962E-6</v>
      </c>
      <c r="K191" s="245">
        <v>1.0289510163672357E-5</v>
      </c>
      <c r="L191" s="245">
        <v>1.0667862952475162E-5</v>
      </c>
      <c r="M191" s="534">
        <v>340</v>
      </c>
      <c r="N191" s="534">
        <v>423</v>
      </c>
      <c r="O191" s="534">
        <v>394</v>
      </c>
      <c r="P191" s="459" t="s">
        <v>165</v>
      </c>
      <c r="Q191" s="460" t="s">
        <v>531</v>
      </c>
      <c r="R191" s="461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</row>
    <row r="192" spans="1:29" s="384" customFormat="1" ht="13.5" x14ac:dyDescent="0.25">
      <c r="A192" s="280" t="s">
        <v>110</v>
      </c>
      <c r="B192" s="280" t="s">
        <v>4</v>
      </c>
      <c r="C192" s="280">
        <v>17</v>
      </c>
      <c r="D192" s="280">
        <v>360</v>
      </c>
      <c r="E192" s="281">
        <v>41673.163194444445</v>
      </c>
      <c r="F192" s="281">
        <v>41673.255555555559</v>
      </c>
      <c r="G192" s="282">
        <v>2.2166666667326353</v>
      </c>
      <c r="H192" s="313">
        <v>0.82333333335783598</v>
      </c>
      <c r="I192" s="283">
        <v>400.14000001190828</v>
      </c>
      <c r="J192" s="356">
        <v>4.9017301955094827E-5</v>
      </c>
      <c r="K192" s="356">
        <v>5.0720487887822267E-5</v>
      </c>
      <c r="L192" s="356">
        <v>5.25855171979199E-5</v>
      </c>
      <c r="M192" s="495">
        <v>330</v>
      </c>
      <c r="N192" s="495">
        <v>525</v>
      </c>
      <c r="O192" s="495">
        <v>486</v>
      </c>
      <c r="P192" s="284" t="s">
        <v>165</v>
      </c>
      <c r="Q192" s="482" t="s">
        <v>321</v>
      </c>
      <c r="R192" s="285"/>
      <c r="S192" s="63"/>
      <c r="T192" s="63"/>
      <c r="U192" s="63"/>
    </row>
    <row r="193" spans="1:29" s="63" customFormat="1" ht="13.5" x14ac:dyDescent="0.25">
      <c r="A193" s="280" t="s">
        <v>113</v>
      </c>
      <c r="B193" s="280" t="s">
        <v>4</v>
      </c>
      <c r="C193" s="280">
        <v>21</v>
      </c>
      <c r="D193" s="280">
        <v>360</v>
      </c>
      <c r="E193" s="281">
        <v>41679.378472222219</v>
      </c>
      <c r="F193" s="281">
        <v>41679.434027777781</v>
      </c>
      <c r="G193" s="282">
        <v>1.3333333334885538</v>
      </c>
      <c r="H193" s="313">
        <v>0.29314420807195152</v>
      </c>
      <c r="I193" s="283">
        <v>115.4988179803489</v>
      </c>
      <c r="J193" s="356">
        <v>1.4148649063404837E-5</v>
      </c>
      <c r="K193" s="356">
        <v>1.4640266902223557E-5</v>
      </c>
      <c r="L193" s="356">
        <v>1.5178600187595106E-5</v>
      </c>
      <c r="M193" s="495">
        <v>330</v>
      </c>
      <c r="N193" s="495">
        <v>423</v>
      </c>
      <c r="O193" s="495">
        <v>394</v>
      </c>
      <c r="P193" s="284" t="s">
        <v>165</v>
      </c>
      <c r="Q193" s="482" t="s">
        <v>305</v>
      </c>
      <c r="R193" s="285"/>
    </row>
    <row r="194" spans="1:29" s="63" customFormat="1" ht="13.5" x14ac:dyDescent="0.25">
      <c r="A194" s="280" t="s">
        <v>113</v>
      </c>
      <c r="B194" s="280" t="s">
        <v>4</v>
      </c>
      <c r="C194" s="280">
        <v>22</v>
      </c>
      <c r="D194" s="280">
        <v>360</v>
      </c>
      <c r="E194" s="281">
        <v>41679.451388888891</v>
      </c>
      <c r="F194" s="281">
        <v>41679.691666666666</v>
      </c>
      <c r="G194" s="282">
        <v>5.7666666666045785</v>
      </c>
      <c r="H194" s="313">
        <v>1.2678486997499427</v>
      </c>
      <c r="I194" s="283">
        <v>499.53238770147743</v>
      </c>
      <c r="J194" s="356">
        <v>6.1192907191443284E-5</v>
      </c>
      <c r="K194" s="356">
        <v>6.3319154344063824E-5</v>
      </c>
      <c r="L194" s="356">
        <v>6.5647445802999662E-5</v>
      </c>
      <c r="M194" s="495">
        <v>330</v>
      </c>
      <c r="N194" s="495">
        <v>423</v>
      </c>
      <c r="O194" s="495">
        <v>394</v>
      </c>
      <c r="P194" s="284" t="s">
        <v>165</v>
      </c>
      <c r="Q194" s="482" t="s">
        <v>306</v>
      </c>
      <c r="R194" s="285"/>
      <c r="V194" s="214"/>
      <c r="W194" s="214"/>
      <c r="X194" s="214"/>
      <c r="Y194" s="214"/>
      <c r="Z194" s="214"/>
      <c r="AA194" s="214"/>
      <c r="AB194" s="214"/>
      <c r="AC194" s="214"/>
    </row>
    <row r="195" spans="1:29" s="214" customFormat="1" ht="13.5" x14ac:dyDescent="0.25">
      <c r="A195" s="280" t="s">
        <v>113</v>
      </c>
      <c r="B195" s="280" t="s">
        <v>4</v>
      </c>
      <c r="C195" s="280">
        <v>25</v>
      </c>
      <c r="D195" s="280">
        <v>360</v>
      </c>
      <c r="E195" s="281">
        <v>41680.820833333331</v>
      </c>
      <c r="F195" s="281">
        <v>41680.831250000003</v>
      </c>
      <c r="G195" s="282">
        <v>0.25000000011641532</v>
      </c>
      <c r="H195" s="313">
        <v>6.0874704520072764E-2</v>
      </c>
      <c r="I195" s="283">
        <v>23.984633580908667</v>
      </c>
      <c r="J195" s="356">
        <v>2.9381267218541494E-6</v>
      </c>
      <c r="K195" s="356">
        <v>3.0402167166444978E-6</v>
      </c>
      <c r="L195" s="356">
        <v>3.1520077013473906E-6</v>
      </c>
      <c r="M195" s="495">
        <v>320</v>
      </c>
      <c r="N195" s="495">
        <v>423</v>
      </c>
      <c r="O195" s="495">
        <v>394</v>
      </c>
      <c r="P195" s="284" t="s">
        <v>165</v>
      </c>
      <c r="Q195" s="482" t="s">
        <v>309</v>
      </c>
      <c r="R195" s="285"/>
      <c r="S195" s="63"/>
      <c r="T195" s="63"/>
      <c r="U195" s="63"/>
    </row>
    <row r="196" spans="1:29" s="214" customFormat="1" ht="13.5" x14ac:dyDescent="0.25">
      <c r="A196" s="280" t="s">
        <v>113</v>
      </c>
      <c r="B196" s="280" t="s">
        <v>4</v>
      </c>
      <c r="C196" s="280">
        <v>26</v>
      </c>
      <c r="D196" s="280">
        <v>360</v>
      </c>
      <c r="E196" s="281">
        <v>41685.46597222222</v>
      </c>
      <c r="F196" s="281">
        <v>41685.529861111114</v>
      </c>
      <c r="G196" s="282">
        <v>1.5333333334419876</v>
      </c>
      <c r="H196" s="313">
        <v>0.22836879434242369</v>
      </c>
      <c r="I196" s="283">
        <v>89.977304970914929</v>
      </c>
      <c r="J196" s="356">
        <v>1.1022254027924566E-5</v>
      </c>
      <c r="K196" s="356">
        <v>1.1405240182986864E-5</v>
      </c>
      <c r="L196" s="356">
        <v>1.1824619177862047E-5</v>
      </c>
      <c r="M196" s="495">
        <v>360</v>
      </c>
      <c r="N196" s="495">
        <v>423</v>
      </c>
      <c r="O196" s="495">
        <v>394</v>
      </c>
      <c r="P196" s="284" t="s">
        <v>165</v>
      </c>
      <c r="Q196" s="482" t="s">
        <v>310</v>
      </c>
      <c r="R196" s="285"/>
      <c r="S196" s="63"/>
      <c r="T196" s="63"/>
      <c r="U196" s="63"/>
      <c r="V196" s="384"/>
      <c r="W196" s="384"/>
      <c r="X196" s="384"/>
      <c r="Y196" s="384"/>
      <c r="Z196" s="384"/>
      <c r="AA196" s="384"/>
      <c r="AB196" s="384"/>
      <c r="AC196" s="384"/>
    </row>
    <row r="197" spans="1:29" s="63" customFormat="1" ht="13.5" x14ac:dyDescent="0.25">
      <c r="A197" s="280" t="s">
        <v>113</v>
      </c>
      <c r="B197" s="280" t="s">
        <v>4</v>
      </c>
      <c r="C197" s="280">
        <v>27</v>
      </c>
      <c r="D197" s="280">
        <v>360</v>
      </c>
      <c r="E197" s="281">
        <v>41685.561111111114</v>
      </c>
      <c r="F197" s="281">
        <v>41685.597222222219</v>
      </c>
      <c r="G197" s="282">
        <v>0.86666666652308777</v>
      </c>
      <c r="H197" s="313">
        <v>0.12907801416301307</v>
      </c>
      <c r="I197" s="283">
        <v>50.856737580227147</v>
      </c>
      <c r="J197" s="356">
        <v>6.2299696664837917E-6</v>
      </c>
      <c r="K197" s="356">
        <v>6.4464401019025851E-6</v>
      </c>
      <c r="L197" s="356">
        <v>6.6834804032977082E-6</v>
      </c>
      <c r="M197" s="495">
        <v>360</v>
      </c>
      <c r="N197" s="495">
        <v>423</v>
      </c>
      <c r="O197" s="495">
        <v>394</v>
      </c>
      <c r="P197" s="284" t="s">
        <v>165</v>
      </c>
      <c r="Q197" s="482" t="s">
        <v>311</v>
      </c>
      <c r="R197" s="285"/>
    </row>
    <row r="198" spans="1:29" s="63" customFormat="1" ht="13.5" x14ac:dyDescent="0.25">
      <c r="A198" s="280" t="s">
        <v>113</v>
      </c>
      <c r="B198" s="280" t="s">
        <v>4</v>
      </c>
      <c r="C198" s="280">
        <v>29</v>
      </c>
      <c r="D198" s="280">
        <v>360</v>
      </c>
      <c r="E198" s="281">
        <v>41691.589583333334</v>
      </c>
      <c r="F198" s="281">
        <v>41691.645138888889</v>
      </c>
      <c r="G198" s="282">
        <v>1.3333333333139308</v>
      </c>
      <c r="H198" s="313">
        <v>0.29314420803355923</v>
      </c>
      <c r="I198" s="283">
        <v>115.49881796522233</v>
      </c>
      <c r="J198" s="356">
        <v>1.4148649061551825E-5</v>
      </c>
      <c r="K198" s="356">
        <v>1.4640266900306161E-5</v>
      </c>
      <c r="L198" s="356">
        <v>1.5178600185607207E-5</v>
      </c>
      <c r="M198" s="495">
        <v>330</v>
      </c>
      <c r="N198" s="495">
        <v>423</v>
      </c>
      <c r="O198" s="495">
        <v>394</v>
      </c>
      <c r="P198" s="284" t="s">
        <v>165</v>
      </c>
      <c r="Q198" s="482" t="s">
        <v>314</v>
      </c>
      <c r="R198" s="285"/>
    </row>
    <row r="199" spans="1:29" s="63" customFormat="1" ht="13.5" x14ac:dyDescent="0.25">
      <c r="A199" s="280" t="s">
        <v>113</v>
      </c>
      <c r="B199" s="280" t="s">
        <v>4</v>
      </c>
      <c r="C199" s="280">
        <v>30</v>
      </c>
      <c r="D199" s="280">
        <v>360</v>
      </c>
      <c r="E199" s="281">
        <v>41691.76458333333</v>
      </c>
      <c r="F199" s="281">
        <v>41691.798611111109</v>
      </c>
      <c r="G199" s="282">
        <v>0.81666666670935228</v>
      </c>
      <c r="H199" s="313">
        <v>0.16024428684840719</v>
      </c>
      <c r="I199" s="283">
        <v>63.13624901827243</v>
      </c>
      <c r="J199" s="356">
        <v>7.734214480803263E-6</v>
      </c>
      <c r="K199" s="356">
        <v>8.002952350473624E-6</v>
      </c>
      <c r="L199" s="356">
        <v>8.297226741799651E-6</v>
      </c>
      <c r="M199" s="495">
        <v>340</v>
      </c>
      <c r="N199" s="495">
        <v>423</v>
      </c>
      <c r="O199" s="495">
        <v>394</v>
      </c>
      <c r="P199" s="284" t="s">
        <v>165</v>
      </c>
      <c r="Q199" s="482" t="s">
        <v>311</v>
      </c>
      <c r="R199" s="285"/>
    </row>
    <row r="200" spans="1:29" s="63" customFormat="1" ht="13.5" x14ac:dyDescent="0.25">
      <c r="A200" s="280" t="s">
        <v>113</v>
      </c>
      <c r="B200" s="280" t="s">
        <v>4</v>
      </c>
      <c r="C200" s="280">
        <v>31</v>
      </c>
      <c r="D200" s="280">
        <v>360</v>
      </c>
      <c r="E200" s="281">
        <v>41692.388888888891</v>
      </c>
      <c r="F200" s="281">
        <v>41692.470833333333</v>
      </c>
      <c r="G200" s="282">
        <v>1.96666666661622</v>
      </c>
      <c r="H200" s="313">
        <v>0.43238770684470085</v>
      </c>
      <c r="I200" s="283">
        <v>170.36075649681214</v>
      </c>
      <c r="J200" s="356">
        <v>2.0869257365557322E-5</v>
      </c>
      <c r="K200" s="356">
        <v>2.1594393677711917E-5</v>
      </c>
      <c r="L200" s="356">
        <v>2.2388435273522144E-5</v>
      </c>
      <c r="M200" s="495">
        <v>330</v>
      </c>
      <c r="N200" s="495">
        <v>423</v>
      </c>
      <c r="O200" s="495">
        <v>394</v>
      </c>
      <c r="P200" s="284" t="s">
        <v>165</v>
      </c>
      <c r="Q200" s="482" t="s">
        <v>305</v>
      </c>
      <c r="R200" s="285"/>
    </row>
    <row r="201" spans="1:29" s="63" customFormat="1" ht="13.5" x14ac:dyDescent="0.25">
      <c r="A201" s="280" t="s">
        <v>113</v>
      </c>
      <c r="B201" s="280" t="s">
        <v>4</v>
      </c>
      <c r="C201" s="280">
        <v>32</v>
      </c>
      <c r="D201" s="280">
        <v>360</v>
      </c>
      <c r="E201" s="281">
        <v>41692.614583333336</v>
      </c>
      <c r="F201" s="281">
        <v>41692.677083333336</v>
      </c>
      <c r="G201" s="282">
        <v>1.5</v>
      </c>
      <c r="H201" s="313">
        <v>0.71985815602836878</v>
      </c>
      <c r="I201" s="283">
        <v>283.6241134751773</v>
      </c>
      <c r="J201" s="356">
        <v>3.4744061607300199E-5</v>
      </c>
      <c r="K201" s="356">
        <v>3.5951300574258857E-5</v>
      </c>
      <c r="L201" s="356">
        <v>3.727325610148913E-5</v>
      </c>
      <c r="M201" s="495">
        <v>220</v>
      </c>
      <c r="N201" s="495">
        <v>423</v>
      </c>
      <c r="O201" s="495">
        <v>394</v>
      </c>
      <c r="P201" s="284" t="s">
        <v>165</v>
      </c>
      <c r="Q201" s="482" t="s">
        <v>315</v>
      </c>
      <c r="R201" s="285"/>
    </row>
    <row r="202" spans="1:29" s="63" customFormat="1" ht="13.5" x14ac:dyDescent="0.25">
      <c r="A202" s="280" t="s">
        <v>113</v>
      </c>
      <c r="B202" s="280" t="s">
        <v>4</v>
      </c>
      <c r="C202" s="280">
        <v>33</v>
      </c>
      <c r="D202" s="280">
        <v>360</v>
      </c>
      <c r="E202" s="281">
        <v>41692.677083333336</v>
      </c>
      <c r="F202" s="281">
        <v>41692.708333333336</v>
      </c>
      <c r="G202" s="282">
        <v>0.75</v>
      </c>
      <c r="H202" s="313">
        <v>0.16489361702127658</v>
      </c>
      <c r="I202" s="283">
        <v>64.968085106382972</v>
      </c>
      <c r="J202" s="356">
        <v>7.9586150972387163E-6</v>
      </c>
      <c r="K202" s="356">
        <v>8.2351501315420536E-6</v>
      </c>
      <c r="L202" s="356">
        <v>8.5379626045282967E-6</v>
      </c>
      <c r="M202" s="495">
        <v>330</v>
      </c>
      <c r="N202" s="495">
        <v>423</v>
      </c>
      <c r="O202" s="495">
        <v>394</v>
      </c>
      <c r="P202" s="284" t="s">
        <v>165</v>
      </c>
      <c r="Q202" s="482" t="s">
        <v>314</v>
      </c>
      <c r="R202" s="285"/>
    </row>
    <row r="203" spans="1:29" s="63" customFormat="1" ht="13.5" x14ac:dyDescent="0.25">
      <c r="A203" s="280" t="s">
        <v>113</v>
      </c>
      <c r="B203" s="280" t="s">
        <v>4</v>
      </c>
      <c r="C203" s="280">
        <v>34</v>
      </c>
      <c r="D203" s="280">
        <v>360</v>
      </c>
      <c r="E203" s="281">
        <v>41692.809027777781</v>
      </c>
      <c r="F203" s="281">
        <v>41692.852777777778</v>
      </c>
      <c r="G203" s="282">
        <v>1.0499999999301508</v>
      </c>
      <c r="H203" s="313">
        <v>0.23085106381443032</v>
      </c>
      <c r="I203" s="283">
        <v>90.955319142885543</v>
      </c>
      <c r="J203" s="356">
        <v>1.1142061135392998E-5</v>
      </c>
      <c r="K203" s="356">
        <v>1.1529210183391917E-5</v>
      </c>
      <c r="L203" s="356">
        <v>1.1953147645544457E-5</v>
      </c>
      <c r="M203" s="495">
        <v>330</v>
      </c>
      <c r="N203" s="495">
        <v>423</v>
      </c>
      <c r="O203" s="495">
        <v>394</v>
      </c>
      <c r="P203" s="284" t="s">
        <v>165</v>
      </c>
      <c r="Q203" s="482" t="s">
        <v>316</v>
      </c>
      <c r="R203" s="285"/>
    </row>
    <row r="204" spans="1:29" s="63" customFormat="1" x14ac:dyDescent="0.2">
      <c r="A204" s="280" t="s">
        <v>110</v>
      </c>
      <c r="B204" s="280" t="s">
        <v>4</v>
      </c>
      <c r="C204" s="280">
        <v>3</v>
      </c>
      <c r="D204" s="280">
        <v>380</v>
      </c>
      <c r="E204" s="281">
        <v>41645.236111111109</v>
      </c>
      <c r="F204" s="281">
        <v>41645.241666666669</v>
      </c>
      <c r="G204" s="282">
        <v>0.13333333341870457</v>
      </c>
      <c r="H204" s="313">
        <v>6.8571428615333774E-2</v>
      </c>
      <c r="I204" s="283">
        <v>33.325714307052216</v>
      </c>
      <c r="J204" s="356">
        <v>4.0824126580931364E-6</v>
      </c>
      <c r="K204" s="356">
        <v>4.2242627300783807E-6</v>
      </c>
      <c r="L204" s="356">
        <v>4.3795919497533518E-6</v>
      </c>
      <c r="M204" s="535">
        <v>255</v>
      </c>
      <c r="N204" s="535">
        <v>525</v>
      </c>
      <c r="O204" s="535">
        <v>486</v>
      </c>
      <c r="P204" s="284" t="s">
        <v>184</v>
      </c>
      <c r="Q204" s="284" t="s">
        <v>548</v>
      </c>
      <c r="R204" s="284"/>
      <c r="S204" s="284"/>
    </row>
    <row r="205" spans="1:29" s="63" customFormat="1" x14ac:dyDescent="0.2">
      <c r="A205" s="280" t="s">
        <v>110</v>
      </c>
      <c r="B205" s="280" t="s">
        <v>4</v>
      </c>
      <c r="C205" s="280">
        <v>4</v>
      </c>
      <c r="D205" s="280">
        <v>380</v>
      </c>
      <c r="E205" s="281">
        <v>41645.277777777781</v>
      </c>
      <c r="F205" s="281">
        <v>41645.371527777781</v>
      </c>
      <c r="G205" s="282">
        <v>2.25</v>
      </c>
      <c r="H205" s="313">
        <v>0.79285714285714282</v>
      </c>
      <c r="I205" s="283">
        <v>385.32857142857142</v>
      </c>
      <c r="J205" s="356">
        <v>4.7202896328978622E-5</v>
      </c>
      <c r="K205" s="356">
        <v>4.8843037785257853E-5</v>
      </c>
      <c r="L205" s="356">
        <v>5.0639031886599753E-5</v>
      </c>
      <c r="M205" s="535">
        <v>340</v>
      </c>
      <c r="N205" s="535">
        <v>525</v>
      </c>
      <c r="O205" s="535">
        <v>486</v>
      </c>
      <c r="P205" s="284" t="s">
        <v>184</v>
      </c>
      <c r="Q205" s="284" t="s">
        <v>473</v>
      </c>
      <c r="R205" s="284"/>
      <c r="S205" s="284"/>
    </row>
    <row r="206" spans="1:29" s="63" customFormat="1" x14ac:dyDescent="0.2">
      <c r="A206" s="280" t="s">
        <v>110</v>
      </c>
      <c r="B206" s="280" t="s">
        <v>4</v>
      </c>
      <c r="C206" s="280">
        <v>5</v>
      </c>
      <c r="D206" s="280">
        <v>380</v>
      </c>
      <c r="E206" s="281">
        <v>41645.371527777781</v>
      </c>
      <c r="F206" s="281">
        <v>41645.520833333336</v>
      </c>
      <c r="G206" s="282">
        <v>3.5833333333139308</v>
      </c>
      <c r="H206" s="313">
        <v>0.71666666666278611</v>
      </c>
      <c r="I206" s="283">
        <v>348.29999999811406</v>
      </c>
      <c r="J206" s="356">
        <v>4.2666882267104E-5</v>
      </c>
      <c r="K206" s="356">
        <v>4.4149412532381404E-5</v>
      </c>
      <c r="L206" s="356">
        <v>4.5772818611963943E-5</v>
      </c>
      <c r="M206" s="535">
        <v>420</v>
      </c>
      <c r="N206" s="535">
        <v>525</v>
      </c>
      <c r="O206" s="535">
        <v>486</v>
      </c>
      <c r="P206" s="284" t="s">
        <v>184</v>
      </c>
      <c r="Q206" s="284" t="s">
        <v>480</v>
      </c>
      <c r="R206" s="284"/>
      <c r="S206" s="284"/>
    </row>
    <row r="207" spans="1:29" s="63" customFormat="1" ht="13.5" x14ac:dyDescent="0.25">
      <c r="A207" s="390" t="s">
        <v>115</v>
      </c>
      <c r="B207" s="390" t="s">
        <v>158</v>
      </c>
      <c r="C207" s="278">
        <v>58</v>
      </c>
      <c r="D207" s="278">
        <v>380</v>
      </c>
      <c r="E207" s="279">
        <v>41687.916666666664</v>
      </c>
      <c r="F207" s="279">
        <v>41688.569444444445</v>
      </c>
      <c r="G207" s="391">
        <v>15.666666666744277</v>
      </c>
      <c r="H207" s="392">
        <v>15.666666666744277</v>
      </c>
      <c r="I207" s="393">
        <v>4684.3333333565388</v>
      </c>
      <c r="J207" s="394">
        <v>5.7383261221727387E-4</v>
      </c>
      <c r="K207" s="394">
        <v>5.9377136024881699E-4</v>
      </c>
      <c r="L207" s="394">
        <v>6.1560476596860827E-4</v>
      </c>
      <c r="M207" s="294">
        <v>0</v>
      </c>
      <c r="N207" s="294">
        <v>330</v>
      </c>
      <c r="O207" s="294">
        <v>299</v>
      </c>
      <c r="P207" s="382" t="s">
        <v>405</v>
      </c>
      <c r="Q207" s="483" t="s">
        <v>301</v>
      </c>
      <c r="R207" s="383"/>
      <c r="S207" s="384"/>
      <c r="T207" s="384"/>
      <c r="U207" s="384"/>
      <c r="V207" s="214"/>
      <c r="W207" s="214"/>
      <c r="X207" s="214"/>
      <c r="Y207" s="214"/>
      <c r="Z207" s="214"/>
      <c r="AA207" s="214"/>
      <c r="AB207" s="214"/>
      <c r="AC207" s="214"/>
    </row>
    <row r="208" spans="1:29" s="139" customFormat="1" ht="8.25" x14ac:dyDescent="0.15">
      <c r="A208" s="133"/>
      <c r="B208" s="133"/>
      <c r="C208" s="133"/>
      <c r="D208" s="133"/>
      <c r="E208" s="134"/>
      <c r="F208" s="134"/>
      <c r="G208" s="135">
        <f t="shared" si="8"/>
        <v>0</v>
      </c>
      <c r="H208" s="135"/>
      <c r="I208" s="136"/>
      <c r="J208" s="172"/>
      <c r="K208" s="172"/>
      <c r="L208" s="172"/>
      <c r="M208" s="137"/>
      <c r="N208" s="137"/>
      <c r="O208" s="137"/>
      <c r="P208" s="138"/>
      <c r="Q208" s="138"/>
    </row>
    <row r="209" spans="1:29" ht="15" x14ac:dyDescent="0.3">
      <c r="A209" s="31"/>
      <c r="B209" s="31"/>
      <c r="C209" s="31"/>
      <c r="D209" s="40" t="s">
        <v>32</v>
      </c>
      <c r="E209" s="32"/>
      <c r="F209" s="39" t="s">
        <v>31</v>
      </c>
      <c r="G209" s="33">
        <f t="shared" ref="G209:L209" si="9">SUM(G40:G208)</f>
        <v>867.73666666767554</v>
      </c>
      <c r="H209" s="33">
        <f t="shared" si="9"/>
        <v>255.16549612937527</v>
      </c>
      <c r="I209" s="34">
        <f t="shared" si="9"/>
        <v>76562.618943847498</v>
      </c>
      <c r="J209" s="37">
        <f t="shared" si="9"/>
        <v>9.3789498953659976E-3</v>
      </c>
      <c r="K209" s="37">
        <f t="shared" si="9"/>
        <v>9.0124945857067238E-3</v>
      </c>
      <c r="L209" s="37">
        <f t="shared" si="9"/>
        <v>7.719216647238813E-3</v>
      </c>
      <c r="M209" s="31"/>
      <c r="N209" s="31"/>
      <c r="O209" s="31"/>
      <c r="P209" s="31"/>
      <c r="Q209" s="36"/>
      <c r="R209" s="74"/>
      <c r="S209" s="74"/>
      <c r="T209" s="74"/>
      <c r="U209" s="74"/>
    </row>
    <row r="210" spans="1:29" x14ac:dyDescent="0.2">
      <c r="A210" s="10"/>
      <c r="B210" s="10"/>
      <c r="C210" s="10"/>
      <c r="D210" s="10"/>
      <c r="E210" s="12"/>
      <c r="F210" s="12"/>
      <c r="G210" s="11"/>
      <c r="H210" s="11"/>
      <c r="I210" s="23"/>
      <c r="J210" s="171"/>
      <c r="K210" s="171"/>
      <c r="L210" s="171"/>
      <c r="M210" s="10"/>
      <c r="N210" s="10"/>
      <c r="O210" s="10"/>
      <c r="P210" s="10"/>
      <c r="Q210" s="18"/>
      <c r="R210" s="63"/>
      <c r="S210" s="63"/>
      <c r="T210" s="63"/>
      <c r="U210" s="63"/>
    </row>
    <row r="211" spans="1:29" s="139" customFormat="1" ht="8.25" x14ac:dyDescent="0.15">
      <c r="A211" s="133"/>
      <c r="B211" s="133"/>
      <c r="C211" s="133"/>
      <c r="D211" s="133"/>
      <c r="E211" s="134"/>
      <c r="F211" s="134"/>
      <c r="G211" s="135">
        <f t="shared" ref="G211:G337" si="10">(F211-E211)*24</f>
        <v>0</v>
      </c>
      <c r="H211" s="135"/>
      <c r="I211" s="136"/>
      <c r="J211" s="172"/>
      <c r="K211" s="172"/>
      <c r="L211" s="172"/>
      <c r="M211" s="137"/>
      <c r="N211" s="137"/>
      <c r="O211" s="137"/>
      <c r="P211" s="138"/>
      <c r="Q211" s="138"/>
    </row>
    <row r="212" spans="1:29" s="63" customFormat="1" ht="13.5" x14ac:dyDescent="0.25">
      <c r="A212" s="280" t="s">
        <v>125</v>
      </c>
      <c r="B212" s="385" t="s">
        <v>154</v>
      </c>
      <c r="C212" s="280">
        <v>13</v>
      </c>
      <c r="D212" s="280">
        <v>580</v>
      </c>
      <c r="E212" s="281">
        <v>41692.975694444445</v>
      </c>
      <c r="F212" s="281">
        <v>41693.04791666667</v>
      </c>
      <c r="G212" s="386">
        <v>1.7333333333954215</v>
      </c>
      <c r="H212" s="387">
        <v>1.7333333333954215</v>
      </c>
      <c r="I212" s="388">
        <v>123.06666667107493</v>
      </c>
      <c r="J212" s="389">
        <v>1.5075713401918224E-5</v>
      </c>
      <c r="K212" s="389">
        <v>1.5599543599987883E-5</v>
      </c>
      <c r="L212" s="389">
        <v>1.6173150188758663E-5</v>
      </c>
      <c r="M212" s="495">
        <v>0</v>
      </c>
      <c r="N212" s="495">
        <v>75</v>
      </c>
      <c r="O212" s="495">
        <v>71</v>
      </c>
      <c r="P212" s="284" t="s">
        <v>266</v>
      </c>
      <c r="Q212" s="482" t="s">
        <v>267</v>
      </c>
      <c r="R212" s="285"/>
    </row>
    <row r="213" spans="1:29" s="63" customFormat="1" x14ac:dyDescent="0.2">
      <c r="A213" s="280" t="s">
        <v>108</v>
      </c>
      <c r="B213" s="280" t="s">
        <v>4</v>
      </c>
      <c r="C213" s="280">
        <v>7</v>
      </c>
      <c r="D213" s="280">
        <v>590</v>
      </c>
      <c r="E213" s="281">
        <v>41647.5</v>
      </c>
      <c r="F213" s="281">
        <v>41647.726388888892</v>
      </c>
      <c r="G213" s="282">
        <v>5.433333333407063</v>
      </c>
      <c r="H213" s="313">
        <v>0.46382113821767612</v>
      </c>
      <c r="I213" s="283">
        <v>177.64349593736995</v>
      </c>
      <c r="J213" s="356">
        <v>2.1761395712654529E-5</v>
      </c>
      <c r="K213" s="356">
        <v>2.25175308236458E-5</v>
      </c>
      <c r="L213" s="356">
        <v>2.3345516845192124E-5</v>
      </c>
      <c r="M213" s="537">
        <v>375</v>
      </c>
      <c r="N213" s="537">
        <v>410</v>
      </c>
      <c r="O213" s="537">
        <v>383</v>
      </c>
      <c r="P213" s="284" t="s">
        <v>502</v>
      </c>
      <c r="Q213" s="284" t="s">
        <v>503</v>
      </c>
      <c r="R213" s="284"/>
      <c r="S213" s="284"/>
    </row>
    <row r="214" spans="1:29" s="63" customFormat="1" x14ac:dyDescent="0.2">
      <c r="A214" s="278" t="s">
        <v>114</v>
      </c>
      <c r="B214" s="377" t="s">
        <v>5</v>
      </c>
      <c r="C214" s="278">
        <v>4</v>
      </c>
      <c r="D214" s="278">
        <v>740</v>
      </c>
      <c r="E214" s="279">
        <v>41650.442361111112</v>
      </c>
      <c r="F214" s="279">
        <v>41651.172222222223</v>
      </c>
      <c r="G214" s="378">
        <v>17.516666666662786</v>
      </c>
      <c r="H214" s="379">
        <v>17.516666666662786</v>
      </c>
      <c r="I214" s="380">
        <v>7251.8999999983935</v>
      </c>
      <c r="J214" s="381">
        <v>8.8836050391736534E-4</v>
      </c>
      <c r="K214" s="381">
        <v>9.1922803544427036E-4</v>
      </c>
      <c r="L214" s="531"/>
      <c r="M214" s="532">
        <v>0</v>
      </c>
      <c r="N214" s="532">
        <v>457</v>
      </c>
      <c r="O214" s="532">
        <v>414</v>
      </c>
      <c r="P214" s="382" t="s">
        <v>422</v>
      </c>
      <c r="Q214" s="382" t="s">
        <v>423</v>
      </c>
      <c r="R214" s="382"/>
      <c r="S214" s="382"/>
      <c r="T214" s="384"/>
      <c r="U214" s="384"/>
      <c r="V214" s="384"/>
      <c r="W214" s="384"/>
      <c r="X214" s="384"/>
      <c r="Y214" s="384"/>
      <c r="Z214" s="384"/>
      <c r="AA214" s="384"/>
      <c r="AB214" s="384"/>
      <c r="AC214" s="384"/>
    </row>
    <row r="215" spans="1:29" s="63" customFormat="1" x14ac:dyDescent="0.2">
      <c r="A215" s="280" t="s">
        <v>112</v>
      </c>
      <c r="B215" s="385" t="s">
        <v>154</v>
      </c>
      <c r="C215" s="280">
        <v>10</v>
      </c>
      <c r="D215" s="280">
        <v>800</v>
      </c>
      <c r="E215" s="281">
        <v>41657.356249999997</v>
      </c>
      <c r="F215" s="281">
        <v>41657.472916666666</v>
      </c>
      <c r="G215" s="386">
        <v>2.8000000000465661</v>
      </c>
      <c r="H215" s="387">
        <v>2.8000000000465661</v>
      </c>
      <c r="I215" s="388">
        <v>848.40000001410954</v>
      </c>
      <c r="J215" s="389">
        <v>1.0392932218262719E-4</v>
      </c>
      <c r="K215" s="389">
        <v>1.0754051562818871E-4</v>
      </c>
      <c r="L215" s="389">
        <v>1.1149485877475255E-4</v>
      </c>
      <c r="M215" s="535">
        <v>0</v>
      </c>
      <c r="N215" s="535">
        <v>330</v>
      </c>
      <c r="O215" s="535">
        <v>303</v>
      </c>
      <c r="P215" s="284" t="s">
        <v>449</v>
      </c>
      <c r="Q215" s="284" t="s">
        <v>450</v>
      </c>
      <c r="R215" s="284"/>
      <c r="S215" s="284"/>
    </row>
    <row r="216" spans="1:29" s="63" customFormat="1" ht="13.5" x14ac:dyDescent="0.25">
      <c r="A216" s="280" t="s">
        <v>113</v>
      </c>
      <c r="B216" s="286" t="s">
        <v>147</v>
      </c>
      <c r="C216" s="280">
        <v>36</v>
      </c>
      <c r="D216" s="280">
        <v>876</v>
      </c>
      <c r="E216" s="281">
        <v>41695.833333333336</v>
      </c>
      <c r="F216" s="281">
        <v>41696.186111111114</v>
      </c>
      <c r="G216" s="287">
        <v>8.4666666666744277</v>
      </c>
      <c r="H216" s="338">
        <v>4.1632781717926264</v>
      </c>
      <c r="I216" s="288">
        <v>1640.3315996862948</v>
      </c>
      <c r="J216" s="357">
        <v>2.0094124387942715E-4</v>
      </c>
      <c r="K216" s="357">
        <v>2.0792327443251067E-4</v>
      </c>
      <c r="L216" s="357"/>
      <c r="M216" s="495">
        <v>215</v>
      </c>
      <c r="N216" s="495">
        <v>423</v>
      </c>
      <c r="O216" s="495">
        <v>394</v>
      </c>
      <c r="P216" s="284" t="s">
        <v>318</v>
      </c>
      <c r="Q216" s="482" t="s">
        <v>319</v>
      </c>
      <c r="R216" s="285"/>
      <c r="V216" s="384"/>
      <c r="W216" s="384"/>
      <c r="X216" s="384"/>
      <c r="Y216" s="384"/>
      <c r="Z216" s="384"/>
      <c r="AA216" s="384"/>
      <c r="AB216" s="384"/>
      <c r="AC216" s="384"/>
    </row>
    <row r="217" spans="1:29" s="63" customFormat="1" x14ac:dyDescent="0.2">
      <c r="A217" s="280" t="s">
        <v>120</v>
      </c>
      <c r="B217" s="372" t="s">
        <v>5</v>
      </c>
      <c r="C217" s="280">
        <v>3</v>
      </c>
      <c r="D217" s="280">
        <v>1000</v>
      </c>
      <c r="E217" s="281">
        <v>41640</v>
      </c>
      <c r="F217" s="281">
        <v>41640.036805555559</v>
      </c>
      <c r="G217" s="373">
        <v>0.88333333341870457</v>
      </c>
      <c r="H217" s="374">
        <v>0.88333333341870457</v>
      </c>
      <c r="I217" s="375">
        <v>433.71666670858394</v>
      </c>
      <c r="J217" s="376">
        <v>5.3130456376216299E-5</v>
      </c>
      <c r="K217" s="376">
        <v>5.4976560553518022E-5</v>
      </c>
      <c r="L217" s="356"/>
      <c r="M217" s="535">
        <v>0</v>
      </c>
      <c r="N217" s="535">
        <v>534</v>
      </c>
      <c r="O217" s="535">
        <v>491</v>
      </c>
      <c r="P217" s="284" t="s">
        <v>164</v>
      </c>
      <c r="Q217" s="284" t="s">
        <v>469</v>
      </c>
      <c r="R217" s="284"/>
      <c r="S217" s="284"/>
    </row>
    <row r="218" spans="1:29" s="63" customFormat="1" x14ac:dyDescent="0.2">
      <c r="A218" s="278" t="s">
        <v>115</v>
      </c>
      <c r="B218" s="377" t="s">
        <v>5</v>
      </c>
      <c r="C218" s="278">
        <v>4</v>
      </c>
      <c r="D218" s="278">
        <v>1000</v>
      </c>
      <c r="E218" s="279">
        <v>41641.443749999999</v>
      </c>
      <c r="F218" s="279">
        <v>41643.493750000001</v>
      </c>
      <c r="G218" s="378">
        <v>49.200000000069849</v>
      </c>
      <c r="H218" s="379">
        <v>49.200000000069849</v>
      </c>
      <c r="I218" s="380">
        <v>14710.800000020885</v>
      </c>
      <c r="J218" s="381">
        <v>1.8020785864461765E-3</v>
      </c>
      <c r="K218" s="381">
        <v>1.8646947398386308E-3</v>
      </c>
      <c r="L218" s="531"/>
      <c r="M218" s="532">
        <v>0</v>
      </c>
      <c r="N218" s="532">
        <v>330</v>
      </c>
      <c r="O218" s="532">
        <v>299</v>
      </c>
      <c r="P218" s="382" t="s">
        <v>419</v>
      </c>
      <c r="Q218" s="382" t="s">
        <v>420</v>
      </c>
      <c r="R218" s="382"/>
      <c r="S218" s="382"/>
      <c r="T218" s="384"/>
      <c r="U218" s="384"/>
      <c r="V218" s="384"/>
      <c r="W218" s="384"/>
      <c r="X218" s="384"/>
      <c r="Y218" s="384"/>
      <c r="Z218" s="384"/>
      <c r="AA218" s="384"/>
      <c r="AB218" s="384"/>
      <c r="AC218" s="384"/>
    </row>
    <row r="219" spans="1:29" s="63" customFormat="1" ht="13.5" x14ac:dyDescent="0.25">
      <c r="A219" s="278" t="s">
        <v>115</v>
      </c>
      <c r="B219" s="377" t="s">
        <v>5</v>
      </c>
      <c r="C219" s="278">
        <v>67</v>
      </c>
      <c r="D219" s="278">
        <v>1000</v>
      </c>
      <c r="E219" s="279">
        <v>41694.396527777775</v>
      </c>
      <c r="F219" s="279">
        <v>41695.824305555558</v>
      </c>
      <c r="G219" s="378">
        <v>34.266666666779201</v>
      </c>
      <c r="H219" s="379">
        <v>34.266666666779201</v>
      </c>
      <c r="I219" s="380">
        <v>10245.733333366981</v>
      </c>
      <c r="J219" s="381">
        <v>1.25510622416675E-3</v>
      </c>
      <c r="K219" s="381">
        <v>1.2987169326271588E-3</v>
      </c>
      <c r="L219" s="381"/>
      <c r="M219" s="294">
        <v>0</v>
      </c>
      <c r="N219" s="294">
        <v>330</v>
      </c>
      <c r="O219" s="294">
        <v>299</v>
      </c>
      <c r="P219" s="382" t="s">
        <v>164</v>
      </c>
      <c r="Q219" s="483" t="s">
        <v>303</v>
      </c>
      <c r="R219" s="383"/>
      <c r="S219" s="384"/>
      <c r="T219" s="384"/>
      <c r="U219" s="384"/>
    </row>
    <row r="220" spans="1:29" s="63" customFormat="1" x14ac:dyDescent="0.2">
      <c r="A220" s="390" t="s">
        <v>132</v>
      </c>
      <c r="B220" s="390" t="s">
        <v>154</v>
      </c>
      <c r="C220" s="278">
        <v>7</v>
      </c>
      <c r="D220" s="278">
        <v>1040</v>
      </c>
      <c r="E220" s="279">
        <v>41664.147916666669</v>
      </c>
      <c r="F220" s="279">
        <v>41665.806250000001</v>
      </c>
      <c r="G220" s="391">
        <v>39.799999999988358</v>
      </c>
      <c r="H220" s="392">
        <v>39.799999999988358</v>
      </c>
      <c r="I220" s="393">
        <v>19183.599999994389</v>
      </c>
      <c r="J220" s="394">
        <v>2.3499982849939961E-3</v>
      </c>
      <c r="K220" s="394">
        <v>2.4316528000589439E-3</v>
      </c>
      <c r="L220" s="394">
        <v>2.5210664459631616E-3</v>
      </c>
      <c r="M220" s="532">
        <v>0</v>
      </c>
      <c r="N220" s="532">
        <v>527</v>
      </c>
      <c r="O220" s="532">
        <v>482</v>
      </c>
      <c r="P220" s="382" t="s">
        <v>414</v>
      </c>
      <c r="Q220" s="382" t="s">
        <v>415</v>
      </c>
      <c r="R220" s="382"/>
      <c r="S220" s="382"/>
      <c r="T220" s="384"/>
      <c r="U220" s="384"/>
      <c r="V220" s="384"/>
      <c r="W220" s="384"/>
      <c r="X220" s="384"/>
      <c r="Y220" s="384"/>
      <c r="Z220" s="384"/>
      <c r="AA220" s="384"/>
      <c r="AB220" s="384"/>
      <c r="AC220" s="384"/>
    </row>
    <row r="221" spans="1:29" s="63" customFormat="1" x14ac:dyDescent="0.2">
      <c r="A221" s="278" t="s">
        <v>107</v>
      </c>
      <c r="B221" s="377" t="s">
        <v>5</v>
      </c>
      <c r="C221" s="278">
        <v>8</v>
      </c>
      <c r="D221" s="278">
        <v>1050</v>
      </c>
      <c r="E221" s="279">
        <v>41648.441666666666</v>
      </c>
      <c r="F221" s="279">
        <v>41649.681944444441</v>
      </c>
      <c r="G221" s="378">
        <v>29.766666666604578</v>
      </c>
      <c r="H221" s="379">
        <v>29.766666666604578</v>
      </c>
      <c r="I221" s="380">
        <v>2917.1333333272487</v>
      </c>
      <c r="J221" s="381">
        <v>3.5734994111740544E-4</v>
      </c>
      <c r="K221" s="381">
        <v>3.6976664641321543E-4</v>
      </c>
      <c r="L221" s="531">
        <v>3.8336323552691618E-4</v>
      </c>
      <c r="M221" s="532">
        <v>0</v>
      </c>
      <c r="N221" s="532">
        <v>105</v>
      </c>
      <c r="O221" s="532">
        <v>98</v>
      </c>
      <c r="P221" s="382" t="s">
        <v>182</v>
      </c>
      <c r="Q221" s="382" t="s">
        <v>437</v>
      </c>
      <c r="R221" s="382"/>
      <c r="S221" s="382"/>
      <c r="T221" s="384"/>
      <c r="U221" s="384"/>
      <c r="V221" s="384"/>
      <c r="W221" s="384"/>
      <c r="X221" s="384"/>
      <c r="Y221" s="384"/>
      <c r="Z221" s="384"/>
      <c r="AA221" s="384"/>
      <c r="AB221" s="384"/>
      <c r="AC221" s="384"/>
    </row>
    <row r="222" spans="1:29" s="63" customFormat="1" x14ac:dyDescent="0.2">
      <c r="A222" s="390" t="s">
        <v>125</v>
      </c>
      <c r="B222" s="390" t="s">
        <v>431</v>
      </c>
      <c r="C222" s="278">
        <v>2</v>
      </c>
      <c r="D222" s="278">
        <v>1050</v>
      </c>
      <c r="E222" s="279">
        <v>41651.908333333333</v>
      </c>
      <c r="F222" s="279">
        <v>41653.774305555555</v>
      </c>
      <c r="G222" s="391">
        <v>44.783333333325572</v>
      </c>
      <c r="H222" s="392">
        <v>44.783333333325572</v>
      </c>
      <c r="I222" s="393">
        <v>3179.6166666661156</v>
      </c>
      <c r="J222" s="394">
        <v>3.8950424912977149E-4</v>
      </c>
      <c r="K222" s="394">
        <v>4.0303820818902639E-4</v>
      </c>
      <c r="L222" s="394">
        <v>4.1785821688106108E-4</v>
      </c>
      <c r="M222" s="532">
        <v>0</v>
      </c>
      <c r="N222" s="532">
        <v>75</v>
      </c>
      <c r="O222" s="532">
        <v>71</v>
      </c>
      <c r="P222" s="382" t="s">
        <v>182</v>
      </c>
      <c r="Q222" s="382" t="s">
        <v>432</v>
      </c>
      <c r="R222" s="382"/>
      <c r="S222" s="382"/>
      <c r="T222" s="384"/>
      <c r="U222" s="384"/>
      <c r="V222" s="384"/>
      <c r="W222" s="384"/>
      <c r="X222" s="384"/>
      <c r="Y222" s="384"/>
      <c r="Z222" s="384"/>
      <c r="AA222" s="384"/>
      <c r="AB222" s="384"/>
      <c r="AC222" s="384"/>
    </row>
    <row r="223" spans="1:29" s="63" customFormat="1" ht="13.5" x14ac:dyDescent="0.25">
      <c r="A223" s="390" t="s">
        <v>107</v>
      </c>
      <c r="B223" s="390" t="s">
        <v>154</v>
      </c>
      <c r="C223" s="278">
        <v>27</v>
      </c>
      <c r="D223" s="278">
        <v>1050</v>
      </c>
      <c r="E223" s="279">
        <v>41677.195833333331</v>
      </c>
      <c r="F223" s="279">
        <v>41678.747916666667</v>
      </c>
      <c r="G223" s="391">
        <v>37.250000000058208</v>
      </c>
      <c r="H223" s="392">
        <v>37.250000000058208</v>
      </c>
      <c r="I223" s="393">
        <v>3650.5000000057044</v>
      </c>
      <c r="J223" s="394">
        <v>4.4718763628237123E-4</v>
      </c>
      <c r="K223" s="394">
        <v>4.6272589850870753E-4</v>
      </c>
      <c r="L223" s="394">
        <v>4.79740667080506E-4</v>
      </c>
      <c r="M223" s="294">
        <v>0</v>
      </c>
      <c r="N223" s="294">
        <v>105</v>
      </c>
      <c r="O223" s="294">
        <v>98</v>
      </c>
      <c r="P223" s="382" t="s">
        <v>182</v>
      </c>
      <c r="Q223" s="483" t="s">
        <v>272</v>
      </c>
      <c r="R223" s="383"/>
      <c r="S223" s="384"/>
      <c r="T223" s="384"/>
      <c r="U223" s="384"/>
      <c r="V223" s="214"/>
      <c r="W223" s="214"/>
      <c r="X223" s="214"/>
      <c r="Y223" s="214"/>
      <c r="Z223" s="214"/>
      <c r="AA223" s="214"/>
      <c r="AB223" s="214"/>
      <c r="AC223" s="214"/>
    </row>
    <row r="224" spans="1:29" s="63" customFormat="1" ht="13.5" x14ac:dyDescent="0.25">
      <c r="A224" s="278" t="s">
        <v>115</v>
      </c>
      <c r="B224" s="377" t="s">
        <v>5</v>
      </c>
      <c r="C224" s="278">
        <v>57</v>
      </c>
      <c r="D224" s="278">
        <v>1050</v>
      </c>
      <c r="E224" s="279">
        <v>41685.022222222222</v>
      </c>
      <c r="F224" s="279">
        <v>41687.916666666664</v>
      </c>
      <c r="G224" s="378">
        <v>69.46666666661622</v>
      </c>
      <c r="H224" s="379">
        <v>69.46666666661622</v>
      </c>
      <c r="I224" s="380">
        <v>20770.53333331825</v>
      </c>
      <c r="J224" s="381">
        <v>2.5443982209659706E-3</v>
      </c>
      <c r="K224" s="381">
        <v>2.6328074781946935E-3</v>
      </c>
      <c r="L224" s="381"/>
      <c r="M224" s="294">
        <v>0</v>
      </c>
      <c r="N224" s="294">
        <v>330</v>
      </c>
      <c r="O224" s="294">
        <v>299</v>
      </c>
      <c r="P224" s="382" t="s">
        <v>182</v>
      </c>
      <c r="Q224" s="483" t="s">
        <v>300</v>
      </c>
      <c r="R224" s="383"/>
      <c r="S224" s="384"/>
      <c r="T224" s="384"/>
      <c r="U224" s="384"/>
      <c r="V224" s="214"/>
      <c r="W224" s="214"/>
      <c r="X224" s="214"/>
      <c r="Y224" s="214"/>
      <c r="Z224" s="214"/>
      <c r="AA224" s="214"/>
      <c r="AB224" s="214"/>
      <c r="AC224" s="214"/>
    </row>
    <row r="225" spans="1:29" s="63" customFormat="1" ht="13.5" x14ac:dyDescent="0.25">
      <c r="A225" s="278" t="s">
        <v>121</v>
      </c>
      <c r="B225" s="377" t="s">
        <v>5</v>
      </c>
      <c r="C225" s="278">
        <v>6</v>
      </c>
      <c r="D225" s="278">
        <v>1060</v>
      </c>
      <c r="E225" s="279">
        <v>41671.62777777778</v>
      </c>
      <c r="F225" s="279">
        <v>41673.060416666667</v>
      </c>
      <c r="G225" s="378">
        <v>34.383333333302289</v>
      </c>
      <c r="H225" s="379">
        <v>34.383333333302289</v>
      </c>
      <c r="I225" s="380">
        <v>16538.383333318401</v>
      </c>
      <c r="J225" s="381">
        <v>2.0259582388020446E-3</v>
      </c>
      <c r="K225" s="381">
        <v>2.0963534550826552E-3</v>
      </c>
      <c r="L225" s="381"/>
      <c r="M225" s="294">
        <v>0</v>
      </c>
      <c r="N225" s="294">
        <v>517</v>
      </c>
      <c r="O225" s="294">
        <v>481</v>
      </c>
      <c r="P225" s="382" t="s">
        <v>212</v>
      </c>
      <c r="Q225" s="483" t="s">
        <v>225</v>
      </c>
      <c r="R225" s="383"/>
      <c r="S225" s="384"/>
      <c r="T225" s="384"/>
      <c r="U225" s="384"/>
    </row>
    <row r="226" spans="1:29" s="63" customFormat="1" ht="13.5" x14ac:dyDescent="0.25">
      <c r="A226" s="390" t="s">
        <v>119</v>
      </c>
      <c r="B226" s="390" t="s">
        <v>163</v>
      </c>
      <c r="C226" s="278">
        <v>7</v>
      </c>
      <c r="D226" s="278">
        <v>1060</v>
      </c>
      <c r="E226" s="279">
        <v>41677.45208333333</v>
      </c>
      <c r="F226" s="279">
        <v>41679</v>
      </c>
      <c r="G226" s="391">
        <v>37.150000000081491</v>
      </c>
      <c r="H226" s="392">
        <v>37.150000000081491</v>
      </c>
      <c r="I226" s="393">
        <v>6241.2000000136904</v>
      </c>
      <c r="J226" s="394">
        <v>7.6454937010472443E-4</v>
      </c>
      <c r="K226" s="394">
        <v>7.9111488228307558E-4</v>
      </c>
      <c r="L226" s="394">
        <v>8.2020475315292235E-4</v>
      </c>
      <c r="M226" s="294">
        <v>0</v>
      </c>
      <c r="N226" s="294">
        <v>181</v>
      </c>
      <c r="O226" s="294">
        <v>168</v>
      </c>
      <c r="P226" s="382" t="s">
        <v>212</v>
      </c>
      <c r="Q226" s="483" t="s">
        <v>213</v>
      </c>
      <c r="R226" s="383"/>
      <c r="S226" s="384"/>
      <c r="T226" s="384"/>
      <c r="U226" s="384"/>
    </row>
    <row r="227" spans="1:29" s="63" customFormat="1" ht="13.5" x14ac:dyDescent="0.25">
      <c r="A227" s="278" t="s">
        <v>121</v>
      </c>
      <c r="B227" s="377" t="s">
        <v>5</v>
      </c>
      <c r="C227" s="278">
        <v>12</v>
      </c>
      <c r="D227" s="278">
        <v>1060</v>
      </c>
      <c r="E227" s="279">
        <v>41692.617361111108</v>
      </c>
      <c r="F227" s="279">
        <v>41693.460416666669</v>
      </c>
      <c r="G227" s="378">
        <v>20.233333333453629</v>
      </c>
      <c r="H227" s="379">
        <v>20.233333333453629</v>
      </c>
      <c r="I227" s="380">
        <v>9732.2333333911956</v>
      </c>
      <c r="J227" s="381">
        <v>1.1922022791674869E-3</v>
      </c>
      <c r="K227" s="381">
        <v>1.233627287681906E-3</v>
      </c>
      <c r="L227" s="381"/>
      <c r="M227" s="294">
        <v>0</v>
      </c>
      <c r="N227" s="294">
        <v>517</v>
      </c>
      <c r="O227" s="294">
        <v>481</v>
      </c>
      <c r="P227" s="382" t="s">
        <v>212</v>
      </c>
      <c r="Q227" s="483" t="s">
        <v>230</v>
      </c>
      <c r="R227" s="383"/>
      <c r="S227" s="384"/>
      <c r="T227" s="384"/>
      <c r="U227" s="384"/>
    </row>
    <row r="228" spans="1:29" s="63" customFormat="1" x14ac:dyDescent="0.2">
      <c r="A228" s="390" t="s">
        <v>111</v>
      </c>
      <c r="B228" s="390" t="s">
        <v>163</v>
      </c>
      <c r="C228" s="278">
        <v>1</v>
      </c>
      <c r="D228" s="278">
        <v>1070</v>
      </c>
      <c r="E228" s="279">
        <v>41642.460416666669</v>
      </c>
      <c r="F228" s="279">
        <v>41643.711805555555</v>
      </c>
      <c r="G228" s="391">
        <v>30.033333333267365</v>
      </c>
      <c r="H228" s="392">
        <v>30.033333333267365</v>
      </c>
      <c r="I228" s="393">
        <v>7207.9999999841675</v>
      </c>
      <c r="J228" s="394">
        <v>8.8298273724454594E-4</v>
      </c>
      <c r="K228" s="394">
        <v>9.1366340951601864E-4</v>
      </c>
      <c r="L228" s="394">
        <v>9.4725947905856408E-4</v>
      </c>
      <c r="M228" s="532">
        <v>0</v>
      </c>
      <c r="N228" s="532">
        <v>261</v>
      </c>
      <c r="O228" s="532">
        <v>240</v>
      </c>
      <c r="P228" s="382" t="s">
        <v>408</v>
      </c>
      <c r="Q228" s="382" t="s">
        <v>424</v>
      </c>
      <c r="R228" s="382"/>
      <c r="S228" s="382"/>
      <c r="T228" s="384"/>
      <c r="U228" s="384"/>
      <c r="V228" s="384"/>
      <c r="W228" s="384"/>
      <c r="X228" s="384"/>
      <c r="Y228" s="384"/>
      <c r="Z228" s="384"/>
      <c r="AA228" s="384"/>
      <c r="AB228" s="384"/>
      <c r="AC228" s="384"/>
    </row>
    <row r="229" spans="1:29" s="63" customFormat="1" x14ac:dyDescent="0.2">
      <c r="A229" s="278" t="s">
        <v>111</v>
      </c>
      <c r="B229" s="377" t="s">
        <v>5</v>
      </c>
      <c r="C229" s="278">
        <v>3</v>
      </c>
      <c r="D229" s="278">
        <v>1070</v>
      </c>
      <c r="E229" s="279">
        <v>41648.849305555559</v>
      </c>
      <c r="F229" s="279">
        <v>41656.192361111112</v>
      </c>
      <c r="G229" s="378">
        <v>176.23333333327901</v>
      </c>
      <c r="H229" s="379">
        <v>176.23333333327901</v>
      </c>
      <c r="I229" s="380">
        <v>42295.999999986961</v>
      </c>
      <c r="J229" s="381">
        <v>5.1812760619541947E-3</v>
      </c>
      <c r="K229" s="381">
        <v>5.3613079313211002E-3</v>
      </c>
      <c r="L229" s="531"/>
      <c r="M229" s="532">
        <v>0</v>
      </c>
      <c r="N229" s="532">
        <v>261</v>
      </c>
      <c r="O229" s="532">
        <v>240</v>
      </c>
      <c r="P229" s="382" t="s">
        <v>408</v>
      </c>
      <c r="Q229" s="382" t="s">
        <v>409</v>
      </c>
      <c r="R229" s="382"/>
      <c r="S229" s="382"/>
      <c r="T229" s="384"/>
      <c r="U229" s="384"/>
      <c r="V229" s="384"/>
      <c r="W229" s="384"/>
      <c r="X229" s="384"/>
      <c r="Y229" s="384"/>
      <c r="Z229" s="384"/>
      <c r="AA229" s="384"/>
      <c r="AB229" s="384"/>
      <c r="AC229" s="384"/>
    </row>
    <row r="230" spans="1:29" s="63" customFormat="1" x14ac:dyDescent="0.2">
      <c r="A230" s="280" t="s">
        <v>126</v>
      </c>
      <c r="B230" s="452" t="s">
        <v>156</v>
      </c>
      <c r="C230" s="280">
        <v>2</v>
      </c>
      <c r="D230" s="280">
        <v>1150</v>
      </c>
      <c r="E230" s="281">
        <v>41647.875</v>
      </c>
      <c r="F230" s="281">
        <v>41648.254861111112</v>
      </c>
      <c r="G230" s="453">
        <v>9.1166666666977108</v>
      </c>
      <c r="H230" s="313"/>
      <c r="I230" s="283"/>
      <c r="J230" s="356"/>
      <c r="K230" s="356"/>
      <c r="L230" s="356"/>
      <c r="M230" s="535">
        <v>0</v>
      </c>
      <c r="N230" s="535">
        <v>168</v>
      </c>
      <c r="O230" s="535">
        <v>155</v>
      </c>
      <c r="P230" s="284" t="s">
        <v>564</v>
      </c>
      <c r="Q230" s="284" t="s">
        <v>565</v>
      </c>
      <c r="R230" s="284"/>
      <c r="S230" s="284"/>
    </row>
    <row r="231" spans="1:29" s="63" customFormat="1" x14ac:dyDescent="0.2">
      <c r="A231" s="280" t="s">
        <v>126</v>
      </c>
      <c r="B231" s="452" t="s">
        <v>156</v>
      </c>
      <c r="C231" s="280">
        <v>6</v>
      </c>
      <c r="D231" s="280">
        <v>1150</v>
      </c>
      <c r="E231" s="281">
        <v>41663.895833333336</v>
      </c>
      <c r="F231" s="281">
        <v>41664.256249999999</v>
      </c>
      <c r="G231" s="453">
        <v>8.6499999999068677</v>
      </c>
      <c r="H231" s="313"/>
      <c r="I231" s="283"/>
      <c r="J231" s="356"/>
      <c r="K231" s="356"/>
      <c r="L231" s="356"/>
      <c r="M231" s="535">
        <v>0</v>
      </c>
      <c r="N231" s="535">
        <v>168</v>
      </c>
      <c r="O231" s="535">
        <v>155</v>
      </c>
      <c r="P231" s="284" t="s">
        <v>564</v>
      </c>
      <c r="Q231" s="284" t="s">
        <v>565</v>
      </c>
      <c r="R231" s="284"/>
      <c r="S231" s="284"/>
    </row>
    <row r="232" spans="1:29" s="63" customFormat="1" x14ac:dyDescent="0.2">
      <c r="A232" s="454" t="s">
        <v>126</v>
      </c>
      <c r="B232" s="462" t="s">
        <v>156</v>
      </c>
      <c r="C232" s="454">
        <v>7</v>
      </c>
      <c r="D232" s="454">
        <v>1150</v>
      </c>
      <c r="E232" s="455">
        <v>41669.90625</v>
      </c>
      <c r="F232" s="455">
        <v>41670.1875</v>
      </c>
      <c r="G232" s="463">
        <v>6.75</v>
      </c>
      <c r="H232" s="457"/>
      <c r="I232" s="458"/>
      <c r="J232" s="245"/>
      <c r="K232" s="245"/>
      <c r="L232" s="245"/>
      <c r="M232" s="534">
        <v>0</v>
      </c>
      <c r="N232" s="534">
        <v>168</v>
      </c>
      <c r="O232" s="534">
        <v>155</v>
      </c>
      <c r="P232" s="459" t="s">
        <v>564</v>
      </c>
      <c r="Q232" s="460" t="s">
        <v>572</v>
      </c>
      <c r="R232" s="461"/>
      <c r="S232" s="214"/>
      <c r="T232" s="214"/>
      <c r="U232" s="214"/>
      <c r="V232" s="214"/>
      <c r="W232" s="214"/>
      <c r="X232" s="214"/>
      <c r="Y232" s="214"/>
      <c r="Z232" s="214"/>
      <c r="AA232" s="214"/>
      <c r="AB232" s="214"/>
      <c r="AC232" s="214"/>
    </row>
    <row r="233" spans="1:29" s="63" customFormat="1" x14ac:dyDescent="0.2">
      <c r="A233" s="280" t="s">
        <v>115</v>
      </c>
      <c r="B233" s="452" t="s">
        <v>156</v>
      </c>
      <c r="C233" s="280">
        <v>17</v>
      </c>
      <c r="D233" s="280">
        <v>1160</v>
      </c>
      <c r="E233" s="281">
        <v>41655.958333333336</v>
      </c>
      <c r="F233" s="281">
        <v>41656.166666666664</v>
      </c>
      <c r="G233" s="453">
        <v>4.9999999998835847</v>
      </c>
      <c r="H233" s="313"/>
      <c r="I233" s="283"/>
      <c r="J233" s="356"/>
      <c r="K233" s="356"/>
      <c r="L233" s="356"/>
      <c r="M233" s="535">
        <v>0</v>
      </c>
      <c r="N233" s="535">
        <v>330</v>
      </c>
      <c r="O233" s="535">
        <v>299</v>
      </c>
      <c r="P233" s="284" t="s">
        <v>175</v>
      </c>
      <c r="Q233" s="284" t="s">
        <v>560</v>
      </c>
      <c r="R233" s="284"/>
      <c r="S233" s="284"/>
    </row>
    <row r="234" spans="1:29" s="63" customFormat="1" x14ac:dyDescent="0.2">
      <c r="A234" s="280" t="s">
        <v>115</v>
      </c>
      <c r="B234" s="452" t="s">
        <v>156</v>
      </c>
      <c r="C234" s="280">
        <v>18</v>
      </c>
      <c r="D234" s="280">
        <v>1160</v>
      </c>
      <c r="E234" s="281">
        <v>41656.927083333336</v>
      </c>
      <c r="F234" s="281">
        <v>41657.208333333336</v>
      </c>
      <c r="G234" s="453">
        <v>6.75</v>
      </c>
      <c r="H234" s="313"/>
      <c r="I234" s="283"/>
      <c r="J234" s="356"/>
      <c r="K234" s="356"/>
      <c r="L234" s="356"/>
      <c r="M234" s="535">
        <v>0</v>
      </c>
      <c r="N234" s="535">
        <v>330</v>
      </c>
      <c r="O234" s="535">
        <v>299</v>
      </c>
      <c r="P234" s="284" t="s">
        <v>175</v>
      </c>
      <c r="Q234" s="284" t="s">
        <v>560</v>
      </c>
      <c r="R234" s="284"/>
      <c r="S234" s="284"/>
    </row>
    <row r="235" spans="1:29" s="63" customFormat="1" x14ac:dyDescent="0.2">
      <c r="A235" s="280" t="s">
        <v>110</v>
      </c>
      <c r="B235" s="452" t="s">
        <v>156</v>
      </c>
      <c r="C235" s="280">
        <v>10</v>
      </c>
      <c r="D235" s="280">
        <v>1160</v>
      </c>
      <c r="E235" s="281">
        <v>41657.875</v>
      </c>
      <c r="F235" s="281">
        <v>41658.320138888892</v>
      </c>
      <c r="G235" s="453">
        <v>10.683333333407063</v>
      </c>
      <c r="H235" s="313"/>
      <c r="I235" s="283"/>
      <c r="J235" s="356"/>
      <c r="K235" s="356"/>
      <c r="L235" s="356"/>
      <c r="M235" s="535">
        <v>0</v>
      </c>
      <c r="N235" s="535">
        <v>525</v>
      </c>
      <c r="O235" s="535">
        <v>486</v>
      </c>
      <c r="P235" s="284" t="s">
        <v>175</v>
      </c>
      <c r="Q235" s="284" t="s">
        <v>560</v>
      </c>
      <c r="R235" s="284"/>
      <c r="S235" s="284"/>
    </row>
    <row r="236" spans="1:29" s="63" customFormat="1" x14ac:dyDescent="0.2">
      <c r="A236" s="280" t="s">
        <v>115</v>
      </c>
      <c r="B236" s="452" t="s">
        <v>156</v>
      </c>
      <c r="C236" s="280">
        <v>19</v>
      </c>
      <c r="D236" s="280">
        <v>1160</v>
      </c>
      <c r="E236" s="281">
        <v>41657.878472222219</v>
      </c>
      <c r="F236" s="281">
        <v>41658.208333333336</v>
      </c>
      <c r="G236" s="453">
        <v>7.9166666668024845</v>
      </c>
      <c r="H236" s="313"/>
      <c r="I236" s="283"/>
      <c r="J236" s="356"/>
      <c r="K236" s="356"/>
      <c r="L236" s="356"/>
      <c r="M236" s="535">
        <v>0</v>
      </c>
      <c r="N236" s="535">
        <v>330</v>
      </c>
      <c r="O236" s="535">
        <v>299</v>
      </c>
      <c r="P236" s="284" t="s">
        <v>175</v>
      </c>
      <c r="Q236" s="284" t="s">
        <v>560</v>
      </c>
      <c r="R236" s="284"/>
      <c r="S236" s="284"/>
    </row>
    <row r="237" spans="1:29" s="63" customFormat="1" x14ac:dyDescent="0.2">
      <c r="A237" s="280" t="s">
        <v>115</v>
      </c>
      <c r="B237" s="452" t="s">
        <v>156</v>
      </c>
      <c r="C237" s="280">
        <v>23</v>
      </c>
      <c r="D237" s="280">
        <v>1160</v>
      </c>
      <c r="E237" s="281">
        <v>41663.958333333336</v>
      </c>
      <c r="F237" s="281">
        <v>41664.284722222219</v>
      </c>
      <c r="G237" s="453">
        <v>7.8333333331975155</v>
      </c>
      <c r="H237" s="313"/>
      <c r="I237" s="283"/>
      <c r="J237" s="356"/>
      <c r="K237" s="356"/>
      <c r="L237" s="356"/>
      <c r="M237" s="535">
        <v>0</v>
      </c>
      <c r="N237" s="535">
        <v>330</v>
      </c>
      <c r="O237" s="535">
        <v>299</v>
      </c>
      <c r="P237" s="284" t="s">
        <v>175</v>
      </c>
      <c r="Q237" s="284" t="s">
        <v>560</v>
      </c>
      <c r="R237" s="284"/>
      <c r="S237" s="284"/>
    </row>
    <row r="238" spans="1:29" s="384" customFormat="1" x14ac:dyDescent="0.2">
      <c r="A238" s="280" t="s">
        <v>110</v>
      </c>
      <c r="B238" s="452" t="s">
        <v>156</v>
      </c>
      <c r="C238" s="280">
        <v>14</v>
      </c>
      <c r="D238" s="280">
        <v>1160</v>
      </c>
      <c r="E238" s="281">
        <v>41665.482638888891</v>
      </c>
      <c r="F238" s="281">
        <v>41666.243055555555</v>
      </c>
      <c r="G238" s="453">
        <v>18.249999999941792</v>
      </c>
      <c r="H238" s="313"/>
      <c r="I238" s="283"/>
      <c r="J238" s="356"/>
      <c r="K238" s="356"/>
      <c r="L238" s="356"/>
      <c r="M238" s="535">
        <v>0</v>
      </c>
      <c r="N238" s="535">
        <v>525</v>
      </c>
      <c r="O238" s="535">
        <v>486</v>
      </c>
      <c r="P238" s="284" t="s">
        <v>175</v>
      </c>
      <c r="Q238" s="284" t="s">
        <v>560</v>
      </c>
      <c r="R238" s="284"/>
      <c r="S238" s="284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</row>
    <row r="239" spans="1:29" s="63" customFormat="1" x14ac:dyDescent="0.2">
      <c r="A239" s="454" t="s">
        <v>115</v>
      </c>
      <c r="B239" s="462" t="s">
        <v>156</v>
      </c>
      <c r="C239" s="454">
        <v>33</v>
      </c>
      <c r="D239" s="454">
        <v>1160</v>
      </c>
      <c r="E239" s="455">
        <v>41668.875</v>
      </c>
      <c r="F239" s="455">
        <v>41669.079861111109</v>
      </c>
      <c r="G239" s="463">
        <v>4.9166666666278616</v>
      </c>
      <c r="H239" s="457"/>
      <c r="I239" s="458"/>
      <c r="J239" s="245"/>
      <c r="K239" s="245"/>
      <c r="L239" s="245"/>
      <c r="M239" s="534">
        <v>0</v>
      </c>
      <c r="N239" s="244">
        <v>330</v>
      </c>
      <c r="O239" s="244">
        <v>299</v>
      </c>
      <c r="P239" s="459" t="s">
        <v>175</v>
      </c>
      <c r="Q239" s="460" t="s">
        <v>189</v>
      </c>
      <c r="R239" s="461"/>
      <c r="S239" s="214"/>
      <c r="T239" s="214"/>
      <c r="U239" s="214"/>
      <c r="V239" s="214"/>
      <c r="W239" s="214"/>
      <c r="X239" s="214"/>
      <c r="Y239" s="214"/>
      <c r="Z239" s="214"/>
      <c r="AA239" s="214"/>
      <c r="AB239" s="214"/>
      <c r="AC239" s="214"/>
    </row>
    <row r="240" spans="1:29" s="63" customFormat="1" x14ac:dyDescent="0.2">
      <c r="A240" s="454" t="s">
        <v>115</v>
      </c>
      <c r="B240" s="462" t="s">
        <v>156</v>
      </c>
      <c r="C240" s="454">
        <v>34</v>
      </c>
      <c r="D240" s="454">
        <v>1160</v>
      </c>
      <c r="E240" s="455">
        <v>41669.927083333336</v>
      </c>
      <c r="F240" s="455">
        <v>41670.166666666664</v>
      </c>
      <c r="G240" s="463">
        <v>5.7499999998835847</v>
      </c>
      <c r="H240" s="457"/>
      <c r="I240" s="458"/>
      <c r="J240" s="245"/>
      <c r="K240" s="245"/>
      <c r="L240" s="245"/>
      <c r="M240" s="534">
        <v>0</v>
      </c>
      <c r="N240" s="244">
        <v>330</v>
      </c>
      <c r="O240" s="244">
        <v>299</v>
      </c>
      <c r="P240" s="459" t="s">
        <v>175</v>
      </c>
      <c r="Q240" s="460" t="s">
        <v>193</v>
      </c>
      <c r="R240" s="461"/>
      <c r="S240" s="214"/>
      <c r="T240" s="214"/>
      <c r="U240" s="214"/>
      <c r="V240" s="214"/>
      <c r="W240" s="214"/>
      <c r="X240" s="214"/>
      <c r="Y240" s="214"/>
      <c r="Z240" s="214"/>
      <c r="AA240" s="214"/>
      <c r="AB240" s="214"/>
      <c r="AC240" s="214"/>
    </row>
    <row r="241" spans="1:29" s="63" customFormat="1" ht="13.5" x14ac:dyDescent="0.25">
      <c r="A241" s="280" t="s">
        <v>112</v>
      </c>
      <c r="B241" s="452" t="s">
        <v>156</v>
      </c>
      <c r="C241" s="280">
        <v>19</v>
      </c>
      <c r="D241" s="280">
        <v>1160</v>
      </c>
      <c r="E241" s="281">
        <v>41674.958333333336</v>
      </c>
      <c r="F241" s="281">
        <v>41675.177083333336</v>
      </c>
      <c r="G241" s="453">
        <v>5.25</v>
      </c>
      <c r="H241" s="484"/>
      <c r="I241" s="485"/>
      <c r="J241" s="491"/>
      <c r="K241" s="491"/>
      <c r="L241" s="491"/>
      <c r="M241" s="495">
        <v>0</v>
      </c>
      <c r="N241" s="495">
        <v>330</v>
      </c>
      <c r="O241" s="495">
        <v>303</v>
      </c>
      <c r="P241" s="284" t="s">
        <v>175</v>
      </c>
      <c r="Q241" s="482" t="s">
        <v>189</v>
      </c>
      <c r="R241" s="285"/>
    </row>
    <row r="242" spans="1:29" s="63" customFormat="1" ht="13.5" x14ac:dyDescent="0.25">
      <c r="A242" s="280" t="s">
        <v>115</v>
      </c>
      <c r="B242" s="452" t="s">
        <v>156</v>
      </c>
      <c r="C242" s="280">
        <v>47</v>
      </c>
      <c r="D242" s="280">
        <v>1160</v>
      </c>
      <c r="E242" s="281">
        <v>41677.958333333336</v>
      </c>
      <c r="F242" s="281">
        <v>41678.229166666664</v>
      </c>
      <c r="G242" s="453">
        <v>6.4999999998835847</v>
      </c>
      <c r="H242" s="484"/>
      <c r="I242" s="485"/>
      <c r="J242" s="491"/>
      <c r="K242" s="491"/>
      <c r="L242" s="491"/>
      <c r="M242" s="495">
        <v>0</v>
      </c>
      <c r="N242" s="495">
        <v>330</v>
      </c>
      <c r="O242" s="495">
        <v>299</v>
      </c>
      <c r="P242" s="284" t="s">
        <v>175</v>
      </c>
      <c r="Q242" s="482" t="s">
        <v>193</v>
      </c>
    </row>
    <row r="243" spans="1:29" s="63" customFormat="1" ht="13.5" x14ac:dyDescent="0.25">
      <c r="A243" s="280" t="s">
        <v>115</v>
      </c>
      <c r="B243" s="280" t="s">
        <v>4</v>
      </c>
      <c r="C243" s="280">
        <v>48</v>
      </c>
      <c r="D243" s="280">
        <v>1160</v>
      </c>
      <c r="E243" s="281">
        <v>41678.229166666664</v>
      </c>
      <c r="F243" s="281">
        <v>41678.315972222219</v>
      </c>
      <c r="G243" s="282">
        <v>2.0833333333139308</v>
      </c>
      <c r="H243" s="313">
        <v>1.1994949494837783</v>
      </c>
      <c r="I243" s="283">
        <v>358.64898989564972</v>
      </c>
      <c r="J243" s="356">
        <v>4.3934637459593219E-5</v>
      </c>
      <c r="K243" s="356">
        <v>4.5461217942321753E-5</v>
      </c>
      <c r="L243" s="356">
        <v>4.7132860063010491E-5</v>
      </c>
      <c r="M243" s="495">
        <v>140</v>
      </c>
      <c r="N243" s="495">
        <v>330</v>
      </c>
      <c r="O243" s="495">
        <v>299</v>
      </c>
      <c r="P243" s="284" t="s">
        <v>175</v>
      </c>
      <c r="Q243" s="482" t="s">
        <v>298</v>
      </c>
    </row>
    <row r="244" spans="1:29" s="63" customFormat="1" ht="13.5" x14ac:dyDescent="0.25">
      <c r="A244" s="280" t="s">
        <v>112</v>
      </c>
      <c r="B244" s="280" t="s">
        <v>4</v>
      </c>
      <c r="C244" s="280">
        <v>22</v>
      </c>
      <c r="D244" s="280">
        <v>1160</v>
      </c>
      <c r="E244" s="281">
        <v>41678.302083333336</v>
      </c>
      <c r="F244" s="281">
        <v>41678.352083333331</v>
      </c>
      <c r="G244" s="282">
        <v>1.1999999998952262</v>
      </c>
      <c r="H244" s="313">
        <v>0.1090909090813842</v>
      </c>
      <c r="I244" s="283">
        <v>33.054545451659415</v>
      </c>
      <c r="J244" s="356">
        <v>4.0491943703308263E-6</v>
      </c>
      <c r="K244" s="356">
        <v>4.1898902188445734E-6</v>
      </c>
      <c r="L244" s="356">
        <v>4.3439555362271504E-6</v>
      </c>
      <c r="M244" s="495">
        <v>300</v>
      </c>
      <c r="N244" s="495">
        <v>330</v>
      </c>
      <c r="O244" s="495">
        <v>303</v>
      </c>
      <c r="P244" s="284" t="s">
        <v>175</v>
      </c>
      <c r="Q244" s="482" t="s">
        <v>277</v>
      </c>
    </row>
    <row r="245" spans="1:29" s="384" customFormat="1" ht="13.5" x14ac:dyDescent="0.25">
      <c r="A245" s="280" t="s">
        <v>115</v>
      </c>
      <c r="B245" s="280" t="s">
        <v>4</v>
      </c>
      <c r="C245" s="280">
        <v>49</v>
      </c>
      <c r="D245" s="280">
        <v>1160</v>
      </c>
      <c r="E245" s="281">
        <v>41678.315972222219</v>
      </c>
      <c r="F245" s="281">
        <v>41678.394444444442</v>
      </c>
      <c r="G245" s="282">
        <v>1.8833333333604969</v>
      </c>
      <c r="H245" s="313">
        <v>0.51363636364377185</v>
      </c>
      <c r="I245" s="283">
        <v>153.57727272948779</v>
      </c>
      <c r="J245" s="356">
        <v>1.881327423051237E-5</v>
      </c>
      <c r="K245" s="356">
        <v>1.9466972062500483E-5</v>
      </c>
      <c r="L245" s="356">
        <v>2.018278681482924E-5</v>
      </c>
      <c r="M245" s="495">
        <v>240</v>
      </c>
      <c r="N245" s="495">
        <v>330</v>
      </c>
      <c r="O245" s="495">
        <v>299</v>
      </c>
      <c r="P245" s="284" t="s">
        <v>175</v>
      </c>
      <c r="Q245" s="482" t="s">
        <v>277</v>
      </c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</row>
    <row r="246" spans="1:29" s="63" customFormat="1" ht="13.5" x14ac:dyDescent="0.25">
      <c r="A246" s="280" t="s">
        <v>112</v>
      </c>
      <c r="B246" s="280" t="s">
        <v>4</v>
      </c>
      <c r="C246" s="280">
        <v>23</v>
      </c>
      <c r="D246" s="280">
        <v>1160</v>
      </c>
      <c r="E246" s="281">
        <v>41678.352083333331</v>
      </c>
      <c r="F246" s="281">
        <v>41678.628472222219</v>
      </c>
      <c r="G246" s="282">
        <v>6.6333333333022892</v>
      </c>
      <c r="H246" s="313">
        <v>1.6080808080732822</v>
      </c>
      <c r="I246" s="283">
        <v>487.24848484620452</v>
      </c>
      <c r="J246" s="356">
        <v>5.9688124426845775E-5</v>
      </c>
      <c r="K246" s="356">
        <v>6.1762085453256825E-5</v>
      </c>
      <c r="L246" s="356">
        <v>6.4033122354120991E-5</v>
      </c>
      <c r="M246" s="495">
        <v>250</v>
      </c>
      <c r="N246" s="495">
        <v>330</v>
      </c>
      <c r="O246" s="495">
        <v>303</v>
      </c>
      <c r="P246" s="284" t="s">
        <v>175</v>
      </c>
      <c r="Q246" s="482" t="s">
        <v>277</v>
      </c>
    </row>
    <row r="247" spans="1:29" s="63" customFormat="1" ht="13.5" x14ac:dyDescent="0.25">
      <c r="A247" s="280" t="s">
        <v>112</v>
      </c>
      <c r="B247" s="452" t="s">
        <v>156</v>
      </c>
      <c r="C247" s="280">
        <v>24</v>
      </c>
      <c r="D247" s="280">
        <v>1160</v>
      </c>
      <c r="E247" s="281">
        <v>41678.916666666664</v>
      </c>
      <c r="F247" s="281">
        <v>41679.166666666664</v>
      </c>
      <c r="G247" s="453">
        <v>6</v>
      </c>
      <c r="H247" s="484"/>
      <c r="I247" s="485"/>
      <c r="J247" s="491"/>
      <c r="K247" s="491"/>
      <c r="L247" s="491"/>
      <c r="M247" s="495">
        <v>0</v>
      </c>
      <c r="N247" s="495">
        <v>330</v>
      </c>
      <c r="O247" s="495">
        <v>303</v>
      </c>
      <c r="P247" s="284" t="s">
        <v>175</v>
      </c>
      <c r="Q247" s="482" t="s">
        <v>193</v>
      </c>
    </row>
    <row r="248" spans="1:29" s="63" customFormat="1" ht="13.5" x14ac:dyDescent="0.25">
      <c r="A248" s="280" t="s">
        <v>115</v>
      </c>
      <c r="B248" s="452" t="s">
        <v>156</v>
      </c>
      <c r="C248" s="280">
        <v>50</v>
      </c>
      <c r="D248" s="280">
        <v>1160</v>
      </c>
      <c r="E248" s="281">
        <v>41678.916666666664</v>
      </c>
      <c r="F248" s="281">
        <v>41679.166666666664</v>
      </c>
      <c r="G248" s="453">
        <v>6</v>
      </c>
      <c r="H248" s="484"/>
      <c r="I248" s="485"/>
      <c r="J248" s="491"/>
      <c r="K248" s="491"/>
      <c r="L248" s="491"/>
      <c r="M248" s="495">
        <v>0</v>
      </c>
      <c r="N248" s="495">
        <v>330</v>
      </c>
      <c r="O248" s="495">
        <v>299</v>
      </c>
      <c r="P248" s="284" t="s">
        <v>175</v>
      </c>
      <c r="Q248" s="482" t="s">
        <v>193</v>
      </c>
    </row>
    <row r="249" spans="1:29" s="384" customFormat="1" ht="13.5" x14ac:dyDescent="0.25">
      <c r="A249" s="280" t="s">
        <v>115</v>
      </c>
      <c r="B249" s="452" t="s">
        <v>156</v>
      </c>
      <c r="C249" s="280">
        <v>51</v>
      </c>
      <c r="D249" s="280">
        <v>1160</v>
      </c>
      <c r="E249" s="281">
        <v>41679.883333333331</v>
      </c>
      <c r="F249" s="281">
        <v>41680.136805555558</v>
      </c>
      <c r="G249" s="453">
        <v>6.0833333334303461</v>
      </c>
      <c r="H249" s="484"/>
      <c r="I249" s="485"/>
      <c r="J249" s="491"/>
      <c r="K249" s="491"/>
      <c r="L249" s="491"/>
      <c r="M249" s="495">
        <v>0</v>
      </c>
      <c r="N249" s="495">
        <v>330</v>
      </c>
      <c r="O249" s="495">
        <v>299</v>
      </c>
      <c r="P249" s="284" t="s">
        <v>175</v>
      </c>
      <c r="Q249" s="482" t="s">
        <v>193</v>
      </c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</row>
    <row r="250" spans="1:29" s="63" customFormat="1" ht="13.5" x14ac:dyDescent="0.25">
      <c r="A250" s="280" t="s">
        <v>115</v>
      </c>
      <c r="B250" s="452" t="s">
        <v>156</v>
      </c>
      <c r="C250" s="280">
        <v>53</v>
      </c>
      <c r="D250" s="280">
        <v>1160</v>
      </c>
      <c r="E250" s="281">
        <v>41681.51458333333</v>
      </c>
      <c r="F250" s="281">
        <v>41681.6875</v>
      </c>
      <c r="G250" s="453">
        <v>4.1500000000814907</v>
      </c>
      <c r="H250" s="484"/>
      <c r="I250" s="485"/>
      <c r="J250" s="491"/>
      <c r="K250" s="491"/>
      <c r="L250" s="491"/>
      <c r="M250" s="495">
        <v>0</v>
      </c>
      <c r="N250" s="495">
        <v>330</v>
      </c>
      <c r="O250" s="495">
        <v>299</v>
      </c>
      <c r="P250" s="284" t="s">
        <v>175</v>
      </c>
      <c r="Q250" s="482" t="s">
        <v>193</v>
      </c>
    </row>
    <row r="251" spans="1:29" s="63" customFormat="1" ht="13.5" x14ac:dyDescent="0.25">
      <c r="A251" s="280" t="s">
        <v>115</v>
      </c>
      <c r="B251" s="452" t="s">
        <v>156</v>
      </c>
      <c r="C251" s="280">
        <v>54</v>
      </c>
      <c r="D251" s="280">
        <v>1160</v>
      </c>
      <c r="E251" s="281">
        <v>41682.916666666664</v>
      </c>
      <c r="F251" s="281">
        <v>41683.201388888891</v>
      </c>
      <c r="G251" s="453">
        <v>6.8333333334303461</v>
      </c>
      <c r="H251" s="484"/>
      <c r="I251" s="485"/>
      <c r="J251" s="491"/>
      <c r="K251" s="491"/>
      <c r="L251" s="491"/>
      <c r="M251" s="495">
        <v>0</v>
      </c>
      <c r="N251" s="495">
        <v>330</v>
      </c>
      <c r="O251" s="495">
        <v>299</v>
      </c>
      <c r="P251" s="284" t="s">
        <v>175</v>
      </c>
      <c r="Q251" s="482" t="s">
        <v>193</v>
      </c>
    </row>
    <row r="252" spans="1:29" s="63" customFormat="1" ht="13.5" x14ac:dyDescent="0.25">
      <c r="A252" s="280" t="s">
        <v>110</v>
      </c>
      <c r="B252" s="452" t="s">
        <v>156</v>
      </c>
      <c r="C252" s="280">
        <v>21</v>
      </c>
      <c r="D252" s="280">
        <v>1160</v>
      </c>
      <c r="E252" s="281">
        <v>41682.999305555553</v>
      </c>
      <c r="F252" s="281">
        <v>41683.180555555555</v>
      </c>
      <c r="G252" s="453">
        <v>4.3500000000349246</v>
      </c>
      <c r="H252" s="484"/>
      <c r="I252" s="485"/>
      <c r="J252" s="491"/>
      <c r="K252" s="491"/>
      <c r="L252" s="491"/>
      <c r="M252" s="495">
        <v>0</v>
      </c>
      <c r="N252" s="495">
        <v>525</v>
      </c>
      <c r="O252" s="495">
        <v>486</v>
      </c>
      <c r="P252" s="284" t="s">
        <v>175</v>
      </c>
      <c r="Q252" s="482" t="s">
        <v>193</v>
      </c>
      <c r="R252" s="285"/>
    </row>
    <row r="253" spans="1:29" s="63" customFormat="1" ht="13.5" x14ac:dyDescent="0.25">
      <c r="A253" s="280" t="s">
        <v>115</v>
      </c>
      <c r="B253" s="280" t="s">
        <v>4</v>
      </c>
      <c r="C253" s="280">
        <v>56</v>
      </c>
      <c r="D253" s="280">
        <v>1160</v>
      </c>
      <c r="E253" s="281">
        <v>41684.475694444445</v>
      </c>
      <c r="F253" s="281">
        <v>41685.022222222222</v>
      </c>
      <c r="G253" s="282">
        <v>13.116666666639503</v>
      </c>
      <c r="H253" s="313">
        <v>2.1861111111065838</v>
      </c>
      <c r="I253" s="283">
        <v>653.64722222086857</v>
      </c>
      <c r="J253" s="356">
        <v>8.0072032945358533E-5</v>
      </c>
      <c r="K253" s="356">
        <v>8.2854266048322035E-5</v>
      </c>
      <c r="L253" s="356">
        <v>8.590087780388145E-5</v>
      </c>
      <c r="M253" s="495">
        <v>275</v>
      </c>
      <c r="N253" s="495">
        <v>330</v>
      </c>
      <c r="O253" s="495">
        <v>299</v>
      </c>
      <c r="P253" s="284" t="s">
        <v>175</v>
      </c>
      <c r="Q253" s="482" t="s">
        <v>277</v>
      </c>
    </row>
    <row r="254" spans="1:29" s="63" customFormat="1" ht="13.5" x14ac:dyDescent="0.25">
      <c r="A254" s="280" t="s">
        <v>110</v>
      </c>
      <c r="B254" s="452" t="s">
        <v>156</v>
      </c>
      <c r="C254" s="280">
        <v>25</v>
      </c>
      <c r="D254" s="280">
        <v>1160</v>
      </c>
      <c r="E254" s="281">
        <v>41690.958333333336</v>
      </c>
      <c r="F254" s="281">
        <v>41691.166666666664</v>
      </c>
      <c r="G254" s="453">
        <v>4.9999999998835847</v>
      </c>
      <c r="H254" s="484"/>
      <c r="I254" s="485"/>
      <c r="J254" s="491"/>
      <c r="K254" s="491"/>
      <c r="L254" s="491"/>
      <c r="M254" s="495">
        <v>0</v>
      </c>
      <c r="N254" s="495">
        <v>525</v>
      </c>
      <c r="O254" s="495">
        <v>486</v>
      </c>
      <c r="P254" s="284" t="s">
        <v>175</v>
      </c>
      <c r="Q254" s="482" t="s">
        <v>193</v>
      </c>
      <c r="R254" s="285"/>
    </row>
    <row r="255" spans="1:29" s="63" customFormat="1" x14ac:dyDescent="0.2">
      <c r="A255" s="280" t="s">
        <v>109</v>
      </c>
      <c r="B255" s="452" t="s">
        <v>156</v>
      </c>
      <c r="C255" s="280">
        <v>2</v>
      </c>
      <c r="D255" s="280">
        <v>1190</v>
      </c>
      <c r="E255" s="281">
        <v>41643.5</v>
      </c>
      <c r="F255" s="281">
        <v>41643.708333333336</v>
      </c>
      <c r="G255" s="453">
        <v>5.0000000000582077</v>
      </c>
      <c r="H255" s="313"/>
      <c r="I255" s="283"/>
      <c r="J255" s="356"/>
      <c r="K255" s="356"/>
      <c r="L255" s="356"/>
      <c r="M255" s="537">
        <v>0</v>
      </c>
      <c r="N255" s="537">
        <v>607</v>
      </c>
      <c r="O255" s="537">
        <v>570</v>
      </c>
      <c r="P255" s="284" t="s">
        <v>157</v>
      </c>
      <c r="Q255" s="284" t="s">
        <v>579</v>
      </c>
      <c r="R255" s="284"/>
      <c r="S255" s="284"/>
    </row>
    <row r="256" spans="1:29" s="214" customFormat="1" x14ac:dyDescent="0.2">
      <c r="A256" s="280" t="s">
        <v>109</v>
      </c>
      <c r="B256" s="452" t="s">
        <v>156</v>
      </c>
      <c r="C256" s="280">
        <v>3</v>
      </c>
      <c r="D256" s="280">
        <v>1190</v>
      </c>
      <c r="E256" s="281">
        <v>41650</v>
      </c>
      <c r="F256" s="281">
        <v>41650.224305555559</v>
      </c>
      <c r="G256" s="453">
        <v>5.3833333334187046</v>
      </c>
      <c r="H256" s="313"/>
      <c r="I256" s="283"/>
      <c r="J256" s="356"/>
      <c r="K256" s="356"/>
      <c r="L256" s="356"/>
      <c r="M256" s="537">
        <v>0</v>
      </c>
      <c r="N256" s="537">
        <v>607</v>
      </c>
      <c r="O256" s="537">
        <v>570</v>
      </c>
      <c r="P256" s="284" t="s">
        <v>157</v>
      </c>
      <c r="Q256" s="284" t="s">
        <v>578</v>
      </c>
      <c r="R256" s="284"/>
      <c r="S256" s="284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</row>
    <row r="257" spans="1:29" s="63" customFormat="1" x14ac:dyDescent="0.2">
      <c r="A257" s="280" t="s">
        <v>109</v>
      </c>
      <c r="B257" s="452" t="s">
        <v>156</v>
      </c>
      <c r="C257" s="280">
        <v>11</v>
      </c>
      <c r="D257" s="280">
        <v>1190</v>
      </c>
      <c r="E257" s="281">
        <v>41658</v>
      </c>
      <c r="F257" s="281">
        <v>41658.260416666664</v>
      </c>
      <c r="G257" s="453">
        <v>6.2499999999417923</v>
      </c>
      <c r="H257" s="313"/>
      <c r="I257" s="283"/>
      <c r="J257" s="356"/>
      <c r="K257" s="356"/>
      <c r="L257" s="356"/>
      <c r="M257" s="537">
        <v>0</v>
      </c>
      <c r="N257" s="537">
        <v>607</v>
      </c>
      <c r="O257" s="537">
        <v>570</v>
      </c>
      <c r="P257" s="284" t="s">
        <v>157</v>
      </c>
      <c r="Q257" s="284" t="s">
        <v>573</v>
      </c>
      <c r="R257" s="284"/>
      <c r="S257" s="284"/>
    </row>
    <row r="258" spans="1:29" s="63" customFormat="1" x14ac:dyDescent="0.2">
      <c r="A258" s="454" t="s">
        <v>109</v>
      </c>
      <c r="B258" s="462" t="s">
        <v>156</v>
      </c>
      <c r="C258" s="454">
        <v>15</v>
      </c>
      <c r="D258" s="454">
        <v>1190</v>
      </c>
      <c r="E258" s="455">
        <v>41665.5</v>
      </c>
      <c r="F258" s="455">
        <v>41665.75</v>
      </c>
      <c r="G258" s="463">
        <v>6</v>
      </c>
      <c r="H258" s="457"/>
      <c r="I258" s="458"/>
      <c r="J258" s="245"/>
      <c r="K258" s="245"/>
      <c r="L258" s="245"/>
      <c r="M258" s="543">
        <v>0</v>
      </c>
      <c r="N258" s="544">
        <v>607</v>
      </c>
      <c r="O258" s="544">
        <v>570</v>
      </c>
      <c r="P258" s="459" t="s">
        <v>157</v>
      </c>
      <c r="Q258" s="460" t="s">
        <v>575</v>
      </c>
      <c r="R258" s="461"/>
      <c r="S258" s="214"/>
      <c r="T258" s="214"/>
      <c r="U258" s="214"/>
      <c r="V258" s="214"/>
      <c r="W258" s="214"/>
      <c r="X258" s="214"/>
      <c r="Y258" s="214"/>
      <c r="Z258" s="214"/>
      <c r="AA258" s="214"/>
      <c r="AB258" s="214"/>
      <c r="AC258" s="214"/>
    </row>
    <row r="259" spans="1:29" s="63" customFormat="1" ht="13.5" x14ac:dyDescent="0.25">
      <c r="A259" s="280" t="s">
        <v>109</v>
      </c>
      <c r="B259" s="452" t="s">
        <v>156</v>
      </c>
      <c r="C259" s="280">
        <v>16</v>
      </c>
      <c r="D259" s="280">
        <v>1190</v>
      </c>
      <c r="E259" s="281">
        <v>41671.000694444447</v>
      </c>
      <c r="F259" s="281">
        <v>41671.260416666664</v>
      </c>
      <c r="G259" s="453">
        <v>6.2333333332207985</v>
      </c>
      <c r="H259" s="484">
        <v>6.2333333332207985</v>
      </c>
      <c r="I259" s="485">
        <v>3552.9999999358552</v>
      </c>
      <c r="J259" s="491"/>
      <c r="K259" s="491"/>
      <c r="L259" s="491"/>
      <c r="M259" s="501">
        <v>0</v>
      </c>
      <c r="N259" s="501">
        <v>607</v>
      </c>
      <c r="O259" s="501">
        <v>570</v>
      </c>
      <c r="P259" s="284" t="s">
        <v>157</v>
      </c>
      <c r="Q259" s="482" t="s">
        <v>338</v>
      </c>
      <c r="R259" s="285"/>
      <c r="V259" s="384"/>
      <c r="W259" s="384"/>
      <c r="X259" s="384"/>
      <c r="Y259" s="384"/>
      <c r="Z259" s="384"/>
      <c r="AA259" s="384"/>
      <c r="AB259" s="384"/>
      <c r="AC259" s="384"/>
    </row>
    <row r="260" spans="1:29" s="384" customFormat="1" ht="13.5" x14ac:dyDescent="0.25">
      <c r="A260" s="280" t="s">
        <v>132</v>
      </c>
      <c r="B260" s="280" t="s">
        <v>4</v>
      </c>
      <c r="C260" s="280">
        <v>20</v>
      </c>
      <c r="D260" s="280">
        <v>1400</v>
      </c>
      <c r="E260" s="281">
        <v>41688.43472222222</v>
      </c>
      <c r="F260" s="281">
        <v>41695.166666666664</v>
      </c>
      <c r="G260" s="282">
        <v>161.56666666665114</v>
      </c>
      <c r="H260" s="313">
        <v>7.0512966476906573</v>
      </c>
      <c r="I260" s="283">
        <v>3398.724984186897</v>
      </c>
      <c r="J260" s="356">
        <v>4.1634510123270872E-4</v>
      </c>
      <c r="K260" s="356">
        <v>4.3081168938211673E-4</v>
      </c>
      <c r="L260" s="356">
        <v>4.4665294922187544E-4</v>
      </c>
      <c r="M260" s="495">
        <v>504</v>
      </c>
      <c r="N260" s="495">
        <v>527</v>
      </c>
      <c r="O260" s="495">
        <v>482</v>
      </c>
      <c r="P260" s="284" t="s">
        <v>251</v>
      </c>
      <c r="Q260" s="482" t="s">
        <v>252</v>
      </c>
      <c r="R260" s="285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</row>
    <row r="261" spans="1:29" s="63" customFormat="1" x14ac:dyDescent="0.2">
      <c r="A261" s="454" t="s">
        <v>117</v>
      </c>
      <c r="B261" s="525" t="s">
        <v>7</v>
      </c>
      <c r="C261" s="454">
        <v>4</v>
      </c>
      <c r="D261" s="454">
        <v>1400</v>
      </c>
      <c r="E261" s="455">
        <v>41696.958333333336</v>
      </c>
      <c r="F261" s="455">
        <v>41697</v>
      </c>
      <c r="G261" s="526">
        <v>0.99999999994179234</v>
      </c>
      <c r="H261" s="527">
        <v>0.56140350873925182</v>
      </c>
      <c r="I261" s="528">
        <v>60.070175435099948</v>
      </c>
      <c r="J261" s="529">
        <v>7.3586193025195811E-6</v>
      </c>
      <c r="K261" s="529"/>
      <c r="L261" s="529"/>
      <c r="M261" s="504">
        <v>50</v>
      </c>
      <c r="N261" s="524">
        <v>114</v>
      </c>
      <c r="O261" s="524">
        <v>107</v>
      </c>
      <c r="P261" s="459" t="s">
        <v>251</v>
      </c>
      <c r="Q261" s="460" t="s">
        <v>391</v>
      </c>
      <c r="R261" s="461"/>
      <c r="S261" s="214"/>
      <c r="T261" s="214"/>
      <c r="U261" s="214"/>
    </row>
    <row r="262" spans="1:29" s="384" customFormat="1" x14ac:dyDescent="0.2">
      <c r="A262" s="390" t="s">
        <v>132</v>
      </c>
      <c r="B262" s="390" t="s">
        <v>154</v>
      </c>
      <c r="C262" s="278">
        <v>1</v>
      </c>
      <c r="D262" s="278">
        <v>1455</v>
      </c>
      <c r="E262" s="279">
        <v>41646.888888888891</v>
      </c>
      <c r="F262" s="279">
        <v>41647.260416666664</v>
      </c>
      <c r="G262" s="391">
        <v>8.9166666665696539</v>
      </c>
      <c r="H262" s="392">
        <v>8.9166666665696539</v>
      </c>
      <c r="I262" s="393">
        <v>4297.8333332865732</v>
      </c>
      <c r="J262" s="394">
        <v>5.2648621543487301E-4</v>
      </c>
      <c r="K262" s="394">
        <v>5.4477983585333393E-4</v>
      </c>
      <c r="L262" s="394">
        <v>5.6481178751089257E-4</v>
      </c>
      <c r="M262" s="532">
        <v>0</v>
      </c>
      <c r="N262" s="532">
        <v>527</v>
      </c>
      <c r="O262" s="532">
        <v>482</v>
      </c>
      <c r="P262" s="382" t="s">
        <v>416</v>
      </c>
      <c r="Q262" s="382" t="s">
        <v>425</v>
      </c>
      <c r="R262" s="382"/>
      <c r="S262" s="382"/>
    </row>
    <row r="263" spans="1:29" s="63" customFormat="1" x14ac:dyDescent="0.2">
      <c r="A263" s="280" t="s">
        <v>132</v>
      </c>
      <c r="B263" s="280" t="s">
        <v>4</v>
      </c>
      <c r="C263" s="280">
        <v>2</v>
      </c>
      <c r="D263" s="280">
        <v>1455</v>
      </c>
      <c r="E263" s="281">
        <v>41647.260416666664</v>
      </c>
      <c r="F263" s="281">
        <v>41649.479861111111</v>
      </c>
      <c r="G263" s="282">
        <v>53.266666666720994</v>
      </c>
      <c r="H263" s="313">
        <v>33.051612903259517</v>
      </c>
      <c r="I263" s="283">
        <v>15930.877419371087</v>
      </c>
      <c r="J263" s="356">
        <v>1.9515385336424124E-3</v>
      </c>
      <c r="K263" s="356">
        <v>2.0193479161482119E-3</v>
      </c>
      <c r="L263" s="356">
        <v>2.0936008109395735E-3</v>
      </c>
      <c r="M263" s="535">
        <v>200</v>
      </c>
      <c r="N263" s="535">
        <v>527</v>
      </c>
      <c r="O263" s="535">
        <v>482</v>
      </c>
      <c r="P263" s="284" t="s">
        <v>417</v>
      </c>
      <c r="Q263" s="284" t="s">
        <v>418</v>
      </c>
      <c r="R263" s="284"/>
      <c r="S263" s="284"/>
    </row>
    <row r="264" spans="1:29" s="63" customFormat="1" x14ac:dyDescent="0.2">
      <c r="A264" s="278" t="s">
        <v>132</v>
      </c>
      <c r="B264" s="377" t="s">
        <v>5</v>
      </c>
      <c r="C264" s="278">
        <v>3</v>
      </c>
      <c r="D264" s="278">
        <v>1455</v>
      </c>
      <c r="E264" s="279">
        <v>41649.479861111111</v>
      </c>
      <c r="F264" s="279">
        <v>41652.142361111109</v>
      </c>
      <c r="G264" s="378">
        <v>63.899999999965075</v>
      </c>
      <c r="H264" s="379">
        <v>63.899999999965075</v>
      </c>
      <c r="I264" s="380">
        <v>30799.799999983166</v>
      </c>
      <c r="J264" s="381">
        <v>3.7729871962582464E-3</v>
      </c>
      <c r="K264" s="381">
        <v>3.9040857769780659E-3</v>
      </c>
      <c r="L264" s="531"/>
      <c r="M264" s="532">
        <v>0</v>
      </c>
      <c r="N264" s="532">
        <v>527</v>
      </c>
      <c r="O264" s="532">
        <v>482</v>
      </c>
      <c r="P264" s="382" t="s">
        <v>410</v>
      </c>
      <c r="Q264" s="382" t="s">
        <v>411</v>
      </c>
      <c r="R264" s="382"/>
      <c r="S264" s="382"/>
      <c r="T264" s="384"/>
      <c r="U264" s="384"/>
      <c r="V264" s="384"/>
      <c r="W264" s="384"/>
      <c r="X264" s="384"/>
      <c r="Y264" s="384"/>
      <c r="Z264" s="384"/>
      <c r="AA264" s="384"/>
      <c r="AB264" s="384"/>
      <c r="AC264" s="384"/>
    </row>
    <row r="265" spans="1:29" s="63" customFormat="1" x14ac:dyDescent="0.2">
      <c r="A265" s="280" t="s">
        <v>132</v>
      </c>
      <c r="B265" s="280" t="s">
        <v>4</v>
      </c>
      <c r="C265" s="280">
        <v>5</v>
      </c>
      <c r="D265" s="280">
        <v>1455</v>
      </c>
      <c r="E265" s="281">
        <v>41660.970833333333</v>
      </c>
      <c r="F265" s="281">
        <v>41661.063194444447</v>
      </c>
      <c r="G265" s="282">
        <v>2.2166666667326353</v>
      </c>
      <c r="H265" s="313">
        <v>2.9443390260205784E-2</v>
      </c>
      <c r="I265" s="283">
        <v>14.191714105419187</v>
      </c>
      <c r="J265" s="356">
        <v>1.7384903672339889E-6</v>
      </c>
      <c r="K265" s="356">
        <v>1.7988970444592605E-6</v>
      </c>
      <c r="L265" s="356">
        <v>1.8650438000106802E-6</v>
      </c>
      <c r="M265" s="535">
        <v>520</v>
      </c>
      <c r="N265" s="535">
        <v>527</v>
      </c>
      <c r="O265" s="535">
        <v>482</v>
      </c>
      <c r="P265" s="284" t="s">
        <v>177</v>
      </c>
      <c r="Q265" s="284" t="s">
        <v>557</v>
      </c>
      <c r="R265" s="284"/>
      <c r="S265" s="284"/>
    </row>
    <row r="266" spans="1:29" s="63" customFormat="1" x14ac:dyDescent="0.2">
      <c r="A266" s="280" t="s">
        <v>132</v>
      </c>
      <c r="B266" s="280" t="s">
        <v>4</v>
      </c>
      <c r="C266" s="280">
        <v>8</v>
      </c>
      <c r="D266" s="280">
        <v>1455</v>
      </c>
      <c r="E266" s="281">
        <v>41665.806250000001</v>
      </c>
      <c r="F266" s="281">
        <v>41665.865972222222</v>
      </c>
      <c r="G266" s="282">
        <v>1.4333333332906477</v>
      </c>
      <c r="H266" s="313">
        <v>0.88937381401525961</v>
      </c>
      <c r="I266" s="283">
        <v>428.67817835535516</v>
      </c>
      <c r="J266" s="356">
        <v>5.2513239639573888E-5</v>
      </c>
      <c r="K266" s="356">
        <v>5.4337897616832688E-5</v>
      </c>
      <c r="L266" s="356">
        <v>5.6335941719417299E-5</v>
      </c>
      <c r="M266" s="535">
        <v>200</v>
      </c>
      <c r="N266" s="535">
        <v>527</v>
      </c>
      <c r="O266" s="535">
        <v>482</v>
      </c>
      <c r="P266" s="284" t="s">
        <v>177</v>
      </c>
      <c r="Q266" s="284" t="s">
        <v>472</v>
      </c>
      <c r="R266" s="284"/>
      <c r="S266" s="284"/>
    </row>
    <row r="267" spans="1:29" s="63" customFormat="1" x14ac:dyDescent="0.2">
      <c r="A267" s="247" t="s">
        <v>132</v>
      </c>
      <c r="B267" s="514" t="s">
        <v>5</v>
      </c>
      <c r="C267" s="247">
        <v>9</v>
      </c>
      <c r="D267" s="247">
        <v>1455</v>
      </c>
      <c r="E267" s="248">
        <v>41665.865972222222</v>
      </c>
      <c r="F267" s="248">
        <v>41666.9375</v>
      </c>
      <c r="G267" s="515">
        <v>25.716666666674428</v>
      </c>
      <c r="H267" s="516">
        <v>25.716666666674428</v>
      </c>
      <c r="I267" s="517">
        <v>12395.433333337074</v>
      </c>
      <c r="J267" s="518">
        <v>1.5184452905141921E-3</v>
      </c>
      <c r="K267" s="518">
        <v>1.5712061434226046E-3</v>
      </c>
      <c r="L267" s="251"/>
      <c r="M267" s="536">
        <v>0</v>
      </c>
      <c r="N267" s="536">
        <v>527</v>
      </c>
      <c r="O267" s="536">
        <v>482</v>
      </c>
      <c r="P267" s="521" t="s">
        <v>416</v>
      </c>
      <c r="Q267" s="521" t="s">
        <v>421</v>
      </c>
      <c r="R267" s="521"/>
      <c r="S267" s="521"/>
      <c r="T267" s="218"/>
      <c r="U267" s="218"/>
      <c r="V267" s="218"/>
      <c r="W267" s="218"/>
      <c r="X267" s="218"/>
      <c r="Y267" s="218"/>
      <c r="Z267" s="218"/>
      <c r="AA267" s="218"/>
      <c r="AB267" s="218"/>
      <c r="AC267" s="218"/>
    </row>
    <row r="268" spans="1:29" s="63" customFormat="1" x14ac:dyDescent="0.2">
      <c r="A268" s="454" t="s">
        <v>132</v>
      </c>
      <c r="B268" s="454" t="s">
        <v>4</v>
      </c>
      <c r="C268" s="454">
        <v>10</v>
      </c>
      <c r="D268" s="454">
        <v>1455</v>
      </c>
      <c r="E268" s="455">
        <v>41667.477083333331</v>
      </c>
      <c r="F268" s="455">
        <v>41669.592361111114</v>
      </c>
      <c r="G268" s="456">
        <v>50.766666666779201</v>
      </c>
      <c r="H268" s="457">
        <v>2.6009487666091813</v>
      </c>
      <c r="I268" s="458">
        <v>1253.6573055056253</v>
      </c>
      <c r="J268" s="245">
        <v>1.5357349600227671E-4</v>
      </c>
      <c r="K268" s="245">
        <v>1.5890965706374176E-4</v>
      </c>
      <c r="L268" s="245">
        <v>1.6475288098416067E-4</v>
      </c>
      <c r="M268" s="534">
        <v>500</v>
      </c>
      <c r="N268" s="534">
        <v>527</v>
      </c>
      <c r="O268" s="534">
        <v>482</v>
      </c>
      <c r="P268" s="459" t="s">
        <v>177</v>
      </c>
      <c r="Q268" s="460" t="s">
        <v>442</v>
      </c>
      <c r="R268" s="461"/>
      <c r="S268" s="214"/>
      <c r="T268" s="214"/>
      <c r="U268" s="214"/>
      <c r="V268" s="214"/>
      <c r="W268" s="214"/>
      <c r="X268" s="214"/>
      <c r="Y268" s="214"/>
      <c r="Z268" s="214"/>
      <c r="AA268" s="214"/>
      <c r="AB268" s="214"/>
      <c r="AC268" s="214"/>
    </row>
    <row r="269" spans="1:29" s="214" customFormat="1" ht="13.5" x14ac:dyDescent="0.25">
      <c r="A269" s="278" t="s">
        <v>132</v>
      </c>
      <c r="B269" s="377" t="s">
        <v>5</v>
      </c>
      <c r="C269" s="278">
        <v>11</v>
      </c>
      <c r="D269" s="278">
        <v>1455</v>
      </c>
      <c r="E269" s="455">
        <v>41669.592361111114</v>
      </c>
      <c r="F269" s="279">
        <v>41671.393055555556</v>
      </c>
      <c r="G269" s="378">
        <v>43.21666666661622</v>
      </c>
      <c r="H269" s="379">
        <v>43.21666666661622</v>
      </c>
      <c r="I269" s="380">
        <v>20830.433333309018</v>
      </c>
      <c r="J269" s="381">
        <v>2.5517359937119351E-3</v>
      </c>
      <c r="K269" s="381">
        <v>2.6404002137970376E-3</v>
      </c>
      <c r="L269" s="381"/>
      <c r="M269" s="294">
        <v>0</v>
      </c>
      <c r="N269" s="294">
        <v>527</v>
      </c>
      <c r="O269" s="294">
        <v>482</v>
      </c>
      <c r="P269" s="382" t="s">
        <v>407</v>
      </c>
      <c r="Q269" s="483" t="s">
        <v>243</v>
      </c>
      <c r="R269" s="383"/>
      <c r="S269" s="384"/>
      <c r="T269" s="384"/>
      <c r="U269" s="384"/>
      <c r="V269" s="218"/>
      <c r="W269" s="218"/>
      <c r="X269" s="218"/>
      <c r="Y269" s="218"/>
      <c r="Z269" s="218"/>
      <c r="AA269" s="218"/>
      <c r="AB269" s="218"/>
      <c r="AC269" s="218"/>
    </row>
    <row r="270" spans="1:29" s="214" customFormat="1" ht="13.5" x14ac:dyDescent="0.25">
      <c r="A270" s="280" t="s">
        <v>109</v>
      </c>
      <c r="B270" s="280" t="s">
        <v>4</v>
      </c>
      <c r="C270" s="280">
        <v>18</v>
      </c>
      <c r="D270" s="280">
        <v>1455</v>
      </c>
      <c r="E270" s="281">
        <v>41674.65625</v>
      </c>
      <c r="F270" s="281">
        <v>41674.677083333336</v>
      </c>
      <c r="G270" s="282">
        <v>0.50000000005820766</v>
      </c>
      <c r="H270" s="313">
        <v>1.5650741352728082E-2</v>
      </c>
      <c r="I270" s="283">
        <v>8.9209225710550069</v>
      </c>
      <c r="J270" s="356">
        <v>1.0928164026850867E-6</v>
      </c>
      <c r="K270" s="356">
        <v>1.1307880871693157E-6</v>
      </c>
      <c r="L270" s="356">
        <v>1.1723679893726295E-6</v>
      </c>
      <c r="M270" s="501">
        <v>588</v>
      </c>
      <c r="N270" s="501">
        <v>607</v>
      </c>
      <c r="O270" s="501">
        <v>570</v>
      </c>
      <c r="P270" s="284" t="s">
        <v>177</v>
      </c>
      <c r="Q270" s="482" t="s">
        <v>340</v>
      </c>
      <c r="R270" s="285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</row>
    <row r="271" spans="1:29" s="63" customFormat="1" ht="13.5" x14ac:dyDescent="0.25">
      <c r="A271" s="280" t="s">
        <v>132</v>
      </c>
      <c r="B271" s="280" t="s">
        <v>4</v>
      </c>
      <c r="C271" s="280">
        <v>18</v>
      </c>
      <c r="D271" s="280">
        <v>1455</v>
      </c>
      <c r="E271" s="281">
        <v>41687.451388888891</v>
      </c>
      <c r="F271" s="281">
        <v>41687.5</v>
      </c>
      <c r="G271" s="282">
        <v>1.1666666666278616</v>
      </c>
      <c r="H271" s="313">
        <v>0.12618595825007231</v>
      </c>
      <c r="I271" s="283">
        <v>60.821631876534852</v>
      </c>
      <c r="J271" s="356">
        <v>7.4506730019618257E-6</v>
      </c>
      <c r="K271" s="356">
        <v>7.7095587614823874E-6</v>
      </c>
      <c r="L271" s="356">
        <v>7.9930448566848927E-6</v>
      </c>
      <c r="M271" s="495">
        <v>470</v>
      </c>
      <c r="N271" s="495">
        <v>527</v>
      </c>
      <c r="O271" s="495">
        <v>482</v>
      </c>
      <c r="P271" s="284" t="s">
        <v>177</v>
      </c>
      <c r="Q271" s="482" t="s">
        <v>249</v>
      </c>
      <c r="R271" s="285"/>
    </row>
    <row r="272" spans="1:29" s="63" customFormat="1" x14ac:dyDescent="0.2">
      <c r="A272" s="280" t="s">
        <v>119</v>
      </c>
      <c r="B272" s="385" t="s">
        <v>154</v>
      </c>
      <c r="C272" s="280">
        <v>2</v>
      </c>
      <c r="D272" s="280">
        <v>1470</v>
      </c>
      <c r="E272" s="281">
        <v>41650.821527777778</v>
      </c>
      <c r="F272" s="281">
        <v>41650.93472222222</v>
      </c>
      <c r="G272" s="386">
        <v>2.71666666661622</v>
      </c>
      <c r="H272" s="387">
        <v>2.71666666661622</v>
      </c>
      <c r="I272" s="388">
        <v>456.39999999152496</v>
      </c>
      <c r="J272" s="389">
        <v>5.5909173317399091E-5</v>
      </c>
      <c r="K272" s="389">
        <v>5.7851828537220242E-5</v>
      </c>
      <c r="L272" s="389">
        <v>5.9979082441072445E-5</v>
      </c>
      <c r="M272" s="535">
        <v>0</v>
      </c>
      <c r="N272" s="535">
        <v>181</v>
      </c>
      <c r="O272" s="535">
        <v>168</v>
      </c>
      <c r="P272" s="284" t="s">
        <v>467</v>
      </c>
      <c r="Q272" s="284" t="s">
        <v>468</v>
      </c>
      <c r="R272" s="284"/>
      <c r="S272" s="284"/>
    </row>
    <row r="273" spans="1:29" s="63" customFormat="1" ht="13.5" x14ac:dyDescent="0.25">
      <c r="A273" s="390" t="s">
        <v>119</v>
      </c>
      <c r="B273" s="390" t="s">
        <v>154</v>
      </c>
      <c r="C273" s="278">
        <v>10</v>
      </c>
      <c r="D273" s="278">
        <v>1475</v>
      </c>
      <c r="E273" s="279">
        <v>41691.167361111111</v>
      </c>
      <c r="F273" s="279">
        <v>41691.620138888888</v>
      </c>
      <c r="G273" s="391">
        <v>10.866666666639503</v>
      </c>
      <c r="H273" s="392">
        <v>10.866666666639503</v>
      </c>
      <c r="I273" s="393">
        <v>1825.5999999954365</v>
      </c>
      <c r="J273" s="394">
        <v>2.2363669327319011E-4</v>
      </c>
      <c r="K273" s="394">
        <v>2.3140731415259959E-4</v>
      </c>
      <c r="L273" s="394">
        <v>2.3991632976814515E-4</v>
      </c>
      <c r="M273" s="294">
        <v>0</v>
      </c>
      <c r="N273" s="294">
        <v>181</v>
      </c>
      <c r="O273" s="294">
        <v>168</v>
      </c>
      <c r="P273" s="382" t="s">
        <v>215</v>
      </c>
      <c r="Q273" s="483" t="s">
        <v>216</v>
      </c>
      <c r="R273" s="383"/>
      <c r="S273" s="384"/>
      <c r="T273" s="384"/>
      <c r="U273" s="384"/>
    </row>
    <row r="274" spans="1:29" s="63" customFormat="1" ht="13.5" x14ac:dyDescent="0.25">
      <c r="A274" s="280" t="s">
        <v>112</v>
      </c>
      <c r="B274" s="280" t="s">
        <v>4</v>
      </c>
      <c r="C274" s="280">
        <v>25</v>
      </c>
      <c r="D274" s="280">
        <v>1488</v>
      </c>
      <c r="E274" s="281">
        <v>41680.961805555555</v>
      </c>
      <c r="F274" s="281">
        <v>41681.267361111109</v>
      </c>
      <c r="G274" s="282">
        <v>7.3333333333139308</v>
      </c>
      <c r="H274" s="313">
        <v>0.155555555555144</v>
      </c>
      <c r="I274" s="283">
        <v>47.133333333208633</v>
      </c>
      <c r="J274" s="356">
        <v>5.7738512322568772E-6</v>
      </c>
      <c r="K274" s="356">
        <v>5.9744730903397616E-6</v>
      </c>
      <c r="L274" s="356">
        <v>6.1941588207001846E-6</v>
      </c>
      <c r="M274" s="495">
        <v>323</v>
      </c>
      <c r="N274" s="495">
        <v>330</v>
      </c>
      <c r="O274" s="495">
        <v>303</v>
      </c>
      <c r="P274" s="284" t="s">
        <v>278</v>
      </c>
      <c r="Q274" s="482" t="s">
        <v>279</v>
      </c>
    </row>
    <row r="275" spans="1:29" s="63" customFormat="1" ht="13.5" x14ac:dyDescent="0.25">
      <c r="A275" s="280" t="s">
        <v>112</v>
      </c>
      <c r="B275" s="280" t="s">
        <v>4</v>
      </c>
      <c r="C275" s="280">
        <v>26</v>
      </c>
      <c r="D275" s="280">
        <v>1488</v>
      </c>
      <c r="E275" s="281">
        <v>41681.267361111109</v>
      </c>
      <c r="F275" s="281">
        <v>41681.416666666664</v>
      </c>
      <c r="G275" s="282">
        <v>3.5833333333139308</v>
      </c>
      <c r="H275" s="313">
        <v>0.10858585858527063</v>
      </c>
      <c r="I275" s="283">
        <v>32.901515151337001</v>
      </c>
      <c r="J275" s="356">
        <v>4.0304481004278939E-6</v>
      </c>
      <c r="K275" s="356">
        <v>4.1704925792840648E-6</v>
      </c>
      <c r="L275" s="356">
        <v>4.3238446313209491E-6</v>
      </c>
      <c r="M275" s="495">
        <v>320</v>
      </c>
      <c r="N275" s="495">
        <v>330</v>
      </c>
      <c r="O275" s="495">
        <v>303</v>
      </c>
      <c r="P275" s="284" t="s">
        <v>278</v>
      </c>
      <c r="Q275" s="482" t="s">
        <v>279</v>
      </c>
    </row>
    <row r="276" spans="1:29" s="384" customFormat="1" ht="13.5" x14ac:dyDescent="0.25">
      <c r="A276" s="280" t="s">
        <v>112</v>
      </c>
      <c r="B276" s="280" t="s">
        <v>4</v>
      </c>
      <c r="C276" s="280">
        <v>27</v>
      </c>
      <c r="D276" s="280">
        <v>1488</v>
      </c>
      <c r="E276" s="281">
        <v>41681.416666666664</v>
      </c>
      <c r="F276" s="281">
        <v>41682.4375</v>
      </c>
      <c r="G276" s="282">
        <v>24.500000000058208</v>
      </c>
      <c r="H276" s="313">
        <v>0.44545454545560376</v>
      </c>
      <c r="I276" s="283">
        <v>134.97272727304795</v>
      </c>
      <c r="J276" s="356">
        <v>1.6534210347000449E-5</v>
      </c>
      <c r="K276" s="356">
        <v>1.7108718395149774E-5</v>
      </c>
      <c r="L276" s="356">
        <v>1.7737818441185056E-5</v>
      </c>
      <c r="M276" s="495">
        <v>324</v>
      </c>
      <c r="N276" s="495">
        <v>330</v>
      </c>
      <c r="O276" s="495">
        <v>303</v>
      </c>
      <c r="P276" s="284" t="s">
        <v>278</v>
      </c>
      <c r="Q276" s="482" t="s">
        <v>280</v>
      </c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</row>
    <row r="277" spans="1:29" s="63" customFormat="1" ht="13.5" x14ac:dyDescent="0.25">
      <c r="A277" s="280" t="s">
        <v>112</v>
      </c>
      <c r="B277" s="280" t="s">
        <v>4</v>
      </c>
      <c r="C277" s="280">
        <v>30</v>
      </c>
      <c r="D277" s="280">
        <v>1488</v>
      </c>
      <c r="E277" s="281">
        <v>41682.4375</v>
      </c>
      <c r="F277" s="281">
        <v>41682.947916666664</v>
      </c>
      <c r="G277" s="282">
        <v>12.249999999941792</v>
      </c>
      <c r="H277" s="313">
        <v>0.37121212121035735</v>
      </c>
      <c r="I277" s="283">
        <v>112.47727272673828</v>
      </c>
      <c r="J277" s="356">
        <v>1.3778508622402168E-5</v>
      </c>
      <c r="K277" s="356">
        <v>1.4257265329189861E-5</v>
      </c>
      <c r="L277" s="356">
        <v>1.4781515367548858E-5</v>
      </c>
      <c r="M277" s="495">
        <v>320</v>
      </c>
      <c r="N277" s="495">
        <v>330</v>
      </c>
      <c r="O277" s="495">
        <v>303</v>
      </c>
      <c r="P277" s="284" t="s">
        <v>278</v>
      </c>
      <c r="Q277" s="482" t="s">
        <v>282</v>
      </c>
    </row>
    <row r="278" spans="1:29" s="384" customFormat="1" ht="13.5" x14ac:dyDescent="0.25">
      <c r="A278" s="280" t="s">
        <v>112</v>
      </c>
      <c r="B278" s="280" t="s">
        <v>4</v>
      </c>
      <c r="C278" s="280">
        <v>31</v>
      </c>
      <c r="D278" s="280">
        <v>1488</v>
      </c>
      <c r="E278" s="281">
        <v>41682.947916666664</v>
      </c>
      <c r="F278" s="281">
        <v>41683.30972222222</v>
      </c>
      <c r="G278" s="282">
        <v>8.6833333333488554</v>
      </c>
      <c r="H278" s="313">
        <v>0.52626262626356701</v>
      </c>
      <c r="I278" s="283">
        <v>159.45757575786081</v>
      </c>
      <c r="J278" s="356">
        <v>1.953361358454006E-5</v>
      </c>
      <c r="K278" s="356">
        <v>2.0212340779745554E-5</v>
      </c>
      <c r="L278" s="356">
        <v>2.0955563283111061E-5</v>
      </c>
      <c r="M278" s="495">
        <v>310</v>
      </c>
      <c r="N278" s="495">
        <v>330</v>
      </c>
      <c r="O278" s="495">
        <v>303</v>
      </c>
      <c r="P278" s="284" t="s">
        <v>278</v>
      </c>
      <c r="Q278" s="482" t="s">
        <v>280</v>
      </c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</row>
    <row r="279" spans="1:29" s="63" customFormat="1" ht="13.5" x14ac:dyDescent="0.25">
      <c r="A279" s="280" t="s">
        <v>112</v>
      </c>
      <c r="B279" s="280" t="s">
        <v>4</v>
      </c>
      <c r="C279" s="280">
        <v>32</v>
      </c>
      <c r="D279" s="280">
        <v>1488</v>
      </c>
      <c r="E279" s="281">
        <v>41683.30972222222</v>
      </c>
      <c r="F279" s="281">
        <v>41683.916666666664</v>
      </c>
      <c r="G279" s="282">
        <v>14.566666666651145</v>
      </c>
      <c r="H279" s="313">
        <v>0.26484848484820261</v>
      </c>
      <c r="I279" s="283">
        <v>80.249090909005389</v>
      </c>
      <c r="J279" s="356">
        <v>9.8305441110399043E-6</v>
      </c>
      <c r="K279" s="356">
        <v>1.0172122365516627E-5</v>
      </c>
      <c r="L279" s="356">
        <v>1.0546158719416588E-5</v>
      </c>
      <c r="M279" s="495">
        <v>324</v>
      </c>
      <c r="N279" s="495">
        <v>330</v>
      </c>
      <c r="O279" s="495">
        <v>303</v>
      </c>
      <c r="P279" s="284" t="s">
        <v>278</v>
      </c>
      <c r="Q279" s="482" t="s">
        <v>280</v>
      </c>
    </row>
    <row r="280" spans="1:29" s="63" customFormat="1" ht="13.5" x14ac:dyDescent="0.25">
      <c r="A280" s="280" t="s">
        <v>112</v>
      </c>
      <c r="B280" s="280" t="s">
        <v>4</v>
      </c>
      <c r="C280" s="280">
        <v>38</v>
      </c>
      <c r="D280" s="280">
        <v>1488</v>
      </c>
      <c r="E280" s="281">
        <v>41685.287499999999</v>
      </c>
      <c r="F280" s="281">
        <v>41686.263888888891</v>
      </c>
      <c r="G280" s="282">
        <v>23.433333333407063</v>
      </c>
      <c r="H280" s="313">
        <v>0.35505050505162217</v>
      </c>
      <c r="I280" s="283">
        <v>107.58030303064152</v>
      </c>
      <c r="J280" s="356">
        <v>1.3178627975000308E-5</v>
      </c>
      <c r="K280" s="356">
        <v>1.3636540852380453E-5</v>
      </c>
      <c r="L280" s="356">
        <v>1.4137966399277439E-5</v>
      </c>
      <c r="M280" s="495">
        <v>325</v>
      </c>
      <c r="N280" s="495">
        <v>330</v>
      </c>
      <c r="O280" s="495">
        <v>303</v>
      </c>
      <c r="P280" s="284" t="s">
        <v>278</v>
      </c>
      <c r="Q280" s="482" t="s">
        <v>280</v>
      </c>
      <c r="R280" s="285"/>
    </row>
    <row r="281" spans="1:29" s="63" customFormat="1" ht="13.5" x14ac:dyDescent="0.25">
      <c r="A281" s="280" t="s">
        <v>112</v>
      </c>
      <c r="B281" s="280" t="s">
        <v>4</v>
      </c>
      <c r="C281" s="280">
        <v>39</v>
      </c>
      <c r="D281" s="280">
        <v>1488</v>
      </c>
      <c r="E281" s="281">
        <v>41686.263888888891</v>
      </c>
      <c r="F281" s="281">
        <v>41687.375</v>
      </c>
      <c r="G281" s="282">
        <v>26.666666666627862</v>
      </c>
      <c r="H281" s="313">
        <v>0.80808080807963212</v>
      </c>
      <c r="I281" s="283">
        <v>244.84848484812852</v>
      </c>
      <c r="J281" s="356">
        <v>2.9994032375396107E-5</v>
      </c>
      <c r="K281" s="356">
        <v>3.1036223845957787E-5</v>
      </c>
      <c r="L281" s="356">
        <v>3.2177448419260044E-5</v>
      </c>
      <c r="M281" s="495">
        <v>320</v>
      </c>
      <c r="N281" s="495">
        <v>330</v>
      </c>
      <c r="O281" s="495">
        <v>303</v>
      </c>
      <c r="P281" s="284" t="s">
        <v>278</v>
      </c>
      <c r="Q281" s="482" t="s">
        <v>280</v>
      </c>
      <c r="R281" s="285"/>
    </row>
    <row r="282" spans="1:29" s="384" customFormat="1" ht="13.5" x14ac:dyDescent="0.25">
      <c r="A282" s="280" t="s">
        <v>112</v>
      </c>
      <c r="B282" s="280" t="s">
        <v>4</v>
      </c>
      <c r="C282" s="280">
        <v>40</v>
      </c>
      <c r="D282" s="280">
        <v>1488</v>
      </c>
      <c r="E282" s="281">
        <v>41687.375</v>
      </c>
      <c r="F282" s="281">
        <v>41688.93472222222</v>
      </c>
      <c r="G282" s="282">
        <v>37.433333333290648</v>
      </c>
      <c r="H282" s="313">
        <v>2.2686868686842816</v>
      </c>
      <c r="I282" s="283">
        <v>687.41212121133731</v>
      </c>
      <c r="J282" s="356">
        <v>8.4208245893951093E-5</v>
      </c>
      <c r="K282" s="356">
        <v>8.7134198447553918E-5</v>
      </c>
      <c r="L282" s="356">
        <v>9.0338186437101015E-5</v>
      </c>
      <c r="M282" s="495">
        <v>310</v>
      </c>
      <c r="N282" s="495">
        <v>330</v>
      </c>
      <c r="O282" s="495">
        <v>303</v>
      </c>
      <c r="P282" s="284" t="s">
        <v>278</v>
      </c>
      <c r="Q282" s="482" t="s">
        <v>280</v>
      </c>
      <c r="R282" s="285"/>
      <c r="S282" s="63"/>
      <c r="T282" s="63"/>
      <c r="U282" s="63"/>
      <c r="V282" s="214"/>
      <c r="W282" s="214"/>
      <c r="X282" s="214"/>
      <c r="Y282" s="214"/>
      <c r="Z282" s="214"/>
      <c r="AA282" s="214"/>
      <c r="AB282" s="214"/>
      <c r="AC282" s="214"/>
    </row>
    <row r="283" spans="1:29" s="63" customFormat="1" ht="13.5" x14ac:dyDescent="0.25">
      <c r="A283" s="278" t="s">
        <v>112</v>
      </c>
      <c r="B283" s="377" t="s">
        <v>5</v>
      </c>
      <c r="C283" s="278">
        <v>41</v>
      </c>
      <c r="D283" s="278">
        <v>1488</v>
      </c>
      <c r="E283" s="279">
        <v>41688.93472222222</v>
      </c>
      <c r="F283" s="279">
        <v>41691.927777777775</v>
      </c>
      <c r="G283" s="378">
        <v>71.833333333313931</v>
      </c>
      <c r="H283" s="379">
        <v>71.833333333313931</v>
      </c>
      <c r="I283" s="380">
        <v>21765.499999994121</v>
      </c>
      <c r="J283" s="381">
        <v>2.6662820154735277E-3</v>
      </c>
      <c r="K283" s="381">
        <v>2.7589263235098796E-3</v>
      </c>
      <c r="L283" s="381"/>
      <c r="M283" s="294">
        <v>0</v>
      </c>
      <c r="N283" s="294">
        <v>330</v>
      </c>
      <c r="O283" s="294">
        <v>303</v>
      </c>
      <c r="P283" s="382" t="s">
        <v>404</v>
      </c>
      <c r="Q283" s="483" t="s">
        <v>286</v>
      </c>
      <c r="R283" s="383"/>
      <c r="S283" s="384"/>
      <c r="T283" s="384"/>
      <c r="U283" s="384"/>
      <c r="V283" s="214"/>
      <c r="W283" s="214"/>
      <c r="X283" s="214"/>
      <c r="Y283" s="214"/>
      <c r="Z283" s="214"/>
      <c r="AA283" s="214"/>
      <c r="AB283" s="214"/>
      <c r="AC283" s="214"/>
    </row>
    <row r="284" spans="1:29" s="218" customFormat="1" x14ac:dyDescent="0.2">
      <c r="A284" s="280" t="s">
        <v>108</v>
      </c>
      <c r="B284" s="452" t="s">
        <v>156</v>
      </c>
      <c r="C284" s="280">
        <v>1</v>
      </c>
      <c r="D284" s="280">
        <v>1489</v>
      </c>
      <c r="E284" s="281">
        <v>41641.375</v>
      </c>
      <c r="F284" s="281">
        <v>41641.625</v>
      </c>
      <c r="G284" s="453">
        <v>6</v>
      </c>
      <c r="H284" s="313"/>
      <c r="I284" s="283"/>
      <c r="J284" s="356"/>
      <c r="K284" s="356"/>
      <c r="L284" s="356"/>
      <c r="M284" s="537">
        <v>0</v>
      </c>
      <c r="N284" s="537">
        <v>410</v>
      </c>
      <c r="O284" s="537">
        <v>383</v>
      </c>
      <c r="P284" s="284" t="s">
        <v>568</v>
      </c>
      <c r="Q284" s="284" t="s">
        <v>574</v>
      </c>
      <c r="R284" s="284"/>
      <c r="S284" s="284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</row>
    <row r="285" spans="1:29" s="214" customFormat="1" x14ac:dyDescent="0.2">
      <c r="A285" s="280" t="s">
        <v>108</v>
      </c>
      <c r="B285" s="452" t="s">
        <v>156</v>
      </c>
      <c r="C285" s="280">
        <v>2</v>
      </c>
      <c r="D285" s="280">
        <v>1489</v>
      </c>
      <c r="E285" s="281">
        <v>41642.208333333336</v>
      </c>
      <c r="F285" s="281">
        <v>41642.402777777781</v>
      </c>
      <c r="G285" s="453">
        <v>4.6666666666860692</v>
      </c>
      <c r="H285" s="313"/>
      <c r="I285" s="283"/>
      <c r="J285" s="356"/>
      <c r="K285" s="356"/>
      <c r="L285" s="356"/>
      <c r="M285" s="537">
        <v>0</v>
      </c>
      <c r="N285" s="537">
        <v>410</v>
      </c>
      <c r="O285" s="537">
        <v>383</v>
      </c>
      <c r="P285" s="284" t="s">
        <v>568</v>
      </c>
      <c r="Q285" s="284" t="s">
        <v>580</v>
      </c>
      <c r="R285" s="284"/>
      <c r="S285" s="284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</row>
    <row r="286" spans="1:29" s="214" customFormat="1" x14ac:dyDescent="0.2">
      <c r="A286" s="280" t="s">
        <v>108</v>
      </c>
      <c r="B286" s="452" t="s">
        <v>156</v>
      </c>
      <c r="C286" s="280">
        <v>8</v>
      </c>
      <c r="D286" s="280">
        <v>1489</v>
      </c>
      <c r="E286" s="281">
        <v>41648.291666666664</v>
      </c>
      <c r="F286" s="281">
        <v>41648.541666666664</v>
      </c>
      <c r="G286" s="453">
        <v>6</v>
      </c>
      <c r="H286" s="313"/>
      <c r="I286" s="283"/>
      <c r="J286" s="356"/>
      <c r="K286" s="356"/>
      <c r="L286" s="356"/>
      <c r="M286" s="537">
        <v>0</v>
      </c>
      <c r="N286" s="537">
        <v>410</v>
      </c>
      <c r="O286" s="537">
        <v>383</v>
      </c>
      <c r="P286" s="284" t="s">
        <v>568</v>
      </c>
      <c r="Q286" s="284" t="s">
        <v>569</v>
      </c>
      <c r="R286" s="284"/>
      <c r="S286" s="284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</row>
    <row r="287" spans="1:29" s="63" customFormat="1" x14ac:dyDescent="0.2">
      <c r="A287" s="280" t="s">
        <v>108</v>
      </c>
      <c r="B287" s="452" t="s">
        <v>156</v>
      </c>
      <c r="C287" s="280">
        <v>9</v>
      </c>
      <c r="D287" s="280">
        <v>1489</v>
      </c>
      <c r="E287" s="281">
        <v>41649.270833333336</v>
      </c>
      <c r="F287" s="281">
        <v>41649.625</v>
      </c>
      <c r="G287" s="453">
        <v>8.4999999999417923</v>
      </c>
      <c r="H287" s="313"/>
      <c r="I287" s="283"/>
      <c r="J287" s="356"/>
      <c r="K287" s="356"/>
      <c r="L287" s="356"/>
      <c r="M287" s="537">
        <v>0</v>
      </c>
      <c r="N287" s="537">
        <v>410</v>
      </c>
      <c r="O287" s="537">
        <v>383</v>
      </c>
      <c r="P287" s="284" t="s">
        <v>568</v>
      </c>
      <c r="Q287" s="284" t="s">
        <v>569</v>
      </c>
      <c r="R287" s="284"/>
      <c r="S287" s="284"/>
    </row>
    <row r="288" spans="1:29" s="63" customFormat="1" x14ac:dyDescent="0.2">
      <c r="A288" s="454" t="s">
        <v>108</v>
      </c>
      <c r="B288" s="462" t="s">
        <v>156</v>
      </c>
      <c r="C288" s="454">
        <v>21</v>
      </c>
      <c r="D288" s="454">
        <v>1489</v>
      </c>
      <c r="E288" s="455">
        <v>41660.75</v>
      </c>
      <c r="F288" s="455">
        <v>41660.999305555553</v>
      </c>
      <c r="G288" s="463">
        <v>5.9833333332790062</v>
      </c>
      <c r="H288" s="457"/>
      <c r="I288" s="458"/>
      <c r="J288" s="245"/>
      <c r="K288" s="245"/>
      <c r="L288" s="245"/>
      <c r="M288" s="544">
        <v>0</v>
      </c>
      <c r="N288" s="544">
        <v>410</v>
      </c>
      <c r="O288" s="544">
        <v>383</v>
      </c>
      <c r="P288" s="459" t="s">
        <v>568</v>
      </c>
      <c r="Q288" s="460" t="s">
        <v>576</v>
      </c>
      <c r="R288" s="461"/>
      <c r="S288" s="214"/>
      <c r="T288" s="214"/>
      <c r="U288" s="214"/>
      <c r="V288" s="214"/>
      <c r="W288" s="214"/>
      <c r="X288" s="214"/>
      <c r="Y288" s="214"/>
      <c r="Z288" s="214"/>
      <c r="AA288" s="214"/>
      <c r="AB288" s="214"/>
      <c r="AC288" s="214"/>
    </row>
    <row r="289" spans="1:29" s="63" customFormat="1" x14ac:dyDescent="0.2">
      <c r="A289" s="454" t="s">
        <v>108</v>
      </c>
      <c r="B289" s="462" t="s">
        <v>156</v>
      </c>
      <c r="C289" s="454">
        <v>22</v>
      </c>
      <c r="D289" s="454">
        <v>1489</v>
      </c>
      <c r="E289" s="455">
        <v>41668.25</v>
      </c>
      <c r="F289" s="455">
        <v>41668.333333333336</v>
      </c>
      <c r="G289" s="463">
        <v>2.0000000000582077</v>
      </c>
      <c r="H289" s="457"/>
      <c r="I289" s="458"/>
      <c r="J289" s="245"/>
      <c r="K289" s="245"/>
      <c r="L289" s="245"/>
      <c r="M289" s="544">
        <v>0</v>
      </c>
      <c r="N289" s="544">
        <v>410</v>
      </c>
      <c r="O289" s="544">
        <v>383</v>
      </c>
      <c r="P289" s="459" t="s">
        <v>568</v>
      </c>
      <c r="Q289" s="460" t="s">
        <v>581</v>
      </c>
      <c r="R289" s="461"/>
      <c r="S289" s="214"/>
      <c r="T289" s="214"/>
      <c r="U289" s="214"/>
      <c r="V289" s="214"/>
      <c r="W289" s="214"/>
      <c r="X289" s="214"/>
      <c r="Y289" s="214"/>
      <c r="Z289" s="214"/>
      <c r="AA289" s="214"/>
      <c r="AB289" s="214"/>
      <c r="AC289" s="214"/>
    </row>
    <row r="290" spans="1:29" s="384" customFormat="1" x14ac:dyDescent="0.2">
      <c r="A290" s="454" t="s">
        <v>108</v>
      </c>
      <c r="B290" s="462" t="s">
        <v>156</v>
      </c>
      <c r="C290" s="454">
        <v>24</v>
      </c>
      <c r="D290" s="454">
        <v>1489</v>
      </c>
      <c r="E290" s="455">
        <v>41668.416666666664</v>
      </c>
      <c r="F290" s="455">
        <v>41668.609027777777</v>
      </c>
      <c r="G290" s="463">
        <v>4.6166666666977108</v>
      </c>
      <c r="H290" s="457"/>
      <c r="I290" s="458"/>
      <c r="J290" s="245"/>
      <c r="K290" s="245"/>
      <c r="L290" s="245"/>
      <c r="M290" s="544">
        <v>0</v>
      </c>
      <c r="N290" s="544">
        <v>410</v>
      </c>
      <c r="O290" s="544">
        <v>383</v>
      </c>
      <c r="P290" s="459" t="s">
        <v>568</v>
      </c>
      <c r="Q290" s="460" t="s">
        <v>581</v>
      </c>
      <c r="R290" s="461"/>
      <c r="S290" s="214"/>
      <c r="T290" s="214"/>
      <c r="U290" s="214"/>
      <c r="V290" s="214"/>
      <c r="W290" s="214"/>
      <c r="X290" s="214"/>
      <c r="Y290" s="214"/>
      <c r="Z290" s="214"/>
      <c r="AA290" s="214"/>
      <c r="AB290" s="214"/>
      <c r="AC290" s="214"/>
    </row>
    <row r="291" spans="1:29" s="63" customFormat="1" x14ac:dyDescent="0.2">
      <c r="A291" s="454" t="s">
        <v>108</v>
      </c>
      <c r="B291" s="462" t="s">
        <v>156</v>
      </c>
      <c r="C291" s="454">
        <v>25</v>
      </c>
      <c r="D291" s="454">
        <v>1489</v>
      </c>
      <c r="E291" s="455">
        <v>41670.541666666664</v>
      </c>
      <c r="F291" s="455">
        <v>41670.833333333336</v>
      </c>
      <c r="G291" s="463">
        <v>7.0000000001164153</v>
      </c>
      <c r="H291" s="457"/>
      <c r="I291" s="458"/>
      <c r="J291" s="245"/>
      <c r="K291" s="245"/>
      <c r="L291" s="245"/>
      <c r="M291" s="544">
        <v>0</v>
      </c>
      <c r="N291" s="544">
        <v>410</v>
      </c>
      <c r="O291" s="544">
        <v>383</v>
      </c>
      <c r="P291" s="459" t="s">
        <v>568</v>
      </c>
      <c r="Q291" s="460" t="s">
        <v>570</v>
      </c>
      <c r="R291" s="461"/>
      <c r="S291" s="214"/>
      <c r="T291" s="214"/>
      <c r="U291" s="214"/>
      <c r="V291" s="214"/>
      <c r="W291" s="214"/>
      <c r="X291" s="214"/>
      <c r="Y291" s="214"/>
      <c r="Z291" s="214"/>
      <c r="AA291" s="214"/>
      <c r="AB291" s="214"/>
      <c r="AC291" s="214"/>
    </row>
    <row r="292" spans="1:29" s="63" customFormat="1" x14ac:dyDescent="0.2">
      <c r="A292" s="454" t="s">
        <v>108</v>
      </c>
      <c r="B292" s="462" t="s">
        <v>156</v>
      </c>
      <c r="C292" s="454">
        <v>147</v>
      </c>
      <c r="D292" s="454">
        <v>1489</v>
      </c>
      <c r="E292" s="455">
        <v>41670.541666666664</v>
      </c>
      <c r="F292" s="455">
        <v>41670.833333333336</v>
      </c>
      <c r="G292" s="463">
        <v>7.0000000001164153</v>
      </c>
      <c r="H292" s="457"/>
      <c r="I292" s="458"/>
      <c r="J292" s="245"/>
      <c r="K292" s="245"/>
      <c r="L292" s="245"/>
      <c r="M292" s="544">
        <v>0</v>
      </c>
      <c r="N292" s="544">
        <v>410</v>
      </c>
      <c r="O292" s="544">
        <v>383</v>
      </c>
      <c r="P292" s="459" t="s">
        <v>568</v>
      </c>
      <c r="Q292" s="460" t="s">
        <v>571</v>
      </c>
      <c r="R292" s="461"/>
      <c r="S292" s="214"/>
      <c r="T292" s="214"/>
      <c r="U292" s="214"/>
      <c r="V292" s="214"/>
      <c r="W292" s="214"/>
      <c r="X292" s="214"/>
      <c r="Y292" s="214"/>
      <c r="Z292" s="214"/>
      <c r="AA292" s="214"/>
      <c r="AB292" s="214"/>
      <c r="AC292" s="214"/>
    </row>
    <row r="293" spans="1:29" s="63" customFormat="1" ht="13.5" x14ac:dyDescent="0.25">
      <c r="A293" s="280" t="s">
        <v>110</v>
      </c>
      <c r="B293" s="280" t="s">
        <v>4</v>
      </c>
      <c r="C293" s="280">
        <v>28</v>
      </c>
      <c r="D293" s="280">
        <v>1520</v>
      </c>
      <c r="E293" s="281">
        <v>41695.344444444447</v>
      </c>
      <c r="F293" s="281">
        <v>41695.375</v>
      </c>
      <c r="G293" s="282">
        <v>0.73333333327900618</v>
      </c>
      <c r="H293" s="313">
        <v>6.9841269836095829E-2</v>
      </c>
      <c r="I293" s="283">
        <v>33.942857140342575</v>
      </c>
      <c r="J293" s="356">
        <v>4.1580128895319226E-6</v>
      </c>
      <c r="K293" s="356">
        <v>4.3024898145988697E-6</v>
      </c>
      <c r="L293" s="356">
        <v>4.4606955011918411E-6</v>
      </c>
      <c r="M293" s="495">
        <v>475</v>
      </c>
      <c r="N293" s="495">
        <v>525</v>
      </c>
      <c r="O293" s="495">
        <v>486</v>
      </c>
      <c r="P293" s="284" t="s">
        <v>331</v>
      </c>
      <c r="Q293" s="482" t="s">
        <v>332</v>
      </c>
      <c r="R293" s="285"/>
    </row>
    <row r="294" spans="1:29" s="63" customFormat="1" x14ac:dyDescent="0.2">
      <c r="A294" s="280" t="s">
        <v>111</v>
      </c>
      <c r="B294" s="385" t="s">
        <v>154</v>
      </c>
      <c r="C294" s="280">
        <v>4</v>
      </c>
      <c r="D294" s="280">
        <v>1700</v>
      </c>
      <c r="E294" s="281">
        <v>41656.25</v>
      </c>
      <c r="F294" s="281">
        <v>41656.279166666667</v>
      </c>
      <c r="G294" s="386">
        <v>0.70000000001164153</v>
      </c>
      <c r="H294" s="387">
        <v>0.70000000001164153</v>
      </c>
      <c r="I294" s="388">
        <v>168.00000000279397</v>
      </c>
      <c r="J294" s="389">
        <v>2.0580063798540035E-5</v>
      </c>
      <c r="K294" s="389">
        <v>2.1295151609542319E-5</v>
      </c>
      <c r="L294" s="389">
        <v>2.2078189856386645E-5</v>
      </c>
      <c r="M294" s="535">
        <v>0</v>
      </c>
      <c r="N294" s="535">
        <v>261</v>
      </c>
      <c r="O294" s="535">
        <v>240</v>
      </c>
      <c r="P294" s="284" t="s">
        <v>176</v>
      </c>
      <c r="Q294" s="284" t="s">
        <v>506</v>
      </c>
      <c r="R294" s="284"/>
      <c r="S294" s="284"/>
    </row>
    <row r="295" spans="1:29" s="63" customFormat="1" ht="13.5" x14ac:dyDescent="0.25">
      <c r="A295" s="280" t="s">
        <v>115</v>
      </c>
      <c r="B295" s="280" t="s">
        <v>4</v>
      </c>
      <c r="C295" s="280">
        <v>39</v>
      </c>
      <c r="D295" s="280">
        <v>1700</v>
      </c>
      <c r="E295" s="281">
        <v>41673.34375</v>
      </c>
      <c r="F295" s="281">
        <v>41673.432638888888</v>
      </c>
      <c r="G295" s="282">
        <v>2.1333333333022892</v>
      </c>
      <c r="H295" s="313">
        <v>0.32323232322761958</v>
      </c>
      <c r="I295" s="283">
        <v>96.646464645058259</v>
      </c>
      <c r="J295" s="356">
        <v>1.1839228620628361E-5</v>
      </c>
      <c r="K295" s="356">
        <v>1.2250601887550948E-5</v>
      </c>
      <c r="L295" s="356">
        <v>1.2701065448492079E-5</v>
      </c>
      <c r="M295" s="495">
        <v>280</v>
      </c>
      <c r="N295" s="495">
        <v>330</v>
      </c>
      <c r="O295" s="495">
        <v>299</v>
      </c>
      <c r="P295" s="284" t="s">
        <v>176</v>
      </c>
      <c r="Q295" s="482" t="s">
        <v>293</v>
      </c>
      <c r="R295" s="285"/>
    </row>
    <row r="296" spans="1:29" s="63" customFormat="1" ht="13.5" x14ac:dyDescent="0.25">
      <c r="A296" s="280" t="s">
        <v>110</v>
      </c>
      <c r="B296" s="280" t="s">
        <v>4</v>
      </c>
      <c r="C296" s="280">
        <v>18</v>
      </c>
      <c r="D296" s="280">
        <v>1710</v>
      </c>
      <c r="E296" s="281">
        <v>41674.604166666664</v>
      </c>
      <c r="F296" s="281">
        <v>41689.25</v>
      </c>
      <c r="G296" s="282">
        <v>351.50000000005821</v>
      </c>
      <c r="H296" s="313">
        <v>4.6866666666674428</v>
      </c>
      <c r="I296" s="283">
        <v>2277.7200000003772</v>
      </c>
      <c r="J296" s="356">
        <v>2.790215649668976E-4</v>
      </c>
      <c r="K296" s="356">
        <v>2.8871662335290532E-4</v>
      </c>
      <c r="L296" s="356">
        <v>2.9933294404083923E-4</v>
      </c>
      <c r="M296" s="495">
        <v>518</v>
      </c>
      <c r="N296" s="495">
        <v>525</v>
      </c>
      <c r="O296" s="495">
        <v>486</v>
      </c>
      <c r="P296" s="284" t="s">
        <v>322</v>
      </c>
      <c r="Q296" s="482" t="s">
        <v>323</v>
      </c>
      <c r="R296" s="285"/>
      <c r="V296" s="214"/>
      <c r="W296" s="214"/>
      <c r="X296" s="214"/>
      <c r="Y296" s="214"/>
      <c r="Z296" s="214"/>
      <c r="AA296" s="214"/>
      <c r="AB296" s="214"/>
      <c r="AC296" s="214"/>
    </row>
    <row r="297" spans="1:29" s="63" customFormat="1" ht="13.5" x14ac:dyDescent="0.25">
      <c r="A297" s="280" t="s">
        <v>110</v>
      </c>
      <c r="B297" s="280" t="s">
        <v>4</v>
      </c>
      <c r="C297" s="280">
        <v>24</v>
      </c>
      <c r="D297" s="280">
        <v>1710</v>
      </c>
      <c r="E297" s="281">
        <v>41689.737500000003</v>
      </c>
      <c r="F297" s="281">
        <v>41691.425694444442</v>
      </c>
      <c r="G297" s="282">
        <v>40.516666666546371</v>
      </c>
      <c r="H297" s="313">
        <v>0.54022222222061833</v>
      </c>
      <c r="I297" s="283">
        <v>262.54799999922051</v>
      </c>
      <c r="J297" s="356">
        <v>3.216222970281659E-5</v>
      </c>
      <c r="K297" s="356">
        <v>3.3279758718288897E-5</v>
      </c>
      <c r="L297" s="356">
        <v>3.4503479704172555E-5</v>
      </c>
      <c r="M297" s="495">
        <v>518</v>
      </c>
      <c r="N297" s="495">
        <v>525</v>
      </c>
      <c r="O297" s="495">
        <v>486</v>
      </c>
      <c r="P297" s="284" t="s">
        <v>322</v>
      </c>
      <c r="Q297" s="482" t="s">
        <v>328</v>
      </c>
      <c r="R297" s="285"/>
    </row>
    <row r="298" spans="1:29" s="63" customFormat="1" ht="13.5" x14ac:dyDescent="0.25">
      <c r="A298" s="280" t="s">
        <v>110</v>
      </c>
      <c r="B298" s="280" t="s">
        <v>4</v>
      </c>
      <c r="C298" s="280">
        <v>26</v>
      </c>
      <c r="D298" s="280">
        <v>1710</v>
      </c>
      <c r="E298" s="281">
        <v>41691.425694444442</v>
      </c>
      <c r="F298" s="505">
        <v>41699</v>
      </c>
      <c r="G298" s="282">
        <v>181.78333333338378</v>
      </c>
      <c r="H298" s="313">
        <v>1.038761904762193</v>
      </c>
      <c r="I298" s="283">
        <v>504.83828571442581</v>
      </c>
      <c r="J298" s="356">
        <v>6.1842881712950476E-5</v>
      </c>
      <c r="K298" s="356">
        <v>6.3991713288162792E-5</v>
      </c>
      <c r="L298" s="356">
        <v>6.6344735229705311E-5</v>
      </c>
      <c r="M298" s="495">
        <v>522</v>
      </c>
      <c r="N298" s="495">
        <v>525</v>
      </c>
      <c r="O298" s="495">
        <v>486</v>
      </c>
      <c r="P298" s="284" t="s">
        <v>322</v>
      </c>
      <c r="Q298" s="482" t="s">
        <v>328</v>
      </c>
      <c r="R298" s="285"/>
    </row>
    <row r="299" spans="1:29" s="384" customFormat="1" x14ac:dyDescent="0.2">
      <c r="A299" s="454" t="s">
        <v>114</v>
      </c>
      <c r="B299" s="462" t="s">
        <v>156</v>
      </c>
      <c r="C299" s="454">
        <v>11</v>
      </c>
      <c r="D299" s="454">
        <v>1710</v>
      </c>
      <c r="E299" s="455">
        <v>41694.916666666664</v>
      </c>
      <c r="F299" s="455">
        <v>41695.086805555555</v>
      </c>
      <c r="G299" s="463">
        <v>4.0833333333721384</v>
      </c>
      <c r="H299" s="511"/>
      <c r="I299" s="512"/>
      <c r="J299" s="513"/>
      <c r="K299" s="513"/>
      <c r="L299" s="513"/>
      <c r="M299" s="504">
        <v>0</v>
      </c>
      <c r="N299" s="504">
        <v>457</v>
      </c>
      <c r="O299" s="504">
        <v>414</v>
      </c>
      <c r="P299" s="459" t="s">
        <v>322</v>
      </c>
      <c r="Q299" s="460" t="s">
        <v>387</v>
      </c>
      <c r="R299" s="461"/>
      <c r="S299" s="214"/>
      <c r="T299" s="214"/>
      <c r="U299" s="214"/>
      <c r="V299" s="63"/>
      <c r="W299" s="63"/>
      <c r="X299" s="63"/>
      <c r="Y299" s="63"/>
      <c r="Z299" s="63"/>
      <c r="AA299" s="63"/>
      <c r="AB299" s="63"/>
      <c r="AC299" s="63"/>
    </row>
    <row r="300" spans="1:29" s="63" customFormat="1" x14ac:dyDescent="0.2">
      <c r="A300" s="280" t="s">
        <v>115</v>
      </c>
      <c r="B300" s="280" t="s">
        <v>4</v>
      </c>
      <c r="C300" s="280">
        <v>2</v>
      </c>
      <c r="D300" s="280">
        <v>1850</v>
      </c>
      <c r="E300" s="281">
        <v>41640.4375</v>
      </c>
      <c r="F300" s="281">
        <v>41640.645833333336</v>
      </c>
      <c r="G300" s="282">
        <v>5.0000000000582077</v>
      </c>
      <c r="H300" s="313">
        <v>0.30303030303383077</v>
      </c>
      <c r="I300" s="283">
        <v>90.606060607115396</v>
      </c>
      <c r="J300" s="356">
        <v>1.1099276832129816E-5</v>
      </c>
      <c r="K300" s="356">
        <v>1.1484939269879843E-5</v>
      </c>
      <c r="L300" s="356">
        <v>1.1907248858273215E-5</v>
      </c>
      <c r="M300" s="535">
        <v>310</v>
      </c>
      <c r="N300" s="535">
        <v>330</v>
      </c>
      <c r="O300" s="535">
        <v>299</v>
      </c>
      <c r="P300" s="284" t="s">
        <v>155</v>
      </c>
      <c r="Q300" s="284" t="s">
        <v>430</v>
      </c>
      <c r="R300" s="284"/>
      <c r="S300" s="284"/>
    </row>
    <row r="301" spans="1:29" s="63" customFormat="1" x14ac:dyDescent="0.2">
      <c r="A301" s="280" t="s">
        <v>115</v>
      </c>
      <c r="B301" s="452" t="s">
        <v>156</v>
      </c>
      <c r="C301" s="280">
        <v>5</v>
      </c>
      <c r="D301" s="280">
        <v>1850</v>
      </c>
      <c r="E301" s="281">
        <v>41643.493750000001</v>
      </c>
      <c r="F301" s="281">
        <v>41643.882638888892</v>
      </c>
      <c r="G301" s="453">
        <v>9.3333333333721384</v>
      </c>
      <c r="H301" s="313"/>
      <c r="I301" s="283"/>
      <c r="J301" s="356"/>
      <c r="K301" s="356"/>
      <c r="L301" s="356"/>
      <c r="M301" s="535">
        <v>0</v>
      </c>
      <c r="N301" s="535">
        <v>330</v>
      </c>
      <c r="O301" s="535">
        <v>299</v>
      </c>
      <c r="P301" s="284" t="s">
        <v>155</v>
      </c>
      <c r="Q301" s="284" t="s">
        <v>563</v>
      </c>
      <c r="R301" s="284"/>
      <c r="S301" s="284"/>
    </row>
    <row r="302" spans="1:29" s="63" customFormat="1" x14ac:dyDescent="0.2">
      <c r="A302" s="280" t="s">
        <v>115</v>
      </c>
      <c r="B302" s="280" t="s">
        <v>4</v>
      </c>
      <c r="C302" s="280">
        <v>6</v>
      </c>
      <c r="D302" s="280">
        <v>1850</v>
      </c>
      <c r="E302" s="281">
        <v>41643.882638888892</v>
      </c>
      <c r="F302" s="281">
        <v>41644.232638888891</v>
      </c>
      <c r="G302" s="282">
        <v>8.3999999999650754</v>
      </c>
      <c r="H302" s="313">
        <v>3.1818181818049527</v>
      </c>
      <c r="I302" s="283">
        <v>951.36363635968087</v>
      </c>
      <c r="J302" s="356">
        <v>1.1654240673552179E-4</v>
      </c>
      <c r="K302" s="356">
        <v>1.2059186233183309E-4</v>
      </c>
      <c r="L302" s="356">
        <v>1.2502611300989344E-4</v>
      </c>
      <c r="M302" s="535">
        <v>205</v>
      </c>
      <c r="N302" s="535">
        <v>330</v>
      </c>
      <c r="O302" s="535">
        <v>299</v>
      </c>
      <c r="P302" s="284" t="s">
        <v>155</v>
      </c>
      <c r="Q302" s="284" t="s">
        <v>430</v>
      </c>
      <c r="R302" s="284"/>
      <c r="S302" s="284"/>
    </row>
    <row r="303" spans="1:29" s="63" customFormat="1" x14ac:dyDescent="0.2">
      <c r="A303" s="280" t="s">
        <v>115</v>
      </c>
      <c r="B303" s="280" t="s">
        <v>4</v>
      </c>
      <c r="C303" s="280">
        <v>7</v>
      </c>
      <c r="D303" s="280">
        <v>1850</v>
      </c>
      <c r="E303" s="281">
        <v>41644.232638888891</v>
      </c>
      <c r="F303" s="281">
        <v>41645.041666666664</v>
      </c>
      <c r="G303" s="282">
        <v>19.416666666569654</v>
      </c>
      <c r="H303" s="313">
        <v>4.1186868686662903</v>
      </c>
      <c r="I303" s="283">
        <v>1231.4873737312207</v>
      </c>
      <c r="J303" s="356">
        <v>1.5085767094085445E-4</v>
      </c>
      <c r="K303" s="356">
        <v>1.560994662405197E-4</v>
      </c>
      <c r="L303" s="356">
        <v>1.6183935739600412E-4</v>
      </c>
      <c r="M303" s="535">
        <v>260</v>
      </c>
      <c r="N303" s="535">
        <v>330</v>
      </c>
      <c r="O303" s="535">
        <v>299</v>
      </c>
      <c r="P303" s="284" t="s">
        <v>155</v>
      </c>
      <c r="Q303" s="284" t="s">
        <v>430</v>
      </c>
      <c r="R303" s="284"/>
      <c r="S303" s="284"/>
    </row>
    <row r="304" spans="1:29" s="63" customFormat="1" x14ac:dyDescent="0.2">
      <c r="A304" s="280" t="s">
        <v>115</v>
      </c>
      <c r="B304" s="280" t="s">
        <v>4</v>
      </c>
      <c r="C304" s="280">
        <v>8</v>
      </c>
      <c r="D304" s="280">
        <v>1850</v>
      </c>
      <c r="E304" s="281">
        <v>41645.041666666664</v>
      </c>
      <c r="F304" s="281">
        <v>41645.394444444442</v>
      </c>
      <c r="G304" s="282">
        <v>8.4666666666744277</v>
      </c>
      <c r="H304" s="313">
        <v>1.2828282828294588</v>
      </c>
      <c r="I304" s="283">
        <v>383.56565656600822</v>
      </c>
      <c r="J304" s="356">
        <v>4.6986938588845629E-5</v>
      </c>
      <c r="K304" s="356">
        <v>4.8619576241969909E-5</v>
      </c>
      <c r="L304" s="356">
        <v>5.040735349948267E-5</v>
      </c>
      <c r="M304" s="535">
        <v>280</v>
      </c>
      <c r="N304" s="535">
        <v>330</v>
      </c>
      <c r="O304" s="535">
        <v>299</v>
      </c>
      <c r="P304" s="284" t="s">
        <v>155</v>
      </c>
      <c r="Q304" s="284" t="s">
        <v>430</v>
      </c>
      <c r="R304" s="284"/>
      <c r="S304" s="284"/>
    </row>
    <row r="305" spans="1:19" s="63" customFormat="1" x14ac:dyDescent="0.2">
      <c r="A305" s="280" t="s">
        <v>115</v>
      </c>
      <c r="B305" s="280" t="s">
        <v>4</v>
      </c>
      <c r="C305" s="280">
        <v>9</v>
      </c>
      <c r="D305" s="280">
        <v>1850</v>
      </c>
      <c r="E305" s="281">
        <v>41645.394444444442</v>
      </c>
      <c r="F305" s="281">
        <v>41645.791666666664</v>
      </c>
      <c r="G305" s="282">
        <v>9.5333333333255723</v>
      </c>
      <c r="H305" s="313">
        <v>0.28888888888865372</v>
      </c>
      <c r="I305" s="283">
        <v>86.377777777707465</v>
      </c>
      <c r="J305" s="356">
        <v>1.0581310579831963E-5</v>
      </c>
      <c r="K305" s="356">
        <v>1.0948975437149076E-5</v>
      </c>
      <c r="L305" s="356">
        <v>1.1351577244745742E-5</v>
      </c>
      <c r="M305" s="535">
        <v>320</v>
      </c>
      <c r="N305" s="535">
        <v>330</v>
      </c>
      <c r="O305" s="535">
        <v>299</v>
      </c>
      <c r="P305" s="284" t="s">
        <v>155</v>
      </c>
      <c r="Q305" s="284" t="s">
        <v>430</v>
      </c>
      <c r="R305" s="284"/>
      <c r="S305" s="284"/>
    </row>
    <row r="306" spans="1:19" s="63" customFormat="1" x14ac:dyDescent="0.2">
      <c r="A306" s="280" t="s">
        <v>115</v>
      </c>
      <c r="B306" s="280" t="s">
        <v>4</v>
      </c>
      <c r="C306" s="280">
        <v>10</v>
      </c>
      <c r="D306" s="280">
        <v>1850</v>
      </c>
      <c r="E306" s="281">
        <v>41645.791666666664</v>
      </c>
      <c r="F306" s="281">
        <v>41645.941666666666</v>
      </c>
      <c r="G306" s="282">
        <v>3.6000000000349246</v>
      </c>
      <c r="H306" s="313">
        <v>0.32727272727590223</v>
      </c>
      <c r="I306" s="283">
        <v>97.854545455494772</v>
      </c>
      <c r="J306" s="356">
        <v>1.1987218978676943E-5</v>
      </c>
      <c r="K306" s="356">
        <v>1.2403734411446165E-5</v>
      </c>
      <c r="L306" s="356">
        <v>1.2859828766910122E-5</v>
      </c>
      <c r="M306" s="535">
        <v>300</v>
      </c>
      <c r="N306" s="535">
        <v>330</v>
      </c>
      <c r="O306" s="535">
        <v>299</v>
      </c>
      <c r="P306" s="284" t="s">
        <v>155</v>
      </c>
      <c r="Q306" s="284" t="s">
        <v>430</v>
      </c>
      <c r="R306" s="284"/>
      <c r="S306" s="284"/>
    </row>
    <row r="307" spans="1:19" s="63" customFormat="1" x14ac:dyDescent="0.2">
      <c r="A307" s="280" t="s">
        <v>115</v>
      </c>
      <c r="B307" s="280" t="s">
        <v>4</v>
      </c>
      <c r="C307" s="280">
        <v>12</v>
      </c>
      <c r="D307" s="280">
        <v>1850</v>
      </c>
      <c r="E307" s="281">
        <v>41646.510416666664</v>
      </c>
      <c r="F307" s="281">
        <v>41647.409722222219</v>
      </c>
      <c r="G307" s="282">
        <v>21.583333333313931</v>
      </c>
      <c r="H307" s="313">
        <v>3.2702020201990805</v>
      </c>
      <c r="I307" s="283">
        <v>977.79040403952501</v>
      </c>
      <c r="J307" s="356">
        <v>1.1977969581189883E-4</v>
      </c>
      <c r="K307" s="356">
        <v>1.2394163628589902E-4</v>
      </c>
      <c r="L307" s="356">
        <v>1.2849906059392033E-4</v>
      </c>
      <c r="M307" s="535">
        <v>280</v>
      </c>
      <c r="N307" s="535">
        <v>330</v>
      </c>
      <c r="O307" s="535">
        <v>299</v>
      </c>
      <c r="P307" s="284" t="s">
        <v>155</v>
      </c>
      <c r="Q307" s="284" t="s">
        <v>430</v>
      </c>
      <c r="R307" s="284"/>
      <c r="S307" s="284"/>
    </row>
    <row r="308" spans="1:19" s="63" customFormat="1" x14ac:dyDescent="0.2">
      <c r="A308" s="280" t="s">
        <v>115</v>
      </c>
      <c r="B308" s="280" t="s">
        <v>4</v>
      </c>
      <c r="C308" s="280">
        <v>13</v>
      </c>
      <c r="D308" s="280">
        <v>1850</v>
      </c>
      <c r="E308" s="281">
        <v>41647.409722222219</v>
      </c>
      <c r="F308" s="281">
        <v>41647.510416666664</v>
      </c>
      <c r="G308" s="282">
        <v>2.4166666666860692</v>
      </c>
      <c r="H308" s="313">
        <v>0.25631313131518918</v>
      </c>
      <c r="I308" s="283">
        <v>76.637626263241572</v>
      </c>
      <c r="J308" s="356">
        <v>9.388138320475886E-6</v>
      </c>
      <c r="K308" s="356">
        <v>9.7143444657382724E-6</v>
      </c>
      <c r="L308" s="356">
        <v>1.0071547992586376E-5</v>
      </c>
      <c r="M308" s="535">
        <v>295</v>
      </c>
      <c r="N308" s="535">
        <v>330</v>
      </c>
      <c r="O308" s="535">
        <v>299</v>
      </c>
      <c r="P308" s="284" t="s">
        <v>155</v>
      </c>
      <c r="Q308" s="284" t="s">
        <v>430</v>
      </c>
      <c r="R308" s="284"/>
      <c r="S308" s="284"/>
    </row>
    <row r="309" spans="1:19" s="63" customFormat="1" x14ac:dyDescent="0.2">
      <c r="A309" s="280" t="s">
        <v>115</v>
      </c>
      <c r="B309" s="280" t="s">
        <v>4</v>
      </c>
      <c r="C309" s="280">
        <v>14</v>
      </c>
      <c r="D309" s="280">
        <v>1850</v>
      </c>
      <c r="E309" s="281">
        <v>41647.510416666664</v>
      </c>
      <c r="F309" s="281">
        <v>41648.399305555555</v>
      </c>
      <c r="G309" s="282">
        <v>21.333333333372138</v>
      </c>
      <c r="H309" s="313">
        <v>0.96969696969873354</v>
      </c>
      <c r="I309" s="283">
        <v>289.93939393992133</v>
      </c>
      <c r="J309" s="356">
        <v>3.5517685862466537E-5</v>
      </c>
      <c r="K309" s="356">
        <v>3.6751805663254502E-5</v>
      </c>
      <c r="L309" s="356">
        <v>3.8103196346100021E-5</v>
      </c>
      <c r="M309" s="535">
        <v>315</v>
      </c>
      <c r="N309" s="535">
        <v>330</v>
      </c>
      <c r="O309" s="535">
        <v>299</v>
      </c>
      <c r="P309" s="284" t="s">
        <v>155</v>
      </c>
      <c r="Q309" s="284" t="s">
        <v>430</v>
      </c>
      <c r="R309" s="284"/>
      <c r="S309" s="284"/>
    </row>
    <row r="310" spans="1:19" s="63" customFormat="1" x14ac:dyDescent="0.2">
      <c r="A310" s="280" t="s">
        <v>112</v>
      </c>
      <c r="B310" s="452" t="s">
        <v>156</v>
      </c>
      <c r="C310" s="280">
        <v>11</v>
      </c>
      <c r="D310" s="280">
        <v>1850</v>
      </c>
      <c r="E310" s="281">
        <v>41657.472916666666</v>
      </c>
      <c r="F310" s="281">
        <v>41657.65625</v>
      </c>
      <c r="G310" s="453">
        <v>4.4000000000232831</v>
      </c>
      <c r="H310" s="313"/>
      <c r="I310" s="283"/>
      <c r="J310" s="356"/>
      <c r="K310" s="356"/>
      <c r="L310" s="356"/>
      <c r="M310" s="535">
        <v>0</v>
      </c>
      <c r="N310" s="535">
        <v>330</v>
      </c>
      <c r="O310" s="535">
        <v>303</v>
      </c>
      <c r="P310" s="284" t="s">
        <v>155</v>
      </c>
      <c r="Q310" s="284" t="s">
        <v>582</v>
      </c>
      <c r="R310" s="284"/>
      <c r="S310" s="284"/>
    </row>
    <row r="311" spans="1:19" s="63" customFormat="1" x14ac:dyDescent="0.2">
      <c r="A311" s="280" t="s">
        <v>112</v>
      </c>
      <c r="B311" s="280" t="s">
        <v>4</v>
      </c>
      <c r="C311" s="280">
        <v>12</v>
      </c>
      <c r="D311" s="280">
        <v>1850</v>
      </c>
      <c r="E311" s="281">
        <v>41657.65625</v>
      </c>
      <c r="F311" s="281">
        <v>41657.691666666666</v>
      </c>
      <c r="G311" s="282">
        <v>0.84999999997671694</v>
      </c>
      <c r="H311" s="313">
        <v>0.11590909090591595</v>
      </c>
      <c r="I311" s="283">
        <v>35.120454544492532</v>
      </c>
      <c r="J311" s="356">
        <v>4.3022690187342932E-6</v>
      </c>
      <c r="K311" s="356">
        <v>4.451758357789106E-6</v>
      </c>
      <c r="L311" s="356">
        <v>4.6154527575179036E-6</v>
      </c>
      <c r="M311" s="535">
        <v>285</v>
      </c>
      <c r="N311" s="535">
        <v>330</v>
      </c>
      <c r="O311" s="535">
        <v>303</v>
      </c>
      <c r="P311" s="284" t="s">
        <v>155</v>
      </c>
      <c r="Q311" s="284" t="s">
        <v>430</v>
      </c>
      <c r="R311" s="284"/>
      <c r="S311" s="284"/>
    </row>
    <row r="312" spans="1:19" s="63" customFormat="1" x14ac:dyDescent="0.2">
      <c r="A312" s="280" t="s">
        <v>112</v>
      </c>
      <c r="B312" s="280" t="s">
        <v>4</v>
      </c>
      <c r="C312" s="280">
        <v>13</v>
      </c>
      <c r="D312" s="280">
        <v>1850</v>
      </c>
      <c r="E312" s="281">
        <v>41657.691666666666</v>
      </c>
      <c r="F312" s="281">
        <v>41657.777777777781</v>
      </c>
      <c r="G312" s="282">
        <v>2.0666666667675599</v>
      </c>
      <c r="H312" s="313">
        <v>0.18787878788796</v>
      </c>
      <c r="I312" s="283">
        <v>56.927272730051882</v>
      </c>
      <c r="J312" s="356">
        <v>6.9736125276301915E-6</v>
      </c>
      <c r="K312" s="356">
        <v>7.2159220445479631E-6</v>
      </c>
      <c r="L312" s="356">
        <v>7.4812567578540781E-6</v>
      </c>
      <c r="M312" s="535">
        <v>300</v>
      </c>
      <c r="N312" s="535">
        <v>330</v>
      </c>
      <c r="O312" s="535">
        <v>303</v>
      </c>
      <c r="P312" s="284" t="s">
        <v>155</v>
      </c>
      <c r="Q312" s="284" t="s">
        <v>430</v>
      </c>
      <c r="R312" s="284"/>
      <c r="S312" s="284"/>
    </row>
    <row r="313" spans="1:19" s="63" customFormat="1" x14ac:dyDescent="0.2">
      <c r="A313" s="280" t="s">
        <v>115</v>
      </c>
      <c r="B313" s="280" t="s">
        <v>4</v>
      </c>
      <c r="C313" s="280">
        <v>27</v>
      </c>
      <c r="D313" s="280">
        <v>1850</v>
      </c>
      <c r="E313" s="281">
        <v>41665.260416666664</v>
      </c>
      <c r="F313" s="281">
        <v>41666.338888888888</v>
      </c>
      <c r="G313" s="282">
        <v>25.883333333360497</v>
      </c>
      <c r="H313" s="313">
        <v>13.333838383852378</v>
      </c>
      <c r="I313" s="283">
        <v>3986.817676771861</v>
      </c>
      <c r="J313" s="356">
        <v>4.8838667940325907E-4</v>
      </c>
      <c r="K313" s="356">
        <v>5.0535646943481013E-4</v>
      </c>
      <c r="L313" s="356">
        <v>5.2393879517323569E-4</v>
      </c>
      <c r="M313" s="535">
        <v>160</v>
      </c>
      <c r="N313" s="535">
        <v>330</v>
      </c>
      <c r="O313" s="535">
        <v>299</v>
      </c>
      <c r="P313" s="284" t="s">
        <v>155</v>
      </c>
      <c r="Q313" s="284" t="s">
        <v>430</v>
      </c>
      <c r="R313" s="284"/>
      <c r="S313" s="284"/>
    </row>
    <row r="314" spans="1:19" s="63" customFormat="1" x14ac:dyDescent="0.2">
      <c r="A314" s="280" t="s">
        <v>115</v>
      </c>
      <c r="B314" s="280" t="s">
        <v>4</v>
      </c>
      <c r="C314" s="280">
        <v>26</v>
      </c>
      <c r="D314" s="280">
        <v>1850</v>
      </c>
      <c r="E314" s="281">
        <v>41665.772222222222</v>
      </c>
      <c r="F314" s="281">
        <v>41666.260416666664</v>
      </c>
      <c r="G314" s="282">
        <v>11.71666666661622</v>
      </c>
      <c r="H314" s="313">
        <v>5.85833333330811</v>
      </c>
      <c r="I314" s="283">
        <v>1751.6416666591249</v>
      </c>
      <c r="J314" s="356">
        <v>2.1457676935372779E-4</v>
      </c>
      <c r="K314" s="356">
        <v>2.2203258843141131E-4</v>
      </c>
      <c r="L314" s="356">
        <v>2.3019688854889598E-4</v>
      </c>
      <c r="M314" s="535">
        <v>165</v>
      </c>
      <c r="N314" s="535">
        <v>330</v>
      </c>
      <c r="O314" s="535">
        <v>299</v>
      </c>
      <c r="P314" s="284" t="s">
        <v>155</v>
      </c>
      <c r="Q314" s="284" t="s">
        <v>430</v>
      </c>
      <c r="R314" s="284"/>
      <c r="S314" s="284"/>
    </row>
    <row r="315" spans="1:19" s="214" customFormat="1" x14ac:dyDescent="0.2">
      <c r="A315" s="454" t="s">
        <v>115</v>
      </c>
      <c r="B315" s="454" t="s">
        <v>4</v>
      </c>
      <c r="C315" s="454">
        <v>28</v>
      </c>
      <c r="D315" s="454">
        <v>1850</v>
      </c>
      <c r="E315" s="455">
        <v>41666.338888888888</v>
      </c>
      <c r="F315" s="455">
        <v>41666.413194444445</v>
      </c>
      <c r="G315" s="456">
        <v>1.78333333338378</v>
      </c>
      <c r="H315" s="457">
        <v>0.75656565658705821</v>
      </c>
      <c r="I315" s="458">
        <v>226.21313131953042</v>
      </c>
      <c r="J315" s="245">
        <v>2.7711194491345398E-5</v>
      </c>
      <c r="K315" s="245">
        <v>2.8674065044277331E-5</v>
      </c>
      <c r="L315" s="245">
        <v>2.9728431316650334E-5</v>
      </c>
      <c r="M315" s="534">
        <v>190</v>
      </c>
      <c r="N315" s="244">
        <v>330</v>
      </c>
      <c r="O315" s="244">
        <v>299</v>
      </c>
      <c r="P315" s="459" t="s">
        <v>155</v>
      </c>
      <c r="Q315" s="460" t="s">
        <v>178</v>
      </c>
      <c r="R315" s="461"/>
    </row>
    <row r="316" spans="1:19" s="63" customFormat="1" ht="13.5" x14ac:dyDescent="0.25">
      <c r="A316" s="280" t="s">
        <v>115</v>
      </c>
      <c r="B316" s="452" t="s">
        <v>156</v>
      </c>
      <c r="C316" s="280">
        <v>36</v>
      </c>
      <c r="D316" s="280">
        <v>1850</v>
      </c>
      <c r="E316" s="281">
        <v>41672.274305555555</v>
      </c>
      <c r="F316" s="281">
        <v>41672.59375</v>
      </c>
      <c r="G316" s="453">
        <v>7.6666666666860692</v>
      </c>
      <c r="H316" s="484"/>
      <c r="I316" s="485"/>
      <c r="J316" s="491"/>
      <c r="K316" s="491"/>
      <c r="L316" s="491"/>
      <c r="M316" s="495">
        <v>0</v>
      </c>
      <c r="N316" s="495">
        <v>330</v>
      </c>
      <c r="O316" s="495">
        <v>299</v>
      </c>
      <c r="P316" s="284" t="s">
        <v>155</v>
      </c>
      <c r="Q316" s="482" t="s">
        <v>291</v>
      </c>
      <c r="R316" s="285"/>
    </row>
    <row r="317" spans="1:19" s="63" customFormat="1" ht="13.5" x14ac:dyDescent="0.25">
      <c r="A317" s="280" t="s">
        <v>115</v>
      </c>
      <c r="B317" s="280" t="s">
        <v>4</v>
      </c>
      <c r="C317" s="280">
        <v>37</v>
      </c>
      <c r="D317" s="280">
        <v>1850</v>
      </c>
      <c r="E317" s="281">
        <v>41672.59375</v>
      </c>
      <c r="F317" s="281">
        <v>41672.916666666664</v>
      </c>
      <c r="G317" s="282">
        <v>7.7499999999417923</v>
      </c>
      <c r="H317" s="313">
        <v>1.6439393939270468</v>
      </c>
      <c r="I317" s="283">
        <v>491.537878784187</v>
      </c>
      <c r="J317" s="356">
        <v>6.021357681315103E-5</v>
      </c>
      <c r="K317" s="356">
        <v>6.230579553790486E-5</v>
      </c>
      <c r="L317" s="356">
        <v>6.4596825054895026E-5</v>
      </c>
      <c r="M317" s="495">
        <v>260</v>
      </c>
      <c r="N317" s="495">
        <v>330</v>
      </c>
      <c r="O317" s="495">
        <v>299</v>
      </c>
      <c r="P317" s="284" t="s">
        <v>155</v>
      </c>
      <c r="Q317" s="482" t="s">
        <v>178</v>
      </c>
      <c r="R317" s="285"/>
    </row>
    <row r="318" spans="1:19" s="63" customFormat="1" ht="13.5" x14ac:dyDescent="0.25">
      <c r="A318" s="280" t="s">
        <v>115</v>
      </c>
      <c r="B318" s="280" t="s">
        <v>4</v>
      </c>
      <c r="C318" s="280">
        <v>40</v>
      </c>
      <c r="D318" s="280">
        <v>1850</v>
      </c>
      <c r="E318" s="281">
        <v>41673.432638888888</v>
      </c>
      <c r="F318" s="281">
        <v>41673.878472222219</v>
      </c>
      <c r="G318" s="282">
        <v>10.699999999953434</v>
      </c>
      <c r="H318" s="313">
        <v>0.32424242424101313</v>
      </c>
      <c r="I318" s="283">
        <v>96.948484848062918</v>
      </c>
      <c r="J318" s="356">
        <v>1.1876226210188959E-5</v>
      </c>
      <c r="K318" s="356">
        <v>1.2288885018574888E-5</v>
      </c>
      <c r="L318" s="356">
        <v>1.2740756278148569E-5</v>
      </c>
      <c r="M318" s="495">
        <v>320</v>
      </c>
      <c r="N318" s="495">
        <v>330</v>
      </c>
      <c r="O318" s="495">
        <v>299</v>
      </c>
      <c r="P318" s="284" t="s">
        <v>155</v>
      </c>
      <c r="Q318" s="482" t="s">
        <v>178</v>
      </c>
      <c r="R318" s="285"/>
    </row>
    <row r="319" spans="1:19" s="63" customFormat="1" ht="13.5" x14ac:dyDescent="0.25">
      <c r="A319" s="280" t="s">
        <v>115</v>
      </c>
      <c r="B319" s="280" t="s">
        <v>4</v>
      </c>
      <c r="C319" s="280">
        <v>45</v>
      </c>
      <c r="D319" s="280">
        <v>1850</v>
      </c>
      <c r="E319" s="281">
        <v>41675.330555555556</v>
      </c>
      <c r="F319" s="281">
        <v>41675.404861111114</v>
      </c>
      <c r="G319" s="282">
        <v>1.78333333338378</v>
      </c>
      <c r="H319" s="313">
        <v>0.1351010101048318</v>
      </c>
      <c r="I319" s="283">
        <v>40.395202021344708</v>
      </c>
      <c r="J319" s="356">
        <v>4.9484275877402485E-6</v>
      </c>
      <c r="K319" s="356">
        <v>5.1203687579066651E-6</v>
      </c>
      <c r="L319" s="356">
        <v>5.3086484494018445E-6</v>
      </c>
      <c r="M319" s="495">
        <v>305</v>
      </c>
      <c r="N319" s="495">
        <v>330</v>
      </c>
      <c r="O319" s="495">
        <v>299</v>
      </c>
      <c r="P319" s="284" t="s">
        <v>155</v>
      </c>
      <c r="Q319" s="482" t="s">
        <v>178</v>
      </c>
    </row>
    <row r="320" spans="1:19" s="63" customFormat="1" ht="13.5" x14ac:dyDescent="0.25">
      <c r="A320" s="280" t="s">
        <v>115</v>
      </c>
      <c r="B320" s="280" t="s">
        <v>4</v>
      </c>
      <c r="C320" s="280">
        <v>46</v>
      </c>
      <c r="D320" s="280">
        <v>1850</v>
      </c>
      <c r="E320" s="281">
        <v>41675.404861111114</v>
      </c>
      <c r="F320" s="281">
        <v>41675.559027777781</v>
      </c>
      <c r="G320" s="282">
        <v>3.7000000000116415</v>
      </c>
      <c r="H320" s="313">
        <v>0.17939393939450382</v>
      </c>
      <c r="I320" s="283">
        <v>53.638787878956641</v>
      </c>
      <c r="J320" s="356">
        <v>6.570771884565031E-6</v>
      </c>
      <c r="K320" s="356">
        <v>6.7990840477111071E-6</v>
      </c>
      <c r="L320" s="356">
        <v>7.0490913240378601E-6</v>
      </c>
      <c r="M320" s="495">
        <v>314</v>
      </c>
      <c r="N320" s="495">
        <v>330</v>
      </c>
      <c r="O320" s="495">
        <v>299</v>
      </c>
      <c r="P320" s="284" t="s">
        <v>155</v>
      </c>
      <c r="Q320" s="482" t="s">
        <v>178</v>
      </c>
    </row>
    <row r="321" spans="1:29" s="63" customFormat="1" ht="13.5" x14ac:dyDescent="0.25">
      <c r="A321" s="280" t="s">
        <v>115</v>
      </c>
      <c r="B321" s="452" t="s">
        <v>156</v>
      </c>
      <c r="C321" s="280">
        <v>59</v>
      </c>
      <c r="D321" s="280">
        <v>1850</v>
      </c>
      <c r="E321" s="281">
        <v>41688.569444444445</v>
      </c>
      <c r="F321" s="281">
        <v>41688.927083333336</v>
      </c>
      <c r="G321" s="453">
        <v>8.5833333333721384</v>
      </c>
      <c r="H321" s="484"/>
      <c r="I321" s="485"/>
      <c r="J321" s="491"/>
      <c r="K321" s="491"/>
      <c r="L321" s="491"/>
      <c r="M321" s="495">
        <v>0</v>
      </c>
      <c r="N321" s="495">
        <v>330</v>
      </c>
      <c r="O321" s="495">
        <v>299</v>
      </c>
      <c r="P321" s="284" t="s">
        <v>155</v>
      </c>
      <c r="Q321" s="482" t="s">
        <v>288</v>
      </c>
      <c r="R321" s="285"/>
    </row>
    <row r="322" spans="1:29" s="63" customFormat="1" ht="13.5" x14ac:dyDescent="0.25">
      <c r="A322" s="280" t="s">
        <v>115</v>
      </c>
      <c r="B322" s="280" t="s">
        <v>4</v>
      </c>
      <c r="C322" s="280">
        <v>60</v>
      </c>
      <c r="D322" s="280">
        <v>1850</v>
      </c>
      <c r="E322" s="281">
        <v>41688.927083333336</v>
      </c>
      <c r="F322" s="281">
        <v>41689.083333333336</v>
      </c>
      <c r="G322" s="282">
        <v>3.75</v>
      </c>
      <c r="H322" s="313">
        <v>1.0227272727272727</v>
      </c>
      <c r="I322" s="283">
        <v>305.79545454545456</v>
      </c>
      <c r="J322" s="356">
        <v>3.7460059308002035E-5</v>
      </c>
      <c r="K322" s="356">
        <v>3.8761670035393227E-5</v>
      </c>
      <c r="L322" s="356">
        <v>4.0186964896204268E-5</v>
      </c>
      <c r="M322" s="495">
        <v>240</v>
      </c>
      <c r="N322" s="495">
        <v>330</v>
      </c>
      <c r="O322" s="495">
        <v>299</v>
      </c>
      <c r="P322" s="284" t="s">
        <v>155</v>
      </c>
      <c r="Q322" s="482" t="s">
        <v>178</v>
      </c>
      <c r="R322" s="285"/>
    </row>
    <row r="323" spans="1:29" s="63" customFormat="1" ht="13.5" x14ac:dyDescent="0.25">
      <c r="A323" s="280" t="s">
        <v>115</v>
      </c>
      <c r="B323" s="280" t="s">
        <v>4</v>
      </c>
      <c r="C323" s="280">
        <v>61</v>
      </c>
      <c r="D323" s="280">
        <v>1850</v>
      </c>
      <c r="E323" s="281">
        <v>41689.083333333336</v>
      </c>
      <c r="F323" s="281">
        <v>41689.177083333336</v>
      </c>
      <c r="G323" s="282">
        <v>2.25</v>
      </c>
      <c r="H323" s="313">
        <v>0.40909090909090912</v>
      </c>
      <c r="I323" s="283">
        <v>122.31818181818183</v>
      </c>
      <c r="J323" s="356">
        <v>1.4984023723200815E-5</v>
      </c>
      <c r="K323" s="356">
        <v>1.5504668014157292E-5</v>
      </c>
      <c r="L323" s="356">
        <v>1.6074785958481707E-5</v>
      </c>
      <c r="M323" s="495">
        <v>270</v>
      </c>
      <c r="N323" s="495">
        <v>330</v>
      </c>
      <c r="O323" s="495">
        <v>299</v>
      </c>
      <c r="P323" s="284" t="s">
        <v>155</v>
      </c>
      <c r="Q323" s="482" t="s">
        <v>178</v>
      </c>
      <c r="R323" s="285"/>
    </row>
    <row r="324" spans="1:29" s="63" customFormat="1" ht="13.5" x14ac:dyDescent="0.25">
      <c r="A324" s="280" t="s">
        <v>115</v>
      </c>
      <c r="B324" s="280" t="s">
        <v>4</v>
      </c>
      <c r="C324" s="280">
        <v>62</v>
      </c>
      <c r="D324" s="280">
        <v>1850</v>
      </c>
      <c r="E324" s="281">
        <v>41689.177083333336</v>
      </c>
      <c r="F324" s="281">
        <v>41689.291666666664</v>
      </c>
      <c r="G324" s="282">
        <v>2.7499999998835847</v>
      </c>
      <c r="H324" s="313">
        <v>0.3749999999841252</v>
      </c>
      <c r="I324" s="283">
        <v>112.12499999525343</v>
      </c>
      <c r="J324" s="356">
        <v>1.3735355079019291E-5</v>
      </c>
      <c r="K324" s="356">
        <v>1.421261234570919E-5</v>
      </c>
      <c r="L324" s="356">
        <v>1.4735220461317781E-5</v>
      </c>
      <c r="M324" s="495">
        <v>285</v>
      </c>
      <c r="N324" s="495">
        <v>330</v>
      </c>
      <c r="O324" s="495">
        <v>299</v>
      </c>
      <c r="P324" s="284" t="s">
        <v>155</v>
      </c>
      <c r="Q324" s="482" t="s">
        <v>178</v>
      </c>
      <c r="R324" s="285"/>
      <c r="V324" s="384"/>
      <c r="W324" s="384"/>
      <c r="X324" s="384"/>
      <c r="Y324" s="384"/>
      <c r="Z324" s="384"/>
      <c r="AA324" s="384"/>
      <c r="AB324" s="384"/>
      <c r="AC324" s="384"/>
    </row>
    <row r="325" spans="1:29" s="63" customFormat="1" ht="13.5" x14ac:dyDescent="0.25">
      <c r="A325" s="280" t="s">
        <v>115</v>
      </c>
      <c r="B325" s="280" t="s">
        <v>4</v>
      </c>
      <c r="C325" s="280">
        <v>63</v>
      </c>
      <c r="D325" s="280">
        <v>1850</v>
      </c>
      <c r="E325" s="281">
        <v>41689.291666666664</v>
      </c>
      <c r="F325" s="281">
        <v>41689.368055555555</v>
      </c>
      <c r="G325" s="282">
        <v>1.8333333333721384</v>
      </c>
      <c r="H325" s="313">
        <v>0.13333333333615552</v>
      </c>
      <c r="I325" s="283">
        <v>39.866666667510501</v>
      </c>
      <c r="J325" s="356">
        <v>4.8836818061836357E-6</v>
      </c>
      <c r="K325" s="356">
        <v>5.0533732787952636E-6</v>
      </c>
      <c r="L325" s="356">
        <v>5.2391894976901176E-6</v>
      </c>
      <c r="M325" s="495">
        <v>306</v>
      </c>
      <c r="N325" s="495">
        <v>330</v>
      </c>
      <c r="O325" s="495">
        <v>299</v>
      </c>
      <c r="P325" s="284" t="s">
        <v>155</v>
      </c>
      <c r="Q325" s="482" t="s">
        <v>178</v>
      </c>
      <c r="R325" s="285"/>
    </row>
    <row r="326" spans="1:29" s="63" customFormat="1" ht="13.5" x14ac:dyDescent="0.25">
      <c r="A326" s="280" t="s">
        <v>115</v>
      </c>
      <c r="B326" s="280" t="s">
        <v>4</v>
      </c>
      <c r="C326" s="280">
        <v>64</v>
      </c>
      <c r="D326" s="280">
        <v>1850</v>
      </c>
      <c r="E326" s="281">
        <v>41689.368055555555</v>
      </c>
      <c r="F326" s="281">
        <v>41689.90347222222</v>
      </c>
      <c r="G326" s="282">
        <v>12.849999999976717</v>
      </c>
      <c r="H326" s="313">
        <v>0.38939393939323386</v>
      </c>
      <c r="I326" s="283">
        <v>116.42878787857693</v>
      </c>
      <c r="J326" s="356">
        <v>1.4262570729094933E-5</v>
      </c>
      <c r="K326" s="356">
        <v>1.4758146961597051E-5</v>
      </c>
      <c r="L326" s="356">
        <v>1.5300814782675234E-5</v>
      </c>
      <c r="M326" s="495">
        <v>320</v>
      </c>
      <c r="N326" s="495">
        <v>330</v>
      </c>
      <c r="O326" s="495">
        <v>299</v>
      </c>
      <c r="P326" s="284" t="s">
        <v>155</v>
      </c>
      <c r="Q326" s="482" t="s">
        <v>178</v>
      </c>
      <c r="R326" s="285"/>
    </row>
    <row r="327" spans="1:29" s="63" customFormat="1" ht="13.5" x14ac:dyDescent="0.25">
      <c r="A327" s="280" t="s">
        <v>115</v>
      </c>
      <c r="B327" s="280" t="s">
        <v>4</v>
      </c>
      <c r="C327" s="280">
        <v>65</v>
      </c>
      <c r="D327" s="280">
        <v>1850</v>
      </c>
      <c r="E327" s="281">
        <v>41690.111111111109</v>
      </c>
      <c r="F327" s="281">
        <v>41690.339583333334</v>
      </c>
      <c r="G327" s="282">
        <v>5.4833333333954215</v>
      </c>
      <c r="H327" s="313">
        <v>0.14954545454714785</v>
      </c>
      <c r="I327" s="283">
        <v>44.714090909597203</v>
      </c>
      <c r="J327" s="356">
        <v>5.4774931166543191E-6</v>
      </c>
      <c r="K327" s="356">
        <v>5.6678175296838967E-6</v>
      </c>
      <c r="L327" s="356">
        <v>5.8762273115559596E-6</v>
      </c>
      <c r="M327" s="495">
        <v>321</v>
      </c>
      <c r="N327" s="495">
        <v>330</v>
      </c>
      <c r="O327" s="495">
        <v>299</v>
      </c>
      <c r="P327" s="284" t="s">
        <v>155</v>
      </c>
      <c r="Q327" s="482" t="s">
        <v>178</v>
      </c>
      <c r="R327" s="285"/>
      <c r="V327" s="384"/>
      <c r="W327" s="384"/>
      <c r="X327" s="384"/>
      <c r="Y327" s="384"/>
      <c r="Z327" s="384"/>
      <c r="AA327" s="384"/>
      <c r="AB327" s="384"/>
      <c r="AC327" s="384"/>
    </row>
    <row r="328" spans="1:29" s="63" customFormat="1" ht="13.5" x14ac:dyDescent="0.25">
      <c r="A328" s="280" t="s">
        <v>112</v>
      </c>
      <c r="B328" s="452" t="s">
        <v>156</v>
      </c>
      <c r="C328" s="280">
        <v>43</v>
      </c>
      <c r="D328" s="280">
        <v>1850</v>
      </c>
      <c r="E328" s="281">
        <v>41692.748611111114</v>
      </c>
      <c r="F328" s="281">
        <v>41693.136111111111</v>
      </c>
      <c r="G328" s="453">
        <v>9.2999999999301508</v>
      </c>
      <c r="H328" s="484">
        <v>9.2999999999301508</v>
      </c>
      <c r="I328" s="485">
        <v>2817.8999999788357</v>
      </c>
      <c r="J328" s="491"/>
      <c r="K328" s="491"/>
      <c r="L328" s="491"/>
      <c r="M328" s="495">
        <v>0</v>
      </c>
      <c r="N328" s="495">
        <v>330</v>
      </c>
      <c r="O328" s="495">
        <v>303</v>
      </c>
      <c r="P328" s="284" t="s">
        <v>155</v>
      </c>
      <c r="Q328" s="482" t="s">
        <v>288</v>
      </c>
      <c r="R328" s="285"/>
    </row>
    <row r="329" spans="1:29" s="63" customFormat="1" ht="13.5" x14ac:dyDescent="0.25">
      <c r="A329" s="280" t="s">
        <v>112</v>
      </c>
      <c r="B329" s="280" t="s">
        <v>4</v>
      </c>
      <c r="C329" s="280">
        <v>44</v>
      </c>
      <c r="D329" s="280">
        <v>1850</v>
      </c>
      <c r="E329" s="281">
        <v>41693.136111111111</v>
      </c>
      <c r="F329" s="281">
        <v>41693.174305555556</v>
      </c>
      <c r="G329" s="282">
        <v>0.91666666668606922</v>
      </c>
      <c r="H329" s="313">
        <v>0.15277777778101154</v>
      </c>
      <c r="I329" s="283">
        <v>46.291666667646496</v>
      </c>
      <c r="J329" s="356">
        <v>5.6707467461016089E-6</v>
      </c>
      <c r="K329" s="356">
        <v>5.8677860710091326E-6</v>
      </c>
      <c r="L329" s="356">
        <v>6.0835488419039721E-6</v>
      </c>
      <c r="M329" s="495">
        <v>275</v>
      </c>
      <c r="N329" s="495">
        <v>330</v>
      </c>
      <c r="O329" s="495">
        <v>303</v>
      </c>
      <c r="P329" s="284" t="s">
        <v>155</v>
      </c>
      <c r="Q329" s="482" t="s">
        <v>178</v>
      </c>
      <c r="R329" s="285"/>
    </row>
    <row r="330" spans="1:29" s="63" customFormat="1" ht="13.5" x14ac:dyDescent="0.25">
      <c r="A330" s="280" t="s">
        <v>112</v>
      </c>
      <c r="B330" s="280" t="s">
        <v>4</v>
      </c>
      <c r="C330" s="280">
        <v>45</v>
      </c>
      <c r="D330" s="280">
        <v>1850</v>
      </c>
      <c r="E330" s="281">
        <v>41693.174305555556</v>
      </c>
      <c r="F330" s="281">
        <v>41693.193749999999</v>
      </c>
      <c r="G330" s="282">
        <v>0.46666666661622003</v>
      </c>
      <c r="H330" s="313">
        <v>6.3636363629484549E-2</v>
      </c>
      <c r="I330" s="283">
        <v>19.281818179733818</v>
      </c>
      <c r="J330" s="356">
        <v>2.3620300493105456E-6</v>
      </c>
      <c r="K330" s="356">
        <v>2.4441026276085249E-6</v>
      </c>
      <c r="L330" s="356">
        <v>2.5339740627464935E-6</v>
      </c>
      <c r="M330" s="495">
        <v>285</v>
      </c>
      <c r="N330" s="495">
        <v>330</v>
      </c>
      <c r="O330" s="495">
        <v>303</v>
      </c>
      <c r="P330" s="284" t="s">
        <v>155</v>
      </c>
      <c r="Q330" s="482" t="s">
        <v>178</v>
      </c>
      <c r="R330" s="285"/>
    </row>
    <row r="331" spans="1:29" s="63" customFormat="1" ht="13.5" x14ac:dyDescent="0.25">
      <c r="A331" s="280" t="s">
        <v>112</v>
      </c>
      <c r="B331" s="280" t="s">
        <v>4</v>
      </c>
      <c r="C331" s="280">
        <v>46</v>
      </c>
      <c r="D331" s="280">
        <v>1850</v>
      </c>
      <c r="E331" s="281">
        <v>41693.193749999999</v>
      </c>
      <c r="F331" s="281">
        <v>41693.23333333333</v>
      </c>
      <c r="G331" s="282">
        <v>0.94999999995343387</v>
      </c>
      <c r="H331" s="313">
        <v>0.10075757575263693</v>
      </c>
      <c r="I331" s="283">
        <v>30.529545453048989</v>
      </c>
      <c r="J331" s="356">
        <v>3.7398809116293271E-6</v>
      </c>
      <c r="K331" s="356">
        <v>3.8698291606088055E-6</v>
      </c>
      <c r="L331" s="356">
        <v>4.0121255995856635E-6</v>
      </c>
      <c r="M331" s="495">
        <v>295</v>
      </c>
      <c r="N331" s="495">
        <v>330</v>
      </c>
      <c r="O331" s="495">
        <v>303</v>
      </c>
      <c r="P331" s="284" t="s">
        <v>155</v>
      </c>
      <c r="Q331" s="482" t="s">
        <v>178</v>
      </c>
      <c r="R331" s="285"/>
      <c r="V331" s="384"/>
      <c r="W331" s="384"/>
      <c r="X331" s="384"/>
      <c r="Y331" s="384"/>
      <c r="Z331" s="384"/>
      <c r="AA331" s="384"/>
      <c r="AB331" s="384"/>
      <c r="AC331" s="384"/>
    </row>
    <row r="332" spans="1:29" s="63" customFormat="1" ht="13.5" x14ac:dyDescent="0.25">
      <c r="A332" s="280" t="s">
        <v>115</v>
      </c>
      <c r="B332" s="452" t="s">
        <v>156</v>
      </c>
      <c r="C332" s="280">
        <v>68</v>
      </c>
      <c r="D332" s="280">
        <v>1850</v>
      </c>
      <c r="E332" s="281">
        <v>41695.824305555558</v>
      </c>
      <c r="F332" s="281">
        <v>41696.23541666667</v>
      </c>
      <c r="G332" s="453">
        <v>9.8666666666977108</v>
      </c>
      <c r="H332" s="484"/>
      <c r="I332" s="485"/>
      <c r="J332" s="491"/>
      <c r="K332" s="491"/>
      <c r="L332" s="491"/>
      <c r="M332" s="495">
        <v>0</v>
      </c>
      <c r="N332" s="495">
        <v>330</v>
      </c>
      <c r="O332" s="495">
        <v>299</v>
      </c>
      <c r="P332" s="284" t="s">
        <v>155</v>
      </c>
      <c r="Q332" s="482" t="s">
        <v>291</v>
      </c>
      <c r="R332" s="285"/>
    </row>
    <row r="333" spans="1:29" s="63" customFormat="1" ht="13.5" x14ac:dyDescent="0.25">
      <c r="A333" s="280" t="s">
        <v>115</v>
      </c>
      <c r="B333" s="280" t="s">
        <v>4</v>
      </c>
      <c r="C333" s="280">
        <v>69</v>
      </c>
      <c r="D333" s="280">
        <v>1850</v>
      </c>
      <c r="E333" s="281">
        <v>41696.23541666667</v>
      </c>
      <c r="F333" s="455">
        <v>41696.472916666666</v>
      </c>
      <c r="G333" s="282">
        <v>5.6999999998952262</v>
      </c>
      <c r="H333" s="313">
        <v>0.15545454545168799</v>
      </c>
      <c r="I333" s="283">
        <v>46.480909090054709</v>
      </c>
      <c r="J333" s="356">
        <v>5.6939290147116477E-6</v>
      </c>
      <c r="K333" s="356">
        <v>5.8917738452714715E-6</v>
      </c>
      <c r="L333" s="356">
        <v>6.1084186641107671E-6</v>
      </c>
      <c r="M333" s="495">
        <v>321</v>
      </c>
      <c r="N333" s="495">
        <v>330</v>
      </c>
      <c r="O333" s="495">
        <v>299</v>
      </c>
      <c r="P333" s="284" t="s">
        <v>155</v>
      </c>
      <c r="Q333" s="482" t="s">
        <v>178</v>
      </c>
      <c r="R333" s="285"/>
    </row>
    <row r="334" spans="1:29" s="63" customFormat="1" x14ac:dyDescent="0.2">
      <c r="A334" s="454" t="s">
        <v>115</v>
      </c>
      <c r="B334" s="454" t="s">
        <v>4</v>
      </c>
      <c r="C334" s="454">
        <v>70</v>
      </c>
      <c r="D334" s="454">
        <v>1850</v>
      </c>
      <c r="E334" s="455">
        <v>41696.472916666666</v>
      </c>
      <c r="F334" s="455">
        <v>41696.645138888889</v>
      </c>
      <c r="G334" s="456">
        <v>4.1333333333604969</v>
      </c>
      <c r="H334" s="457">
        <v>0.46343434343738904</v>
      </c>
      <c r="I334" s="458">
        <v>138.56686868777933</v>
      </c>
      <c r="J334" s="245">
        <v>1.6974494035184476E-5</v>
      </c>
      <c r="K334" s="245">
        <v>1.7564300456647196E-5</v>
      </c>
      <c r="L334" s="245">
        <v>1.8210152587160186E-5</v>
      </c>
      <c r="M334" s="504">
        <v>293</v>
      </c>
      <c r="N334" s="504">
        <v>330</v>
      </c>
      <c r="O334" s="504">
        <v>299</v>
      </c>
      <c r="P334" s="459" t="s">
        <v>155</v>
      </c>
      <c r="Q334" s="460" t="s">
        <v>178</v>
      </c>
      <c r="R334" s="461"/>
      <c r="S334" s="214"/>
      <c r="T334" s="214"/>
      <c r="U334" s="214"/>
    </row>
    <row r="335" spans="1:29" s="63" customFormat="1" x14ac:dyDescent="0.2">
      <c r="A335" s="454" t="s">
        <v>115</v>
      </c>
      <c r="B335" s="454" t="s">
        <v>4</v>
      </c>
      <c r="C335" s="454">
        <v>71</v>
      </c>
      <c r="D335" s="454">
        <v>1850</v>
      </c>
      <c r="E335" s="455">
        <v>41696.645138888889</v>
      </c>
      <c r="F335" s="455">
        <v>41696.698611111111</v>
      </c>
      <c r="G335" s="456">
        <v>1.2833333333255723</v>
      </c>
      <c r="H335" s="457">
        <v>3.4999999999788332E-2</v>
      </c>
      <c r="I335" s="458">
        <v>10.464999999936712</v>
      </c>
      <c r="J335" s="245">
        <v>1.2819664740883168E-6</v>
      </c>
      <c r="K335" s="245">
        <v>1.3265104856476572E-6</v>
      </c>
      <c r="L335" s="245">
        <v>1.3752872431062287E-6</v>
      </c>
      <c r="M335" s="504">
        <v>321</v>
      </c>
      <c r="N335" s="504">
        <v>330</v>
      </c>
      <c r="O335" s="504">
        <v>299</v>
      </c>
      <c r="P335" s="459" t="s">
        <v>155</v>
      </c>
      <c r="Q335" s="460" t="s">
        <v>178</v>
      </c>
      <c r="R335" s="461"/>
      <c r="S335" s="214"/>
      <c r="T335" s="214"/>
      <c r="U335" s="214"/>
    </row>
    <row r="336" spans="1:29" s="384" customFormat="1" x14ac:dyDescent="0.2">
      <c r="A336" s="280" t="s">
        <v>113</v>
      </c>
      <c r="B336" s="452" t="s">
        <v>156</v>
      </c>
      <c r="C336" s="280">
        <v>6</v>
      </c>
      <c r="D336" s="280">
        <v>1990</v>
      </c>
      <c r="E336" s="281">
        <v>41653.333333333336</v>
      </c>
      <c r="F336" s="281">
        <v>41653.694444444445</v>
      </c>
      <c r="G336" s="453">
        <v>8.6666666666278616</v>
      </c>
      <c r="H336" s="313"/>
      <c r="I336" s="283"/>
      <c r="J336" s="356"/>
      <c r="K336" s="356"/>
      <c r="L336" s="356"/>
      <c r="M336" s="535">
        <v>0</v>
      </c>
      <c r="N336" s="535">
        <v>423</v>
      </c>
      <c r="O336" s="535">
        <v>394</v>
      </c>
      <c r="P336" s="284" t="s">
        <v>566</v>
      </c>
      <c r="Q336" s="284" t="s">
        <v>567</v>
      </c>
      <c r="R336" s="284"/>
      <c r="S336" s="284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</row>
    <row r="337" spans="1:29" s="139" customFormat="1" ht="8.25" x14ac:dyDescent="0.15">
      <c r="A337" s="133"/>
      <c r="B337" s="133"/>
      <c r="C337" s="133"/>
      <c r="D337" s="133"/>
      <c r="E337" s="134"/>
      <c r="F337" s="134"/>
      <c r="G337" s="135">
        <f t="shared" si="10"/>
        <v>0</v>
      </c>
      <c r="H337" s="135"/>
      <c r="I337" s="136"/>
      <c r="J337" s="172"/>
      <c r="K337" s="172"/>
      <c r="L337" s="172"/>
      <c r="M337" s="137"/>
      <c r="N337" s="137"/>
      <c r="O337" s="137"/>
      <c r="P337" s="138"/>
      <c r="Q337" s="138"/>
    </row>
    <row r="338" spans="1:29" s="63" customFormat="1" ht="15" x14ac:dyDescent="0.3">
      <c r="A338" s="31"/>
      <c r="B338" s="31"/>
      <c r="C338" s="31"/>
      <c r="D338" s="40" t="s">
        <v>34</v>
      </c>
      <c r="E338" s="32"/>
      <c r="F338" s="39" t="s">
        <v>33</v>
      </c>
      <c r="G338" s="33">
        <f t="shared" ref="G338:L338" si="11">SUM(G211:G337)</f>
        <v>2391.8833333332441</v>
      </c>
      <c r="H338" s="33">
        <f t="shared" si="11"/>
        <v>975.41598185098167</v>
      </c>
      <c r="I338" s="34">
        <f t="shared" si="11"/>
        <v>305641.26566070627</v>
      </c>
      <c r="J338" s="37">
        <f t="shared" si="11"/>
        <v>3.6660733441720661E-2</v>
      </c>
      <c r="K338" s="37">
        <f t="shared" si="11"/>
        <v>3.7926955984468179E-2</v>
      </c>
      <c r="L338" s="37">
        <f t="shared" si="11"/>
        <v>1.1801252074849909E-2</v>
      </c>
      <c r="M338" s="31"/>
      <c r="N338" s="31"/>
      <c r="O338" s="31"/>
      <c r="P338" s="31"/>
      <c r="Q338" s="36"/>
      <c r="R338" s="73"/>
      <c r="S338" s="73"/>
      <c r="T338" s="73"/>
      <c r="U338" s="73"/>
    </row>
    <row r="339" spans="1:29" s="63" customFormat="1" x14ac:dyDescent="0.2">
      <c r="A339" s="10"/>
      <c r="B339" s="10"/>
      <c r="C339" s="10"/>
      <c r="D339" s="10"/>
      <c r="E339" s="12"/>
      <c r="F339" s="12"/>
      <c r="G339" s="11"/>
      <c r="H339" s="11"/>
      <c r="I339" s="23"/>
      <c r="J339" s="171"/>
      <c r="K339" s="171"/>
      <c r="L339" s="171"/>
      <c r="M339" s="10"/>
      <c r="N339" s="10"/>
      <c r="O339" s="10"/>
      <c r="P339" s="10"/>
      <c r="Q339" s="18"/>
    </row>
    <row r="340" spans="1:29" s="139" customFormat="1" ht="8.25" x14ac:dyDescent="0.15">
      <c r="A340" s="133"/>
      <c r="B340" s="133"/>
      <c r="C340" s="133"/>
      <c r="D340" s="133"/>
      <c r="E340" s="134"/>
      <c r="F340" s="134"/>
      <c r="G340" s="135">
        <f t="shared" ref="G340:G352" si="12">(F340-E340)*24</f>
        <v>0</v>
      </c>
      <c r="H340" s="135"/>
      <c r="I340" s="136"/>
      <c r="J340" s="172"/>
      <c r="K340" s="172"/>
      <c r="L340" s="172"/>
      <c r="M340" s="137"/>
      <c r="N340" s="137"/>
      <c r="O340" s="137"/>
      <c r="P340" s="138"/>
      <c r="Q340" s="138"/>
    </row>
    <row r="341" spans="1:29" s="63" customFormat="1" x14ac:dyDescent="0.2">
      <c r="A341" s="278" t="s">
        <v>127</v>
      </c>
      <c r="B341" s="377" t="s">
        <v>5</v>
      </c>
      <c r="C341" s="278">
        <v>11</v>
      </c>
      <c r="D341" s="278">
        <v>3110</v>
      </c>
      <c r="E341" s="279">
        <v>41691.925694444442</v>
      </c>
      <c r="F341" s="279">
        <v>41693.088194444441</v>
      </c>
      <c r="G341" s="378">
        <v>27.9</v>
      </c>
      <c r="H341" s="379">
        <v>27.9</v>
      </c>
      <c r="I341" s="380">
        <v>4687.2</v>
      </c>
      <c r="J341" s="381">
        <v>5.7418377996971786E-4</v>
      </c>
      <c r="K341" s="381">
        <v>5.941347298963497E-4</v>
      </c>
      <c r="L341" s="381"/>
      <c r="M341" s="450">
        <v>0</v>
      </c>
      <c r="N341" s="294">
        <v>180</v>
      </c>
      <c r="O341" s="294">
        <v>168</v>
      </c>
      <c r="P341" s="382" t="s">
        <v>384</v>
      </c>
      <c r="Q341" s="368" t="s">
        <v>385</v>
      </c>
      <c r="R341" s="383"/>
      <c r="S341" s="384"/>
      <c r="T341" s="384"/>
      <c r="U341" s="384"/>
    </row>
    <row r="342" spans="1:29" s="63" customFormat="1" ht="13.5" x14ac:dyDescent="0.25">
      <c r="A342" s="390" t="s">
        <v>115</v>
      </c>
      <c r="B342" s="390" t="s">
        <v>154</v>
      </c>
      <c r="C342" s="278">
        <v>35</v>
      </c>
      <c r="D342" s="278">
        <v>3149</v>
      </c>
      <c r="E342" s="279">
        <v>41671.984027777777</v>
      </c>
      <c r="F342" s="279">
        <v>41672.274305555555</v>
      </c>
      <c r="G342" s="391">
        <v>6.9666666666744277</v>
      </c>
      <c r="H342" s="392">
        <v>6.9666666666744277</v>
      </c>
      <c r="I342" s="393">
        <v>2083.0333333356539</v>
      </c>
      <c r="J342" s="394">
        <v>2.5517237436797815E-4</v>
      </c>
      <c r="K342" s="394">
        <v>2.6403875381175794E-4</v>
      </c>
      <c r="L342" s="394">
        <v>2.7374765124881932E-4</v>
      </c>
      <c r="M342" s="294">
        <v>0</v>
      </c>
      <c r="N342" s="294">
        <v>330</v>
      </c>
      <c r="O342" s="294">
        <v>299</v>
      </c>
      <c r="P342" s="382" t="s">
        <v>289</v>
      </c>
      <c r="Q342" s="483" t="s">
        <v>290</v>
      </c>
      <c r="R342" s="383"/>
      <c r="S342" s="384"/>
      <c r="T342" s="384"/>
      <c r="U342" s="384"/>
    </row>
    <row r="343" spans="1:29" s="63" customFormat="1" x14ac:dyDescent="0.2">
      <c r="A343" s="390" t="s">
        <v>108</v>
      </c>
      <c r="B343" s="390" t="s">
        <v>154</v>
      </c>
      <c r="C343" s="278">
        <v>15</v>
      </c>
      <c r="D343" s="278">
        <v>3344</v>
      </c>
      <c r="E343" s="279">
        <v>41653.443749999999</v>
      </c>
      <c r="F343" s="279">
        <v>41655.927777777775</v>
      </c>
      <c r="G343" s="391">
        <v>59.616666666639503</v>
      </c>
      <c r="H343" s="392">
        <v>59.616666666639503</v>
      </c>
      <c r="I343" s="393">
        <v>22833.18333332293</v>
      </c>
      <c r="J343" s="394">
        <v>2.7970736292603094E-3</v>
      </c>
      <c r="K343" s="394">
        <v>2.8942625047827389E-3</v>
      </c>
      <c r="L343" s="394">
        <v>3.0006866467285898E-3</v>
      </c>
      <c r="M343" s="533">
        <v>0</v>
      </c>
      <c r="N343" s="533">
        <v>410</v>
      </c>
      <c r="O343" s="533">
        <v>383</v>
      </c>
      <c r="P343" s="382" t="s">
        <v>412</v>
      </c>
      <c r="Q343" s="382" t="s">
        <v>413</v>
      </c>
      <c r="R343" s="382"/>
      <c r="S343" s="382"/>
      <c r="T343" s="384"/>
      <c r="U343" s="384"/>
      <c r="V343" s="384"/>
      <c r="W343" s="384"/>
      <c r="X343" s="384"/>
      <c r="Y343" s="384"/>
      <c r="Z343" s="384"/>
      <c r="AA343" s="384"/>
      <c r="AB343" s="384"/>
      <c r="AC343" s="384"/>
    </row>
    <row r="344" spans="1:29" s="63" customFormat="1" x14ac:dyDescent="0.2">
      <c r="A344" s="280" t="s">
        <v>127</v>
      </c>
      <c r="B344" s="478" t="s">
        <v>7</v>
      </c>
      <c r="C344" s="280">
        <v>9</v>
      </c>
      <c r="D344" s="280">
        <v>3410</v>
      </c>
      <c r="E344" s="281">
        <v>41690.916666666664</v>
      </c>
      <c r="F344" s="281">
        <v>41691.375</v>
      </c>
      <c r="G344" s="479">
        <v>11</v>
      </c>
      <c r="H344" s="480">
        <v>4.2777777777777777</v>
      </c>
      <c r="I344" s="481">
        <v>718.66666666666663</v>
      </c>
      <c r="J344" s="490">
        <v>8.8036939581179362E-5</v>
      </c>
      <c r="K344" s="490"/>
      <c r="L344" s="490"/>
      <c r="M344" s="500">
        <v>110</v>
      </c>
      <c r="N344" s="495">
        <v>180</v>
      </c>
      <c r="O344" s="495">
        <v>168</v>
      </c>
      <c r="P344" s="284" t="s">
        <v>380</v>
      </c>
      <c r="Q344" s="366" t="s">
        <v>381</v>
      </c>
      <c r="R344" s="285"/>
      <c r="V344" s="214"/>
      <c r="W344" s="214"/>
      <c r="X344" s="214"/>
      <c r="Y344" s="214"/>
      <c r="Z344" s="214"/>
      <c r="AA344" s="214"/>
      <c r="AB344" s="214"/>
      <c r="AC344" s="214"/>
    </row>
    <row r="345" spans="1:29" s="63" customFormat="1" x14ac:dyDescent="0.2">
      <c r="A345" s="454" t="s">
        <v>127</v>
      </c>
      <c r="B345" s="454" t="s">
        <v>4</v>
      </c>
      <c r="C345" s="454">
        <v>13</v>
      </c>
      <c r="D345" s="454">
        <v>3410</v>
      </c>
      <c r="E345" s="455">
        <v>41694.35</v>
      </c>
      <c r="F345" s="455">
        <v>41696.833333333336</v>
      </c>
      <c r="G345" s="456">
        <v>59.6</v>
      </c>
      <c r="H345" s="457">
        <v>24.833333333333332</v>
      </c>
      <c r="I345" s="458">
        <v>4172</v>
      </c>
      <c r="J345" s="245">
        <v>5.1107158432191137E-4</v>
      </c>
      <c r="K345" s="245">
        <v>5.2882959829483943E-4</v>
      </c>
      <c r="L345" s="245">
        <v>5.4827504809115007E-4</v>
      </c>
      <c r="M345" s="504">
        <v>105</v>
      </c>
      <c r="N345" s="524">
        <v>180</v>
      </c>
      <c r="O345" s="524">
        <v>168</v>
      </c>
      <c r="P345" s="459" t="s">
        <v>406</v>
      </c>
      <c r="Q345" s="460" t="s">
        <v>386</v>
      </c>
      <c r="R345" s="461"/>
      <c r="S345" s="214"/>
      <c r="T345" s="214"/>
      <c r="U345" s="214"/>
    </row>
    <row r="346" spans="1:29" s="63" customFormat="1" ht="13.5" x14ac:dyDescent="0.25">
      <c r="A346" s="280" t="s">
        <v>114</v>
      </c>
      <c r="B346" s="478" t="s">
        <v>7</v>
      </c>
      <c r="C346" s="280">
        <v>9</v>
      </c>
      <c r="D346" s="280">
        <v>3412</v>
      </c>
      <c r="E346" s="281">
        <v>41674.916666666664</v>
      </c>
      <c r="F346" s="281">
        <v>41675.077777777777</v>
      </c>
      <c r="G346" s="479">
        <v>3.8666666666977108</v>
      </c>
      <c r="H346" s="480">
        <v>1.2437636761587822</v>
      </c>
      <c r="I346" s="481">
        <v>514.9181619297359</v>
      </c>
      <c r="J346" s="490">
        <v>6.3077670377170814E-5</v>
      </c>
      <c r="K346" s="490"/>
      <c r="L346" s="490"/>
      <c r="M346" s="495">
        <v>310</v>
      </c>
      <c r="N346" s="495">
        <v>457</v>
      </c>
      <c r="O346" s="495">
        <v>414</v>
      </c>
      <c r="P346" s="284" t="s">
        <v>202</v>
      </c>
      <c r="Q346" s="482" t="s">
        <v>203</v>
      </c>
      <c r="R346" s="285"/>
      <c r="V346" s="384"/>
      <c r="W346" s="384"/>
      <c r="X346" s="384"/>
      <c r="Y346" s="384"/>
      <c r="Z346" s="384"/>
      <c r="AA346" s="384"/>
      <c r="AB346" s="384"/>
      <c r="AC346" s="384"/>
    </row>
    <row r="347" spans="1:29" s="63" customFormat="1" x14ac:dyDescent="0.2">
      <c r="A347" s="280" t="s">
        <v>114</v>
      </c>
      <c r="B347" s="280" t="s">
        <v>4</v>
      </c>
      <c r="C347" s="280">
        <v>10</v>
      </c>
      <c r="D347" s="280">
        <v>3414</v>
      </c>
      <c r="E347" s="281">
        <v>41691.922222222223</v>
      </c>
      <c r="F347" s="281">
        <v>41692.998611111114</v>
      </c>
      <c r="G347" s="282">
        <v>25.833333333372138</v>
      </c>
      <c r="H347" s="313">
        <v>8.5922684172266202</v>
      </c>
      <c r="I347" s="283">
        <v>3557.1991247318206</v>
      </c>
      <c r="J347" s="356">
        <v>4.3575824363020326E-4</v>
      </c>
      <c r="K347" s="356">
        <v>4.5089937300735449E-4</v>
      </c>
      <c r="L347" s="356">
        <v>4.6747927161604408E-4</v>
      </c>
      <c r="M347" s="500">
        <v>305</v>
      </c>
      <c r="N347" s="500">
        <v>457</v>
      </c>
      <c r="O347" s="500">
        <v>414</v>
      </c>
      <c r="P347" s="284" t="s">
        <v>382</v>
      </c>
      <c r="Q347" s="366" t="s">
        <v>383</v>
      </c>
      <c r="R347" s="285"/>
    </row>
    <row r="348" spans="1:29" s="63" customFormat="1" x14ac:dyDescent="0.2">
      <c r="A348" s="454" t="s">
        <v>114</v>
      </c>
      <c r="B348" s="454" t="s">
        <v>4</v>
      </c>
      <c r="C348" s="454">
        <v>12</v>
      </c>
      <c r="D348" s="454">
        <v>3414</v>
      </c>
      <c r="E348" s="455">
        <v>41695.243750000001</v>
      </c>
      <c r="F348" s="455">
        <v>41695.318749999999</v>
      </c>
      <c r="G348" s="456">
        <v>1.7999999999301508</v>
      </c>
      <c r="H348" s="457">
        <v>0.61838074395849818</v>
      </c>
      <c r="I348" s="458">
        <v>256.00962799881825</v>
      </c>
      <c r="J348" s="245">
        <v>3.1361276649812847E-5</v>
      </c>
      <c r="K348" s="245">
        <v>3.2450975247897009E-5</v>
      </c>
      <c r="L348" s="245">
        <v>3.3644221261469201E-5</v>
      </c>
      <c r="M348" s="504">
        <v>300</v>
      </c>
      <c r="N348" s="504">
        <v>457</v>
      </c>
      <c r="O348" s="504">
        <v>414</v>
      </c>
      <c r="P348" s="459" t="s">
        <v>382</v>
      </c>
      <c r="Q348" s="460" t="s">
        <v>388</v>
      </c>
      <c r="R348" s="461"/>
      <c r="S348" s="214"/>
      <c r="T348" s="214"/>
      <c r="U348" s="214"/>
    </row>
    <row r="349" spans="1:29" s="63" customFormat="1" x14ac:dyDescent="0.2">
      <c r="A349" s="280" t="s">
        <v>119</v>
      </c>
      <c r="B349" s="286" t="s">
        <v>147</v>
      </c>
      <c r="C349" s="280">
        <v>3</v>
      </c>
      <c r="D349" s="280">
        <v>3416</v>
      </c>
      <c r="E349" s="281">
        <v>41663.958333333336</v>
      </c>
      <c r="F349" s="281">
        <v>41664.309027777781</v>
      </c>
      <c r="G349" s="287">
        <v>8.4166666666860692</v>
      </c>
      <c r="H349" s="338">
        <v>5.1616022099566505</v>
      </c>
      <c r="I349" s="288">
        <v>867.14917127271724</v>
      </c>
      <c r="J349" s="357">
        <v>1.0622610278182649E-4</v>
      </c>
      <c r="K349" s="357">
        <v>1.0991710160734753E-4</v>
      </c>
      <c r="L349" s="356"/>
      <c r="M349" s="535">
        <v>70</v>
      </c>
      <c r="N349" s="535">
        <v>181</v>
      </c>
      <c r="O349" s="535">
        <v>168</v>
      </c>
      <c r="P349" s="284" t="s">
        <v>181</v>
      </c>
      <c r="Q349" s="284" t="s">
        <v>448</v>
      </c>
      <c r="R349" s="284"/>
      <c r="S349" s="284"/>
    </row>
    <row r="350" spans="1:29" s="63" customFormat="1" ht="13.5" x14ac:dyDescent="0.25">
      <c r="A350" s="280" t="s">
        <v>120</v>
      </c>
      <c r="B350" s="478" t="s">
        <v>7</v>
      </c>
      <c r="C350" s="280">
        <v>6</v>
      </c>
      <c r="D350" s="280">
        <v>3416</v>
      </c>
      <c r="E350" s="281">
        <v>41678.958333333336</v>
      </c>
      <c r="F350" s="281">
        <v>41679.013888888891</v>
      </c>
      <c r="G350" s="479">
        <v>1.3333333333139308</v>
      </c>
      <c r="H350" s="480">
        <v>0.5842696629128461</v>
      </c>
      <c r="I350" s="481">
        <v>286.87640449020745</v>
      </c>
      <c r="J350" s="490">
        <v>3.5142468491702738E-5</v>
      </c>
      <c r="K350" s="490"/>
      <c r="L350" s="490"/>
      <c r="M350" s="495">
        <v>300</v>
      </c>
      <c r="N350" s="495">
        <v>534</v>
      </c>
      <c r="O350" s="495">
        <v>491</v>
      </c>
      <c r="P350" s="284" t="s">
        <v>181</v>
      </c>
      <c r="Q350" s="482" t="s">
        <v>254</v>
      </c>
      <c r="R350" s="285"/>
    </row>
    <row r="351" spans="1:29" s="63" customFormat="1" x14ac:dyDescent="0.2">
      <c r="A351" s="280" t="s">
        <v>433</v>
      </c>
      <c r="B351" s="280" t="s">
        <v>434</v>
      </c>
      <c r="C351" s="280">
        <v>1</v>
      </c>
      <c r="D351" s="280">
        <v>3439</v>
      </c>
      <c r="E351" s="281">
        <v>41640</v>
      </c>
      <c r="F351" s="281">
        <v>41643.083333333336</v>
      </c>
      <c r="G351" s="282">
        <v>74.000000000058208</v>
      </c>
      <c r="H351" s="313">
        <v>5.2421746293286704</v>
      </c>
      <c r="I351" s="283">
        <v>2988.0395387173421</v>
      </c>
      <c r="J351" s="356">
        <v>3.6603597820440687E-4</v>
      </c>
      <c r="K351" s="356">
        <v>3.7875449399544326E-4</v>
      </c>
      <c r="L351" s="356">
        <v>3.9268157281603758E-4</v>
      </c>
      <c r="M351" s="537">
        <v>564</v>
      </c>
      <c r="N351" s="537">
        <v>607</v>
      </c>
      <c r="O351" s="537">
        <v>570</v>
      </c>
      <c r="P351" s="284" t="s">
        <v>435</v>
      </c>
      <c r="Q351" s="284" t="s">
        <v>436</v>
      </c>
      <c r="R351" s="284"/>
      <c r="S351" s="284"/>
    </row>
    <row r="352" spans="1:29" s="139" customFormat="1" ht="8.25" x14ac:dyDescent="0.15">
      <c r="A352" s="133"/>
      <c r="B352" s="133"/>
      <c r="C352" s="133"/>
      <c r="D352" s="133"/>
      <c r="E352" s="134"/>
      <c r="F352" s="134"/>
      <c r="G352" s="135">
        <f t="shared" si="12"/>
        <v>0</v>
      </c>
      <c r="H352" s="135"/>
      <c r="I352" s="136"/>
      <c r="J352" s="172"/>
      <c r="K352" s="172"/>
      <c r="L352" s="172"/>
      <c r="M352" s="137"/>
      <c r="N352" s="137"/>
      <c r="O352" s="137"/>
      <c r="P352" s="138"/>
      <c r="Q352" s="138"/>
    </row>
    <row r="353" spans="1:29" ht="15" x14ac:dyDescent="0.3">
      <c r="A353" s="31"/>
      <c r="B353" s="31"/>
      <c r="C353" s="31"/>
      <c r="D353" s="40" t="s">
        <v>36</v>
      </c>
      <c r="E353" s="32"/>
      <c r="F353" s="39" t="s">
        <v>35</v>
      </c>
      <c r="G353" s="33">
        <f t="shared" ref="G353:L353" si="13">SUM(G340:G352)</f>
        <v>280.33333333337214</v>
      </c>
      <c r="H353" s="33">
        <f t="shared" si="13"/>
        <v>145.03690378396709</v>
      </c>
      <c r="I353" s="34">
        <f t="shared" si="13"/>
        <v>42964.275362465894</v>
      </c>
      <c r="J353" s="37">
        <f t="shared" si="13"/>
        <v>5.2631400476362208E-3</v>
      </c>
      <c r="K353" s="37">
        <f t="shared" si="13"/>
        <v>5.2532875306437283E-3</v>
      </c>
      <c r="L353" s="37">
        <f t="shared" si="13"/>
        <v>4.7165144117621094E-3</v>
      </c>
      <c r="M353" s="31"/>
      <c r="N353" s="31"/>
      <c r="O353" s="31"/>
      <c r="P353" s="31"/>
      <c r="Q353" s="36"/>
      <c r="R353" s="63"/>
      <c r="S353" s="63"/>
      <c r="T353" s="63"/>
      <c r="U353" s="13"/>
    </row>
    <row r="354" spans="1:29" s="13" customFormat="1" x14ac:dyDescent="0.2">
      <c r="A354" s="10"/>
      <c r="B354" s="10"/>
      <c r="C354" s="10"/>
      <c r="D354" s="10"/>
      <c r="E354" s="12"/>
      <c r="F354" s="12"/>
      <c r="G354" s="11"/>
      <c r="H354" s="11"/>
      <c r="I354" s="23"/>
      <c r="J354" s="171"/>
      <c r="K354" s="171"/>
      <c r="L354" s="171"/>
      <c r="M354" s="10"/>
      <c r="N354" s="10"/>
      <c r="O354" s="10"/>
      <c r="P354" s="10"/>
      <c r="Q354" s="18"/>
      <c r="R354" s="63"/>
      <c r="S354" s="63"/>
      <c r="T354" s="63"/>
      <c r="U354" s="63"/>
    </row>
    <row r="355" spans="1:29" s="139" customFormat="1" ht="8.25" x14ac:dyDescent="0.15">
      <c r="A355" s="133"/>
      <c r="B355" s="133"/>
      <c r="C355" s="133"/>
      <c r="D355" s="133"/>
      <c r="E355" s="134"/>
      <c r="F355" s="134"/>
      <c r="G355" s="135">
        <f t="shared" ref="G355:G370" si="14">(F355-E355)*24</f>
        <v>0</v>
      </c>
      <c r="H355" s="135"/>
      <c r="I355" s="136"/>
      <c r="J355" s="172"/>
      <c r="K355" s="172"/>
      <c r="L355" s="172"/>
      <c r="M355" s="137"/>
      <c r="N355" s="137"/>
      <c r="O355" s="137"/>
      <c r="P355" s="138"/>
      <c r="Q355" s="138"/>
    </row>
    <row r="356" spans="1:29" s="63" customFormat="1" ht="13.5" x14ac:dyDescent="0.25">
      <c r="A356" s="280" t="s">
        <v>111</v>
      </c>
      <c r="B356" s="280" t="s">
        <v>4</v>
      </c>
      <c r="C356" s="280">
        <v>11</v>
      </c>
      <c r="D356" s="280">
        <v>4240</v>
      </c>
      <c r="E356" s="281">
        <v>41681.333333333336</v>
      </c>
      <c r="F356" s="281">
        <v>41681.583333333336</v>
      </c>
      <c r="G356" s="282">
        <v>6</v>
      </c>
      <c r="H356" s="313">
        <v>0.94252873563218387</v>
      </c>
      <c r="I356" s="283">
        <v>226.20689655172413</v>
      </c>
      <c r="J356" s="356">
        <v>2.7710430729921467E-5</v>
      </c>
      <c r="K356" s="356">
        <v>2.8673274744719693E-5</v>
      </c>
      <c r="L356" s="356">
        <v>2.9727611957201908E-5</v>
      </c>
      <c r="M356" s="495">
        <v>220</v>
      </c>
      <c r="N356" s="495">
        <v>261</v>
      </c>
      <c r="O356" s="495">
        <v>240</v>
      </c>
      <c r="P356" s="284" t="s">
        <v>220</v>
      </c>
      <c r="Q356" s="482" t="s">
        <v>221</v>
      </c>
      <c r="R356" s="285"/>
    </row>
    <row r="357" spans="1:29" s="63" customFormat="1" ht="13.5" x14ac:dyDescent="0.25">
      <c r="A357" s="280" t="s">
        <v>111</v>
      </c>
      <c r="B357" s="452" t="s">
        <v>156</v>
      </c>
      <c r="C357" s="280">
        <v>13</v>
      </c>
      <c r="D357" s="280">
        <v>4240</v>
      </c>
      <c r="E357" s="281">
        <v>41687.5</v>
      </c>
      <c r="F357" s="281">
        <v>41687.625694444447</v>
      </c>
      <c r="G357" s="453">
        <v>3.0166666667209938</v>
      </c>
      <c r="H357" s="484"/>
      <c r="I357" s="485"/>
      <c r="J357" s="491"/>
      <c r="K357" s="491"/>
      <c r="L357" s="491"/>
      <c r="M357" s="495">
        <v>0</v>
      </c>
      <c r="N357" s="495">
        <v>261</v>
      </c>
      <c r="O357" s="495">
        <v>240</v>
      </c>
      <c r="P357" s="284" t="s">
        <v>220</v>
      </c>
      <c r="Q357" s="482" t="s">
        <v>223</v>
      </c>
      <c r="R357" s="285"/>
      <c r="V357" s="384"/>
      <c r="W357" s="384"/>
      <c r="X357" s="384"/>
      <c r="Y357" s="384"/>
      <c r="Z357" s="384"/>
      <c r="AA357" s="384"/>
      <c r="AB357" s="384"/>
      <c r="AC357" s="384"/>
    </row>
    <row r="358" spans="1:29" s="63" customFormat="1" ht="13.5" x14ac:dyDescent="0.25">
      <c r="A358" s="278" t="s">
        <v>111</v>
      </c>
      <c r="B358" s="377" t="s">
        <v>5</v>
      </c>
      <c r="C358" s="278">
        <v>14</v>
      </c>
      <c r="D358" s="278">
        <v>4240</v>
      </c>
      <c r="E358" s="279">
        <v>41687.625694444447</v>
      </c>
      <c r="F358" s="279">
        <v>41693.95208333333</v>
      </c>
      <c r="G358" s="378">
        <v>151.83333333319752</v>
      </c>
      <c r="H358" s="379">
        <v>151.83333333319752</v>
      </c>
      <c r="I358" s="380">
        <v>36439.999999967404</v>
      </c>
      <c r="J358" s="381">
        <v>4.4639138381289047E-3</v>
      </c>
      <c r="K358" s="381">
        <v>4.6190197895126343E-3</v>
      </c>
      <c r="L358" s="381"/>
      <c r="M358" s="294">
        <v>0</v>
      </c>
      <c r="N358" s="294">
        <v>261</v>
      </c>
      <c r="O358" s="294">
        <v>240</v>
      </c>
      <c r="P358" s="382" t="s">
        <v>220</v>
      </c>
      <c r="Q358" s="483" t="s">
        <v>224</v>
      </c>
      <c r="R358" s="383"/>
      <c r="S358" s="384"/>
      <c r="T358" s="384"/>
      <c r="U358" s="384"/>
    </row>
    <row r="359" spans="1:29" s="63" customFormat="1" x14ac:dyDescent="0.2">
      <c r="A359" s="280" t="s">
        <v>110</v>
      </c>
      <c r="B359" s="280" t="s">
        <v>4</v>
      </c>
      <c r="C359" s="280">
        <v>2</v>
      </c>
      <c r="D359" s="280">
        <v>4261</v>
      </c>
      <c r="E359" s="281">
        <v>41641.481944444444</v>
      </c>
      <c r="F359" s="281">
        <v>41641.507638888892</v>
      </c>
      <c r="G359" s="282">
        <v>0.61666666675591841</v>
      </c>
      <c r="H359" s="313">
        <v>2.9365079369329448E-2</v>
      </c>
      <c r="I359" s="283">
        <v>14.271428573494111</v>
      </c>
      <c r="J359" s="356">
        <v>1.74825541984483E-6</v>
      </c>
      <c r="K359" s="356">
        <v>1.8090013997158157E-6</v>
      </c>
      <c r="L359" s="356">
        <v>1.8755196997751432E-6</v>
      </c>
      <c r="M359" s="535">
        <v>500</v>
      </c>
      <c r="N359" s="535">
        <v>525</v>
      </c>
      <c r="O359" s="535">
        <v>486</v>
      </c>
      <c r="P359" s="284" t="s">
        <v>167</v>
      </c>
      <c r="Q359" s="284" t="s">
        <v>556</v>
      </c>
      <c r="R359" s="284"/>
      <c r="S359" s="284"/>
    </row>
    <row r="360" spans="1:29" s="63" customFormat="1" x14ac:dyDescent="0.2">
      <c r="A360" s="280" t="s">
        <v>112</v>
      </c>
      <c r="B360" s="280" t="s">
        <v>4</v>
      </c>
      <c r="C360" s="280">
        <v>9</v>
      </c>
      <c r="D360" s="280">
        <v>4261</v>
      </c>
      <c r="E360" s="281">
        <v>41656.904166666667</v>
      </c>
      <c r="F360" s="281">
        <v>41657.356249999997</v>
      </c>
      <c r="G360" s="282">
        <v>10.849999999918509</v>
      </c>
      <c r="H360" s="313">
        <v>0.98636363635622815</v>
      </c>
      <c r="I360" s="283">
        <v>298.86818181593713</v>
      </c>
      <c r="J360" s="356">
        <v>3.6611465767996179E-5</v>
      </c>
      <c r="K360" s="356">
        <v>3.7883590731742822E-5</v>
      </c>
      <c r="L360" s="356">
        <v>3.9276597976521457E-5</v>
      </c>
      <c r="M360" s="535">
        <v>300</v>
      </c>
      <c r="N360" s="535">
        <v>330</v>
      </c>
      <c r="O360" s="535">
        <v>303</v>
      </c>
      <c r="P360" s="284" t="s">
        <v>167</v>
      </c>
      <c r="Q360" s="284" t="s">
        <v>489</v>
      </c>
      <c r="R360" s="284"/>
      <c r="S360" s="284"/>
    </row>
    <row r="361" spans="1:29" s="63" customFormat="1" ht="13.5" x14ac:dyDescent="0.25">
      <c r="A361" s="280" t="s">
        <v>112</v>
      </c>
      <c r="B361" s="280" t="s">
        <v>4</v>
      </c>
      <c r="C361" s="280">
        <v>18</v>
      </c>
      <c r="D361" s="280">
        <v>4261</v>
      </c>
      <c r="E361" s="281">
        <v>41671.888888888891</v>
      </c>
      <c r="F361" s="281">
        <v>41672.368055555555</v>
      </c>
      <c r="G361" s="282">
        <v>11.499999999941792</v>
      </c>
      <c r="H361" s="313">
        <v>7.3181818181447769</v>
      </c>
      <c r="I361" s="283">
        <v>2217.4090908978674</v>
      </c>
      <c r="J361" s="356">
        <v>2.716334556987014E-4</v>
      </c>
      <c r="K361" s="356">
        <v>2.8107180220394155E-4</v>
      </c>
      <c r="L361" s="356">
        <v>2.914070172458729E-4</v>
      </c>
      <c r="M361" s="495">
        <v>120</v>
      </c>
      <c r="N361" s="495">
        <v>330</v>
      </c>
      <c r="O361" s="495">
        <v>303</v>
      </c>
      <c r="P361" s="284" t="s">
        <v>167</v>
      </c>
      <c r="Q361" s="482" t="s">
        <v>274</v>
      </c>
      <c r="R361" s="285"/>
    </row>
    <row r="362" spans="1:29" s="63" customFormat="1" ht="13.5" x14ac:dyDescent="0.25">
      <c r="A362" s="280" t="s">
        <v>126</v>
      </c>
      <c r="B362" s="280" t="s">
        <v>4</v>
      </c>
      <c r="C362" s="280">
        <v>10</v>
      </c>
      <c r="D362" s="280">
        <v>4261</v>
      </c>
      <c r="E362" s="281">
        <v>41688.461805555555</v>
      </c>
      <c r="F362" s="281">
        <v>41688.926388888889</v>
      </c>
      <c r="G362" s="282">
        <v>11.150000000023283</v>
      </c>
      <c r="H362" s="313">
        <v>0.86279761904942076</v>
      </c>
      <c r="I362" s="283">
        <v>133.73363095266021</v>
      </c>
      <c r="J362" s="356">
        <v>1.6382420577204665E-5</v>
      </c>
      <c r="K362" s="356">
        <v>1.6951654442762607E-5</v>
      </c>
      <c r="L362" s="356">
        <v>1.7574979132783771E-5</v>
      </c>
      <c r="M362" s="495">
        <v>155</v>
      </c>
      <c r="N362" s="495">
        <v>168</v>
      </c>
      <c r="O362" s="495">
        <v>155</v>
      </c>
      <c r="P362" s="284" t="s">
        <v>167</v>
      </c>
      <c r="Q362" s="482" t="s">
        <v>208</v>
      </c>
      <c r="R362" s="285"/>
    </row>
    <row r="363" spans="1:29" s="63" customFormat="1" ht="13.5" x14ac:dyDescent="0.25">
      <c r="A363" s="278" t="s">
        <v>126</v>
      </c>
      <c r="B363" s="377" t="s">
        <v>5</v>
      </c>
      <c r="C363" s="278">
        <v>11</v>
      </c>
      <c r="D363" s="278">
        <v>4261</v>
      </c>
      <c r="E363" s="279">
        <v>41688.926388888889</v>
      </c>
      <c r="F363" s="279">
        <v>41690.022222222222</v>
      </c>
      <c r="G363" s="378">
        <v>26.299999999988358</v>
      </c>
      <c r="H363" s="379">
        <v>26.299999999988358</v>
      </c>
      <c r="I363" s="380">
        <v>4076.4999999981956</v>
      </c>
      <c r="J363" s="381">
        <v>4.9937279805545298E-4</v>
      </c>
      <c r="K363" s="381">
        <v>5.1672431865962569E-4</v>
      </c>
      <c r="L363" s="381"/>
      <c r="M363" s="294">
        <v>0</v>
      </c>
      <c r="N363" s="294">
        <v>168</v>
      </c>
      <c r="O363" s="294">
        <v>155</v>
      </c>
      <c r="P363" s="382" t="s">
        <v>167</v>
      </c>
      <c r="Q363" s="483" t="s">
        <v>209</v>
      </c>
      <c r="R363" s="383"/>
      <c r="S363" s="384"/>
      <c r="T363" s="384"/>
      <c r="U363" s="384"/>
    </row>
    <row r="364" spans="1:29" s="384" customFormat="1" ht="13.5" x14ac:dyDescent="0.25">
      <c r="A364" s="390" t="s">
        <v>112</v>
      </c>
      <c r="B364" s="390" t="s">
        <v>158</v>
      </c>
      <c r="C364" s="278">
        <v>42</v>
      </c>
      <c r="D364" s="278">
        <v>4261</v>
      </c>
      <c r="E364" s="279">
        <v>41691.927777777775</v>
      </c>
      <c r="F364" s="279">
        <v>41692.748611111114</v>
      </c>
      <c r="G364" s="391">
        <v>19.700000000128057</v>
      </c>
      <c r="H364" s="392">
        <v>19.700000000128057</v>
      </c>
      <c r="I364" s="393">
        <v>5969.1000000388012</v>
      </c>
      <c r="J364" s="394">
        <v>7.3121701677750521E-4</v>
      </c>
      <c r="K364" s="394">
        <v>7.5662434209066278E-4</v>
      </c>
      <c r="L364" s="394">
        <v>7.8444597065727649E-4</v>
      </c>
      <c r="M364" s="294">
        <v>0</v>
      </c>
      <c r="N364" s="294">
        <v>330</v>
      </c>
      <c r="O364" s="294">
        <v>303</v>
      </c>
      <c r="P364" s="382" t="s">
        <v>167</v>
      </c>
      <c r="Q364" s="483" t="s">
        <v>287</v>
      </c>
      <c r="R364" s="383"/>
    </row>
    <row r="365" spans="1:29" s="63" customFormat="1" x14ac:dyDescent="0.2">
      <c r="A365" s="280" t="s">
        <v>108</v>
      </c>
      <c r="B365" s="452" t="s">
        <v>156</v>
      </c>
      <c r="C365" s="280">
        <v>20</v>
      </c>
      <c r="D365" s="280">
        <v>4267</v>
      </c>
      <c r="E365" s="281">
        <v>41658.041666666664</v>
      </c>
      <c r="F365" s="281">
        <v>41658.0625</v>
      </c>
      <c r="G365" s="453">
        <v>0.50000000005820766</v>
      </c>
      <c r="H365" s="313"/>
      <c r="I365" s="283"/>
      <c r="J365" s="356"/>
      <c r="K365" s="356"/>
      <c r="L365" s="356"/>
      <c r="M365" s="537">
        <v>0</v>
      </c>
      <c r="N365" s="537">
        <v>410</v>
      </c>
      <c r="O365" s="537">
        <v>383</v>
      </c>
      <c r="P365" s="284" t="s">
        <v>586</v>
      </c>
      <c r="Q365" s="284" t="s">
        <v>587</v>
      </c>
      <c r="R365" s="284"/>
      <c r="S365" s="284"/>
    </row>
    <row r="366" spans="1:29" s="63" customFormat="1" x14ac:dyDescent="0.2">
      <c r="A366" s="390" t="s">
        <v>115</v>
      </c>
      <c r="B366" s="390" t="s">
        <v>154</v>
      </c>
      <c r="C366" s="278">
        <v>24</v>
      </c>
      <c r="D366" s="278">
        <v>4267</v>
      </c>
      <c r="E366" s="279">
        <v>41664.924305555556</v>
      </c>
      <c r="F366" s="279">
        <v>41665.522222222222</v>
      </c>
      <c r="G366" s="391">
        <v>14.349999999976717</v>
      </c>
      <c r="H366" s="392">
        <v>14.349999999976717</v>
      </c>
      <c r="I366" s="393">
        <v>4290.6499999930384</v>
      </c>
      <c r="J366" s="394">
        <v>5.2560625437853578E-4</v>
      </c>
      <c r="K366" s="394">
        <v>5.4386929911794612E-4</v>
      </c>
      <c r="L366" s="394">
        <v>5.6386776967604893E-4</v>
      </c>
      <c r="M366" s="532">
        <v>0</v>
      </c>
      <c r="N366" s="532">
        <v>330</v>
      </c>
      <c r="O366" s="532">
        <v>299</v>
      </c>
      <c r="P366" s="382" t="s">
        <v>426</v>
      </c>
      <c r="Q366" s="382" t="s">
        <v>427</v>
      </c>
      <c r="R366" s="382"/>
      <c r="S366" s="382"/>
      <c r="T366" s="384"/>
      <c r="U366" s="384"/>
      <c r="V366" s="384"/>
      <c r="W366" s="384"/>
      <c r="X366" s="384"/>
      <c r="Y366" s="384"/>
      <c r="Z366" s="384"/>
      <c r="AA366" s="384"/>
      <c r="AB366" s="384"/>
      <c r="AC366" s="384"/>
    </row>
    <row r="367" spans="1:29" s="63" customFormat="1" ht="13.5" x14ac:dyDescent="0.25">
      <c r="A367" s="280" t="s">
        <v>110</v>
      </c>
      <c r="B367" s="280" t="s">
        <v>4</v>
      </c>
      <c r="C367" s="280">
        <v>27</v>
      </c>
      <c r="D367" s="280">
        <v>4460</v>
      </c>
      <c r="E367" s="281">
        <v>41693.166666666664</v>
      </c>
      <c r="F367" s="281">
        <v>41693.189583333333</v>
      </c>
      <c r="G367" s="282">
        <v>0.55000000004656613</v>
      </c>
      <c r="H367" s="313">
        <v>0.31952380955086224</v>
      </c>
      <c r="I367" s="283">
        <v>155.28857144171906</v>
      </c>
      <c r="J367" s="356">
        <v>1.90229089726284E-5</v>
      </c>
      <c r="K367" s="356">
        <v>1.9683890904914611E-5</v>
      </c>
      <c r="L367" s="356">
        <v>2.0407681921192358E-5</v>
      </c>
      <c r="M367" s="495">
        <v>220</v>
      </c>
      <c r="N367" s="495">
        <v>525</v>
      </c>
      <c r="O367" s="495">
        <v>486</v>
      </c>
      <c r="P367" s="284" t="s">
        <v>329</v>
      </c>
      <c r="Q367" s="482" t="s">
        <v>330</v>
      </c>
      <c r="R367" s="285"/>
    </row>
    <row r="368" spans="1:29" s="214" customFormat="1" ht="13.5" x14ac:dyDescent="0.25">
      <c r="A368" s="280" t="s">
        <v>110</v>
      </c>
      <c r="B368" s="452" t="s">
        <v>156</v>
      </c>
      <c r="C368" s="280">
        <v>23</v>
      </c>
      <c r="D368" s="280">
        <v>4490</v>
      </c>
      <c r="E368" s="281">
        <v>41689.25</v>
      </c>
      <c r="F368" s="281">
        <v>41689.520833333336</v>
      </c>
      <c r="G368" s="453">
        <v>6.5000000000582077</v>
      </c>
      <c r="H368" s="484"/>
      <c r="I368" s="485"/>
      <c r="J368" s="491"/>
      <c r="K368" s="491"/>
      <c r="L368" s="491"/>
      <c r="M368" s="495">
        <v>0</v>
      </c>
      <c r="N368" s="495">
        <v>525</v>
      </c>
      <c r="O368" s="495">
        <v>486</v>
      </c>
      <c r="P368" s="284" t="s">
        <v>326</v>
      </c>
      <c r="Q368" s="482" t="s">
        <v>327</v>
      </c>
      <c r="R368" s="285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</row>
    <row r="369" spans="1:29" s="214" customFormat="1" x14ac:dyDescent="0.2">
      <c r="A369" s="454" t="s">
        <v>112</v>
      </c>
      <c r="B369" s="462" t="s">
        <v>156</v>
      </c>
      <c r="C369" s="454">
        <v>47</v>
      </c>
      <c r="D369" s="454">
        <v>4490</v>
      </c>
      <c r="E369" s="455">
        <v>41697.291666666664</v>
      </c>
      <c r="F369" s="455">
        <v>41697.554166666669</v>
      </c>
      <c r="G369" s="463">
        <v>6.3000000001047738</v>
      </c>
      <c r="H369" s="511"/>
      <c r="I369" s="512"/>
      <c r="J369" s="513"/>
      <c r="K369" s="513"/>
      <c r="L369" s="513"/>
      <c r="M369" s="504">
        <v>0</v>
      </c>
      <c r="N369" s="504">
        <v>330</v>
      </c>
      <c r="O369" s="504">
        <v>303</v>
      </c>
      <c r="P369" s="459" t="s">
        <v>326</v>
      </c>
      <c r="Q369" s="460" t="s">
        <v>373</v>
      </c>
      <c r="R369" s="461"/>
      <c r="V369" s="63"/>
      <c r="W369" s="63"/>
      <c r="X369" s="63"/>
      <c r="Y369" s="63"/>
      <c r="Z369" s="63"/>
      <c r="AA369" s="63"/>
      <c r="AB369" s="63"/>
      <c r="AC369" s="63"/>
    </row>
    <row r="370" spans="1:29" s="139" customFormat="1" ht="8.25" x14ac:dyDescent="0.15">
      <c r="A370" s="133"/>
      <c r="B370" s="133"/>
      <c r="C370" s="133"/>
      <c r="D370" s="133"/>
      <c r="E370" s="134"/>
      <c r="F370" s="134"/>
      <c r="G370" s="135">
        <f t="shared" si="14"/>
        <v>0</v>
      </c>
      <c r="H370" s="135"/>
      <c r="I370" s="136"/>
      <c r="J370" s="172"/>
      <c r="K370" s="172"/>
      <c r="L370" s="172"/>
      <c r="M370" s="137"/>
      <c r="N370" s="137"/>
      <c r="O370" s="137"/>
      <c r="P370" s="138"/>
      <c r="Q370" s="138"/>
    </row>
    <row r="371" spans="1:29" ht="15" x14ac:dyDescent="0.3">
      <c r="A371" s="31"/>
      <c r="B371" s="31"/>
      <c r="C371" s="31"/>
      <c r="D371" s="40" t="s">
        <v>38</v>
      </c>
      <c r="E371" s="32"/>
      <c r="F371" s="39" t="s">
        <v>37</v>
      </c>
      <c r="G371" s="33">
        <f t="shared" ref="G371:L371" si="15">SUM(G355:G370)</f>
        <v>269.1666666669189</v>
      </c>
      <c r="H371" s="33">
        <f t="shared" si="15"/>
        <v>222.64209403139347</v>
      </c>
      <c r="I371" s="34">
        <f t="shared" si="15"/>
        <v>53822.027800230841</v>
      </c>
      <c r="J371" s="37">
        <f t="shared" si="15"/>
        <v>6.593218844506696E-3</v>
      </c>
      <c r="K371" s="37">
        <f t="shared" si="15"/>
        <v>6.8223109638086664E-3</v>
      </c>
      <c r="L371" s="37">
        <f t="shared" si="15"/>
        <v>1.748583148266673E-3</v>
      </c>
      <c r="M371" s="31"/>
      <c r="N371" s="31"/>
      <c r="O371" s="31"/>
      <c r="P371" s="31"/>
      <c r="Q371" s="36"/>
    </row>
    <row r="372" spans="1:29" x14ac:dyDescent="0.2">
      <c r="A372" s="43"/>
      <c r="B372" s="43"/>
      <c r="C372" s="43"/>
      <c r="D372" s="43"/>
      <c r="E372" s="44"/>
      <c r="F372" s="44"/>
      <c r="G372" s="64"/>
      <c r="H372" s="64"/>
      <c r="I372" s="65"/>
      <c r="J372" s="47"/>
      <c r="K372" s="47"/>
      <c r="L372" s="47"/>
      <c r="M372" s="49"/>
      <c r="N372" s="49"/>
      <c r="O372" s="49"/>
      <c r="P372" s="49"/>
      <c r="Q372" s="66"/>
    </row>
    <row r="373" spans="1:29" s="139" customFormat="1" ht="8.25" x14ac:dyDescent="0.15">
      <c r="A373" s="133"/>
      <c r="B373" s="133"/>
      <c r="C373" s="133"/>
      <c r="D373" s="133"/>
      <c r="E373" s="134"/>
      <c r="F373" s="134"/>
      <c r="G373" s="135">
        <f t="shared" ref="G373:G375" si="16">(F373-E373)*24</f>
        <v>0</v>
      </c>
      <c r="H373" s="135"/>
      <c r="I373" s="136"/>
      <c r="J373" s="172"/>
      <c r="K373" s="172"/>
      <c r="L373" s="172"/>
      <c r="M373" s="137"/>
      <c r="N373" s="137"/>
      <c r="O373" s="137"/>
      <c r="P373" s="138"/>
      <c r="Q373" s="138"/>
    </row>
    <row r="374" spans="1:29" s="214" customFormat="1" x14ac:dyDescent="0.2">
      <c r="A374" s="280" t="s">
        <v>132</v>
      </c>
      <c r="B374" s="385" t="s">
        <v>158</v>
      </c>
      <c r="C374" s="280">
        <v>4</v>
      </c>
      <c r="D374" s="280">
        <v>4609</v>
      </c>
      <c r="E374" s="281">
        <v>41652.142361111109</v>
      </c>
      <c r="F374" s="281">
        <v>41652.263194444444</v>
      </c>
      <c r="G374" s="386">
        <v>2.9000000000232831</v>
      </c>
      <c r="H374" s="387">
        <v>2.9000000000232831</v>
      </c>
      <c r="I374" s="388">
        <v>1397.8000000112224</v>
      </c>
      <c r="J374" s="389">
        <v>1.7123103081757027E-4</v>
      </c>
      <c r="K374" s="389">
        <v>1.771807316640607E-4</v>
      </c>
      <c r="L374" s="389">
        <v>1.8369579631542728E-4</v>
      </c>
      <c r="M374" s="535">
        <v>0</v>
      </c>
      <c r="N374" s="535">
        <v>527</v>
      </c>
      <c r="O374" s="535">
        <v>482</v>
      </c>
      <c r="P374" s="284" t="s">
        <v>440</v>
      </c>
      <c r="Q374" s="284" t="s">
        <v>441</v>
      </c>
      <c r="R374" s="284"/>
      <c r="S374" s="284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</row>
    <row r="375" spans="1:29" s="139" customFormat="1" ht="8.25" x14ac:dyDescent="0.15">
      <c r="A375" s="133"/>
      <c r="B375" s="133"/>
      <c r="C375" s="133"/>
      <c r="D375" s="133"/>
      <c r="E375" s="134"/>
      <c r="F375" s="134"/>
      <c r="G375" s="135">
        <f t="shared" si="16"/>
        <v>0</v>
      </c>
      <c r="H375" s="135"/>
      <c r="I375" s="136"/>
      <c r="J375" s="172"/>
      <c r="K375" s="172"/>
      <c r="L375" s="172"/>
      <c r="M375" s="137"/>
      <c r="N375" s="137"/>
      <c r="O375" s="137"/>
      <c r="P375" s="138"/>
      <c r="Q375" s="138"/>
    </row>
    <row r="376" spans="1:29" s="30" customFormat="1" ht="15" x14ac:dyDescent="0.3">
      <c r="A376" s="31"/>
      <c r="B376" s="31"/>
      <c r="C376" s="31"/>
      <c r="D376" s="40" t="s">
        <v>40</v>
      </c>
      <c r="E376" s="32"/>
      <c r="F376" s="39" t="s">
        <v>39</v>
      </c>
      <c r="G376" s="33">
        <f t="shared" ref="G376:L376" si="17">SUM(G373:G375)</f>
        <v>2.9000000000232831</v>
      </c>
      <c r="H376" s="33">
        <f t="shared" si="17"/>
        <v>2.9000000000232831</v>
      </c>
      <c r="I376" s="34">
        <f t="shared" si="17"/>
        <v>1397.8000000112224</v>
      </c>
      <c r="J376" s="37">
        <f t="shared" si="17"/>
        <v>1.7123103081757027E-4</v>
      </c>
      <c r="K376" s="37">
        <f t="shared" si="17"/>
        <v>1.771807316640607E-4</v>
      </c>
      <c r="L376" s="37">
        <f t="shared" si="17"/>
        <v>1.8369579631542728E-4</v>
      </c>
      <c r="M376" s="31"/>
      <c r="N376" s="31"/>
      <c r="O376" s="31"/>
      <c r="P376" s="31"/>
      <c r="Q376" s="36"/>
    </row>
    <row r="377" spans="1:29" x14ac:dyDescent="0.2">
      <c r="A377" s="67"/>
      <c r="B377" s="67"/>
      <c r="C377" s="67"/>
      <c r="D377" s="67"/>
      <c r="E377" s="68"/>
      <c r="F377" s="68"/>
      <c r="G377" s="69"/>
      <c r="H377" s="69"/>
      <c r="I377" s="70"/>
      <c r="J377" s="173"/>
      <c r="K377" s="173"/>
      <c r="L377" s="173"/>
      <c r="M377" s="71"/>
      <c r="N377" s="71"/>
      <c r="O377" s="71"/>
      <c r="P377" s="71"/>
      <c r="Q377" s="72"/>
    </row>
    <row r="378" spans="1:29" s="139" customFormat="1" ht="8.25" x14ac:dyDescent="0.15">
      <c r="A378" s="133"/>
      <c r="B378" s="133"/>
      <c r="C378" s="133"/>
      <c r="D378" s="133"/>
      <c r="E378" s="134"/>
      <c r="F378" s="134"/>
      <c r="G378" s="135"/>
      <c r="H378" s="135"/>
      <c r="I378" s="136"/>
      <c r="J378" s="172"/>
      <c r="K378" s="172"/>
      <c r="L378" s="172"/>
      <c r="M378" s="137"/>
      <c r="N378" s="137"/>
      <c r="O378" s="137"/>
      <c r="P378" s="138"/>
      <c r="Q378" s="138"/>
    </row>
    <row r="379" spans="1:29" s="214" customFormat="1" x14ac:dyDescent="0.2">
      <c r="A379" s="280" t="s">
        <v>109</v>
      </c>
      <c r="B379" s="280" t="s">
        <v>4</v>
      </c>
      <c r="C379" s="280">
        <v>4</v>
      </c>
      <c r="D379" s="280">
        <v>8000</v>
      </c>
      <c r="E379" s="281">
        <v>41650.224305555559</v>
      </c>
      <c r="F379" s="281">
        <v>41650.79791666667</v>
      </c>
      <c r="G379" s="282">
        <v>13.766666666662786</v>
      </c>
      <c r="H379" s="313">
        <v>3.3792970895103052</v>
      </c>
      <c r="I379" s="283">
        <v>1926.199341020874</v>
      </c>
      <c r="J379" s="356">
        <v>2.3596015075152439E-4</v>
      </c>
      <c r="K379" s="356">
        <v>2.441589702176062E-4</v>
      </c>
      <c r="L379" s="356">
        <v>2.5313687352141931E-4</v>
      </c>
      <c r="M379" s="537">
        <v>458</v>
      </c>
      <c r="N379" s="537">
        <v>607</v>
      </c>
      <c r="O379" s="537">
        <v>570</v>
      </c>
      <c r="P379" s="284" t="s">
        <v>438</v>
      </c>
      <c r="Q379" s="284" t="s">
        <v>439</v>
      </c>
      <c r="R379" s="284"/>
      <c r="S379" s="284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</row>
    <row r="380" spans="1:29" s="214" customFormat="1" x14ac:dyDescent="0.2">
      <c r="A380" s="280" t="s">
        <v>108</v>
      </c>
      <c r="B380" s="280" t="s">
        <v>4</v>
      </c>
      <c r="C380" s="280">
        <v>10</v>
      </c>
      <c r="D380" s="280">
        <v>8000</v>
      </c>
      <c r="E380" s="281">
        <v>41650.224305555559</v>
      </c>
      <c r="F380" s="281">
        <v>41650.79791666667</v>
      </c>
      <c r="G380" s="282">
        <v>13.766666666662786</v>
      </c>
      <c r="H380" s="313">
        <v>2.4175609756090748</v>
      </c>
      <c r="I380" s="283">
        <v>925.92585365827563</v>
      </c>
      <c r="J380" s="356">
        <v>1.1342626869457171E-4</v>
      </c>
      <c r="K380" s="356">
        <v>1.1736744900309495E-4</v>
      </c>
      <c r="L380" s="356">
        <v>1.2168313565276373E-4</v>
      </c>
      <c r="M380" s="537">
        <v>338</v>
      </c>
      <c r="N380" s="537">
        <v>410</v>
      </c>
      <c r="O380" s="537">
        <v>383</v>
      </c>
      <c r="P380" s="284" t="s">
        <v>438</v>
      </c>
      <c r="Q380" s="284" t="s">
        <v>439</v>
      </c>
      <c r="R380" s="284"/>
      <c r="S380" s="284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</row>
    <row r="381" spans="1:29" s="214" customFormat="1" x14ac:dyDescent="0.2">
      <c r="A381" s="280" t="s">
        <v>109</v>
      </c>
      <c r="B381" s="280" t="s">
        <v>4</v>
      </c>
      <c r="C381" s="280">
        <v>5</v>
      </c>
      <c r="D381" s="280">
        <v>8000</v>
      </c>
      <c r="E381" s="281">
        <v>41650.79791666667</v>
      </c>
      <c r="F381" s="281">
        <v>41651.114583333336</v>
      </c>
      <c r="G381" s="282">
        <v>7.5999999999767169</v>
      </c>
      <c r="H381" s="313">
        <v>3.0925864909295702</v>
      </c>
      <c r="I381" s="283">
        <v>1762.774299829855</v>
      </c>
      <c r="J381" s="356">
        <v>2.1594052114477279E-4</v>
      </c>
      <c r="K381" s="356">
        <v>2.2344372599795997E-4</v>
      </c>
      <c r="L381" s="356">
        <v>2.316599146723531E-4</v>
      </c>
      <c r="M381" s="537">
        <v>360</v>
      </c>
      <c r="N381" s="537">
        <v>607</v>
      </c>
      <c r="O381" s="537">
        <v>570</v>
      </c>
      <c r="P381" s="284" t="s">
        <v>438</v>
      </c>
      <c r="Q381" s="284" t="s">
        <v>439</v>
      </c>
      <c r="R381" s="284"/>
      <c r="S381" s="284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</row>
    <row r="382" spans="1:29" s="214" customFormat="1" x14ac:dyDescent="0.2">
      <c r="A382" s="280" t="s">
        <v>108</v>
      </c>
      <c r="B382" s="280" t="s">
        <v>4</v>
      </c>
      <c r="C382" s="280">
        <v>11</v>
      </c>
      <c r="D382" s="280">
        <v>8000</v>
      </c>
      <c r="E382" s="281">
        <v>41650.79791666667</v>
      </c>
      <c r="F382" s="281">
        <v>41650.877083333333</v>
      </c>
      <c r="G382" s="282">
        <v>1.8999999999068677</v>
      </c>
      <c r="H382" s="313">
        <v>0.9453658536121976</v>
      </c>
      <c r="I382" s="283">
        <v>362.07512193347168</v>
      </c>
      <c r="J382" s="356">
        <v>4.4354339935304077E-5</v>
      </c>
      <c r="K382" s="356">
        <v>4.5895503663622439E-5</v>
      </c>
      <c r="L382" s="356">
        <v>4.7583114786836823E-5</v>
      </c>
      <c r="M382" s="537">
        <v>206</v>
      </c>
      <c r="N382" s="537">
        <v>410</v>
      </c>
      <c r="O382" s="537">
        <v>383</v>
      </c>
      <c r="P382" s="284" t="s">
        <v>438</v>
      </c>
      <c r="Q382" s="284" t="s">
        <v>477</v>
      </c>
      <c r="R382" s="284"/>
      <c r="S382" s="284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</row>
    <row r="383" spans="1:29" s="63" customFormat="1" ht="13.5" x14ac:dyDescent="0.25">
      <c r="A383" s="278" t="s">
        <v>126</v>
      </c>
      <c r="B383" s="377" t="s">
        <v>5</v>
      </c>
      <c r="C383" s="278">
        <v>9</v>
      </c>
      <c r="D383" s="278">
        <v>8100</v>
      </c>
      <c r="E383" s="279">
        <v>41686.479166666664</v>
      </c>
      <c r="F383" s="279">
        <v>41688.186111111114</v>
      </c>
      <c r="G383" s="378">
        <v>40.966666666790843</v>
      </c>
      <c r="H383" s="379">
        <v>40.966666666790843</v>
      </c>
      <c r="I383" s="380">
        <v>6349.8333333525807</v>
      </c>
      <c r="J383" s="381">
        <v>7.7785699469237464E-4</v>
      </c>
      <c r="K383" s="381">
        <v>8.0488490194535625E-4</v>
      </c>
      <c r="L383" s="381"/>
      <c r="M383" s="294">
        <v>0</v>
      </c>
      <c r="N383" s="294">
        <v>168</v>
      </c>
      <c r="O383" s="294">
        <v>155</v>
      </c>
      <c r="P383" s="382" t="s">
        <v>206</v>
      </c>
      <c r="Q383" s="483" t="s">
        <v>207</v>
      </c>
      <c r="R383" s="383"/>
      <c r="S383" s="384"/>
      <c r="T383" s="384"/>
      <c r="U383" s="384"/>
    </row>
    <row r="384" spans="1:29" s="63" customFormat="1" ht="13.5" x14ac:dyDescent="0.25">
      <c r="A384" s="280" t="s">
        <v>110</v>
      </c>
      <c r="B384" s="286" t="s">
        <v>147</v>
      </c>
      <c r="C384" s="280">
        <v>22</v>
      </c>
      <c r="D384" s="280">
        <v>8160</v>
      </c>
      <c r="E384" s="281">
        <v>41687.833333333336</v>
      </c>
      <c r="F384" s="281">
        <v>41688.01666666667</v>
      </c>
      <c r="G384" s="287">
        <v>4.4000000000232831</v>
      </c>
      <c r="H384" s="338">
        <v>1.6342857142943623</v>
      </c>
      <c r="I384" s="288">
        <v>794.26285714706012</v>
      </c>
      <c r="J384" s="357">
        <v>9.7297501622769893E-5</v>
      </c>
      <c r="K384" s="357">
        <v>1.0067826166960479E-4</v>
      </c>
      <c r="L384" s="357"/>
      <c r="M384" s="495">
        <v>330</v>
      </c>
      <c r="N384" s="495">
        <v>525</v>
      </c>
      <c r="O384" s="495">
        <v>486</v>
      </c>
      <c r="P384" s="284" t="s">
        <v>312</v>
      </c>
      <c r="Q384" s="482" t="s">
        <v>313</v>
      </c>
      <c r="R384" s="285"/>
    </row>
    <row r="385" spans="1:29" s="63" customFormat="1" ht="13.5" x14ac:dyDescent="0.25">
      <c r="A385" s="280" t="s">
        <v>113</v>
      </c>
      <c r="B385" s="286" t="s">
        <v>147</v>
      </c>
      <c r="C385" s="280">
        <v>28</v>
      </c>
      <c r="D385" s="280">
        <v>8160</v>
      </c>
      <c r="E385" s="281">
        <v>41687.833333333336</v>
      </c>
      <c r="F385" s="281">
        <v>41688.031944444447</v>
      </c>
      <c r="G385" s="287">
        <v>4.7666666666627862</v>
      </c>
      <c r="H385" s="338">
        <v>1.0479905437343715</v>
      </c>
      <c r="I385" s="288">
        <v>412.90827423134238</v>
      </c>
      <c r="J385" s="357">
        <v>5.0581420395742668E-5</v>
      </c>
      <c r="K385" s="357">
        <v>5.233895416931356E-5</v>
      </c>
      <c r="L385" s="357"/>
      <c r="M385" s="495">
        <v>330</v>
      </c>
      <c r="N385" s="495">
        <v>423</v>
      </c>
      <c r="O385" s="495">
        <v>394</v>
      </c>
      <c r="P385" s="284" t="s">
        <v>312</v>
      </c>
      <c r="Q385" s="482" t="s">
        <v>313</v>
      </c>
      <c r="R385" s="285"/>
      <c r="V385" s="214"/>
      <c r="W385" s="214"/>
      <c r="X385" s="214"/>
      <c r="Y385" s="214"/>
      <c r="Z385" s="214"/>
      <c r="AA385" s="214"/>
      <c r="AB385" s="214"/>
      <c r="AC385" s="214"/>
    </row>
    <row r="386" spans="1:29" s="63" customFormat="1" x14ac:dyDescent="0.2">
      <c r="A386" s="280" t="s">
        <v>112</v>
      </c>
      <c r="B386" s="280" t="s">
        <v>4</v>
      </c>
      <c r="C386" s="280">
        <v>1</v>
      </c>
      <c r="D386" s="280">
        <v>8280</v>
      </c>
      <c r="E386" s="281">
        <v>41646.302083333336</v>
      </c>
      <c r="F386" s="281">
        <v>41646.373611111114</v>
      </c>
      <c r="G386" s="282">
        <v>1.7166666666744277</v>
      </c>
      <c r="H386" s="313">
        <v>0.36414141414306039</v>
      </c>
      <c r="I386" s="283">
        <v>110.33484848534729</v>
      </c>
      <c r="J386" s="356">
        <v>1.3516060839243646E-5</v>
      </c>
      <c r="K386" s="356">
        <v>1.3985698370668308E-5</v>
      </c>
      <c r="L386" s="356">
        <v>1.4499962694015711E-5</v>
      </c>
      <c r="M386" s="535">
        <v>260</v>
      </c>
      <c r="N386" s="535">
        <v>330</v>
      </c>
      <c r="O386" s="535">
        <v>303</v>
      </c>
      <c r="P386" s="284" t="s">
        <v>518</v>
      </c>
      <c r="Q386" s="284" t="s">
        <v>521</v>
      </c>
      <c r="R386" s="284"/>
      <c r="S386" s="284"/>
    </row>
    <row r="387" spans="1:29" s="63" customFormat="1" x14ac:dyDescent="0.2">
      <c r="A387" s="280" t="s">
        <v>126</v>
      </c>
      <c r="B387" s="280" t="s">
        <v>4</v>
      </c>
      <c r="C387" s="280">
        <v>1</v>
      </c>
      <c r="D387" s="280">
        <v>8280</v>
      </c>
      <c r="E387" s="281">
        <v>41646.888888888891</v>
      </c>
      <c r="F387" s="281">
        <v>41646.988194444442</v>
      </c>
      <c r="G387" s="282">
        <v>2.3833333332440816</v>
      </c>
      <c r="H387" s="313">
        <v>0.73769841267078717</v>
      </c>
      <c r="I387" s="283">
        <v>114.34325396397202</v>
      </c>
      <c r="J387" s="356">
        <v>1.4007092032571873E-5</v>
      </c>
      <c r="K387" s="356">
        <v>1.4493791241968391E-5</v>
      </c>
      <c r="L387" s="356">
        <v>1.5026738510545386E-5</v>
      </c>
      <c r="M387" s="535">
        <v>116</v>
      </c>
      <c r="N387" s="535">
        <v>168</v>
      </c>
      <c r="O387" s="535">
        <v>155</v>
      </c>
      <c r="P387" s="284" t="s">
        <v>518</v>
      </c>
      <c r="Q387" s="284" t="s">
        <v>519</v>
      </c>
      <c r="R387" s="284"/>
      <c r="S387" s="284"/>
    </row>
    <row r="388" spans="1:29" s="63" customFormat="1" x14ac:dyDescent="0.2">
      <c r="A388" s="280" t="s">
        <v>113</v>
      </c>
      <c r="B388" s="452" t="s">
        <v>156</v>
      </c>
      <c r="C388" s="280">
        <v>3</v>
      </c>
      <c r="D388" s="280">
        <v>8460</v>
      </c>
      <c r="E388" s="281">
        <v>41654</v>
      </c>
      <c r="F388" s="281">
        <v>41654.129166666666</v>
      </c>
      <c r="G388" s="453">
        <v>3.0999999999767169</v>
      </c>
      <c r="H388" s="313"/>
      <c r="I388" s="283"/>
      <c r="J388" s="356"/>
      <c r="K388" s="356"/>
      <c r="L388" s="356"/>
      <c r="M388" s="535">
        <v>0</v>
      </c>
      <c r="N388" s="535">
        <v>423</v>
      </c>
      <c r="O388" s="535">
        <v>394</v>
      </c>
      <c r="P388" s="284" t="s">
        <v>159</v>
      </c>
      <c r="Q388" s="284" t="s">
        <v>584</v>
      </c>
      <c r="R388" s="284"/>
      <c r="S388" s="284"/>
    </row>
    <row r="389" spans="1:29" s="63" customFormat="1" x14ac:dyDescent="0.2">
      <c r="A389" s="280" t="s">
        <v>113</v>
      </c>
      <c r="B389" s="452" t="s">
        <v>156</v>
      </c>
      <c r="C389" s="280">
        <v>7</v>
      </c>
      <c r="D389" s="280">
        <v>8460</v>
      </c>
      <c r="E389" s="281">
        <v>41654.404166666667</v>
      </c>
      <c r="F389" s="281">
        <v>41654.506249999999</v>
      </c>
      <c r="G389" s="453">
        <v>2.4499999999534339</v>
      </c>
      <c r="H389" s="313"/>
      <c r="I389" s="283"/>
      <c r="J389" s="356"/>
      <c r="K389" s="356"/>
      <c r="L389" s="356"/>
      <c r="M389" s="535">
        <v>0</v>
      </c>
      <c r="N389" s="535">
        <v>423</v>
      </c>
      <c r="O389" s="535">
        <v>394</v>
      </c>
      <c r="P389" s="284" t="s">
        <v>159</v>
      </c>
      <c r="Q389" s="284" t="s">
        <v>583</v>
      </c>
      <c r="R389" s="284"/>
      <c r="S389" s="284"/>
    </row>
    <row r="390" spans="1:29" s="63" customFormat="1" x14ac:dyDescent="0.2">
      <c r="A390" s="280" t="s">
        <v>113</v>
      </c>
      <c r="B390" s="452" t="s">
        <v>156</v>
      </c>
      <c r="C390" s="280">
        <v>9</v>
      </c>
      <c r="D390" s="280">
        <v>8460</v>
      </c>
      <c r="E390" s="281">
        <v>41654.551388888889</v>
      </c>
      <c r="F390" s="281">
        <v>41654.695833333331</v>
      </c>
      <c r="G390" s="453">
        <v>3.46666666661622</v>
      </c>
      <c r="H390" s="313"/>
      <c r="I390" s="283"/>
      <c r="J390" s="356"/>
      <c r="K390" s="356"/>
      <c r="L390" s="356"/>
      <c r="M390" s="535">
        <v>0</v>
      </c>
      <c r="N390" s="535">
        <v>423</v>
      </c>
      <c r="O390" s="535">
        <v>394</v>
      </c>
      <c r="P390" s="284" t="s">
        <v>159</v>
      </c>
      <c r="Q390" s="284" t="s">
        <v>583</v>
      </c>
      <c r="R390" s="284"/>
      <c r="S390" s="284"/>
    </row>
    <row r="391" spans="1:29" s="63" customFormat="1" ht="13.5" x14ac:dyDescent="0.25">
      <c r="A391" s="280" t="s">
        <v>115</v>
      </c>
      <c r="B391" s="452" t="s">
        <v>156</v>
      </c>
      <c r="C391" s="280">
        <v>52</v>
      </c>
      <c r="D391" s="280">
        <v>8460</v>
      </c>
      <c r="E391" s="281">
        <v>41681.333333333336</v>
      </c>
      <c r="F391" s="281">
        <v>41681.513888888891</v>
      </c>
      <c r="G391" s="453">
        <v>4.3333333333139308</v>
      </c>
      <c r="H391" s="484"/>
      <c r="I391" s="485"/>
      <c r="J391" s="491"/>
      <c r="K391" s="491"/>
      <c r="L391" s="491"/>
      <c r="M391" s="495">
        <v>0</v>
      </c>
      <c r="N391" s="495">
        <v>330</v>
      </c>
      <c r="O391" s="495">
        <v>299</v>
      </c>
      <c r="P391" s="284" t="s">
        <v>159</v>
      </c>
      <c r="Q391" s="482" t="s">
        <v>299</v>
      </c>
    </row>
    <row r="392" spans="1:29" s="63" customFormat="1" ht="13.5" x14ac:dyDescent="0.25">
      <c r="A392" s="280" t="s">
        <v>112</v>
      </c>
      <c r="B392" s="452" t="s">
        <v>156</v>
      </c>
      <c r="C392" s="280">
        <v>28</v>
      </c>
      <c r="D392" s="280">
        <v>8460</v>
      </c>
      <c r="E392" s="281">
        <v>41681.53125</v>
      </c>
      <c r="F392" s="281">
        <v>41681.666666666664</v>
      </c>
      <c r="G392" s="453">
        <v>3.2499999999417923</v>
      </c>
      <c r="H392" s="484"/>
      <c r="I392" s="485"/>
      <c r="J392" s="491"/>
      <c r="K392" s="491"/>
      <c r="L392" s="491"/>
      <c r="M392" s="495">
        <v>0</v>
      </c>
      <c r="N392" s="495">
        <v>330</v>
      </c>
      <c r="O392" s="495">
        <v>303</v>
      </c>
      <c r="P392" s="284" t="s">
        <v>159</v>
      </c>
      <c r="Q392" s="482" t="s">
        <v>281</v>
      </c>
    </row>
    <row r="393" spans="1:29" s="63" customFormat="1" ht="13.5" x14ac:dyDescent="0.25">
      <c r="A393" s="280" t="s">
        <v>112</v>
      </c>
      <c r="B393" s="452" t="s">
        <v>156</v>
      </c>
      <c r="C393" s="280">
        <v>29</v>
      </c>
      <c r="D393" s="280">
        <v>8460</v>
      </c>
      <c r="E393" s="281">
        <v>41682.291666666664</v>
      </c>
      <c r="F393" s="281">
        <v>41682.947916666664</v>
      </c>
      <c r="G393" s="453">
        <v>15.75</v>
      </c>
      <c r="H393" s="484"/>
      <c r="I393" s="485"/>
      <c r="J393" s="491"/>
      <c r="K393" s="491"/>
      <c r="L393" s="491"/>
      <c r="M393" s="495">
        <v>0</v>
      </c>
      <c r="N393" s="495">
        <v>330</v>
      </c>
      <c r="O393" s="495">
        <v>303</v>
      </c>
      <c r="P393" s="284" t="s">
        <v>159</v>
      </c>
      <c r="Q393" s="482" t="s">
        <v>281</v>
      </c>
    </row>
    <row r="394" spans="1:29" s="63" customFormat="1" ht="13.5" x14ac:dyDescent="0.25">
      <c r="A394" s="280" t="s">
        <v>115</v>
      </c>
      <c r="B394" s="452" t="s">
        <v>156</v>
      </c>
      <c r="C394" s="280">
        <v>55</v>
      </c>
      <c r="D394" s="280">
        <v>8460</v>
      </c>
      <c r="E394" s="281">
        <v>41683.333333333336</v>
      </c>
      <c r="F394" s="281">
        <v>41683.549305555556</v>
      </c>
      <c r="G394" s="453">
        <v>5.1833333332906477</v>
      </c>
      <c r="H394" s="484"/>
      <c r="I394" s="485"/>
      <c r="J394" s="491"/>
      <c r="K394" s="491"/>
      <c r="L394" s="491"/>
      <c r="M394" s="495">
        <v>0</v>
      </c>
      <c r="N394" s="495">
        <v>330</v>
      </c>
      <c r="O394" s="495">
        <v>299</v>
      </c>
      <c r="P394" s="284" t="s">
        <v>159</v>
      </c>
      <c r="Q394" s="482" t="s">
        <v>299</v>
      </c>
    </row>
    <row r="395" spans="1:29" s="63" customFormat="1" ht="13.5" x14ac:dyDescent="0.25">
      <c r="A395" s="280" t="s">
        <v>112</v>
      </c>
      <c r="B395" s="452" t="s">
        <v>156</v>
      </c>
      <c r="C395" s="280">
        <v>33</v>
      </c>
      <c r="D395" s="280">
        <v>8460</v>
      </c>
      <c r="E395" s="281">
        <v>41683.569444444445</v>
      </c>
      <c r="F395" s="281">
        <v>41683.916666666664</v>
      </c>
      <c r="G395" s="453">
        <v>8.3333333332557231</v>
      </c>
      <c r="H395" s="484"/>
      <c r="I395" s="485"/>
      <c r="J395" s="491"/>
      <c r="K395" s="491"/>
      <c r="L395" s="491"/>
      <c r="M395" s="495">
        <v>0</v>
      </c>
      <c r="N395" s="495">
        <v>330</v>
      </c>
      <c r="O395" s="495">
        <v>303</v>
      </c>
      <c r="P395" s="284" t="s">
        <v>159</v>
      </c>
      <c r="Q395" s="482" t="s">
        <v>281</v>
      </c>
    </row>
    <row r="396" spans="1:29" s="63" customFormat="1" x14ac:dyDescent="0.2">
      <c r="A396" s="280" t="s">
        <v>107</v>
      </c>
      <c r="B396" s="280" t="s">
        <v>4</v>
      </c>
      <c r="C396" s="280">
        <v>14</v>
      </c>
      <c r="D396" s="280">
        <v>8551</v>
      </c>
      <c r="E396" s="281">
        <v>41650.918055555558</v>
      </c>
      <c r="F396" s="281">
        <v>41650.992361111108</v>
      </c>
      <c r="G396" s="282">
        <v>1.783333333209157</v>
      </c>
      <c r="H396" s="313">
        <v>0.50952380948833054</v>
      </c>
      <c r="I396" s="283">
        <v>49.933333329856396</v>
      </c>
      <c r="J396" s="356">
        <v>6.1168522951495234E-6</v>
      </c>
      <c r="K396" s="356">
        <v>6.3293922834013115E-6</v>
      </c>
      <c r="L396" s="356">
        <v>6.5621286511932989E-6</v>
      </c>
      <c r="M396" s="535">
        <v>75</v>
      </c>
      <c r="N396" s="535">
        <v>105</v>
      </c>
      <c r="O396" s="535">
        <v>98</v>
      </c>
      <c r="P396" s="284" t="s">
        <v>183</v>
      </c>
      <c r="Q396" s="284" t="s">
        <v>543</v>
      </c>
      <c r="R396" s="284"/>
      <c r="S396" s="284"/>
    </row>
    <row r="397" spans="1:29" s="63" customFormat="1" x14ac:dyDescent="0.2">
      <c r="A397" s="280" t="s">
        <v>107</v>
      </c>
      <c r="B397" s="280" t="s">
        <v>4</v>
      </c>
      <c r="C397" s="280">
        <v>15</v>
      </c>
      <c r="D397" s="280">
        <v>8551</v>
      </c>
      <c r="E397" s="281">
        <v>41651.040972222225</v>
      </c>
      <c r="F397" s="281">
        <v>41651.520833333336</v>
      </c>
      <c r="G397" s="282">
        <v>11.516666666662786</v>
      </c>
      <c r="H397" s="313">
        <v>2.7420634920625679</v>
      </c>
      <c r="I397" s="283">
        <v>268.72222222213168</v>
      </c>
      <c r="J397" s="356">
        <v>3.2918574269791367E-5</v>
      </c>
      <c r="K397" s="356">
        <v>3.4062383708203849E-5</v>
      </c>
      <c r="L397" s="356">
        <v>3.5314882385426649E-5</v>
      </c>
      <c r="M397" s="535">
        <v>80</v>
      </c>
      <c r="N397" s="535">
        <v>105</v>
      </c>
      <c r="O397" s="535">
        <v>98</v>
      </c>
      <c r="P397" s="284" t="s">
        <v>183</v>
      </c>
      <c r="Q397" s="284" t="s">
        <v>447</v>
      </c>
      <c r="R397" s="284"/>
      <c r="S397" s="284"/>
    </row>
    <row r="398" spans="1:29" s="63" customFormat="1" x14ac:dyDescent="0.2">
      <c r="A398" s="280" t="s">
        <v>107</v>
      </c>
      <c r="B398" s="280" t="s">
        <v>4</v>
      </c>
      <c r="C398" s="280">
        <v>16</v>
      </c>
      <c r="D398" s="280">
        <v>8551</v>
      </c>
      <c r="E398" s="281">
        <v>41651.520833333336</v>
      </c>
      <c r="F398" s="281">
        <v>41651.609722222223</v>
      </c>
      <c r="G398" s="282">
        <v>2.1333333333022892</v>
      </c>
      <c r="H398" s="313">
        <v>0.60952380951493979</v>
      </c>
      <c r="I398" s="283">
        <v>59.733333332464099</v>
      </c>
      <c r="J398" s="356">
        <v>7.3173560170305047E-6</v>
      </c>
      <c r="K398" s="356">
        <v>7.5716094609344989E-6</v>
      </c>
      <c r="L398" s="356">
        <v>7.8500230598037997E-6</v>
      </c>
      <c r="M398" s="535">
        <v>75</v>
      </c>
      <c r="N398" s="535">
        <v>105</v>
      </c>
      <c r="O398" s="535">
        <v>98</v>
      </c>
      <c r="P398" s="284" t="s">
        <v>183</v>
      </c>
      <c r="Q398" s="284" t="s">
        <v>540</v>
      </c>
      <c r="R398" s="284"/>
      <c r="S398" s="284"/>
    </row>
    <row r="399" spans="1:29" s="214" customFormat="1" x14ac:dyDescent="0.2">
      <c r="A399" s="280" t="s">
        <v>107</v>
      </c>
      <c r="B399" s="280" t="s">
        <v>4</v>
      </c>
      <c r="C399" s="280">
        <v>17</v>
      </c>
      <c r="D399" s="280">
        <v>8551</v>
      </c>
      <c r="E399" s="281">
        <v>41652.527777777781</v>
      </c>
      <c r="F399" s="281">
        <v>41654.368750000001</v>
      </c>
      <c r="G399" s="282">
        <v>44.183333333290648</v>
      </c>
      <c r="H399" s="313">
        <v>10.519841269831106</v>
      </c>
      <c r="I399" s="283">
        <v>1030.9444444434484</v>
      </c>
      <c r="J399" s="356">
        <v>1.2629108594668887E-4</v>
      </c>
      <c r="K399" s="356">
        <v>1.3067927526829462E-4</v>
      </c>
      <c r="L399" s="356">
        <v>1.3548444747280339E-4</v>
      </c>
      <c r="M399" s="535">
        <v>80</v>
      </c>
      <c r="N399" s="535">
        <v>105</v>
      </c>
      <c r="O399" s="535">
        <v>98</v>
      </c>
      <c r="P399" s="284" t="s">
        <v>183</v>
      </c>
      <c r="Q399" s="284" t="s">
        <v>447</v>
      </c>
      <c r="R399" s="284"/>
      <c r="S399" s="284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</row>
    <row r="400" spans="1:29" s="214" customFormat="1" x14ac:dyDescent="0.2">
      <c r="A400" s="280" t="s">
        <v>107</v>
      </c>
      <c r="B400" s="280" t="s">
        <v>4</v>
      </c>
      <c r="C400" s="280">
        <v>18</v>
      </c>
      <c r="D400" s="280">
        <v>8551</v>
      </c>
      <c r="E400" s="281">
        <v>41655.104861111111</v>
      </c>
      <c r="F400" s="281">
        <v>41655.27847222222</v>
      </c>
      <c r="G400" s="282">
        <v>4.1666666666278616</v>
      </c>
      <c r="H400" s="313">
        <v>0.19841269841085055</v>
      </c>
      <c r="I400" s="283">
        <v>19.444444444263354</v>
      </c>
      <c r="J400" s="356">
        <v>2.381951828472929E-6</v>
      </c>
      <c r="K400" s="356">
        <v>2.4647166214108609E-6</v>
      </c>
      <c r="L400" s="356">
        <v>2.5553460481266027E-6</v>
      </c>
      <c r="M400" s="535">
        <v>100</v>
      </c>
      <c r="N400" s="535">
        <v>105</v>
      </c>
      <c r="O400" s="535">
        <v>98</v>
      </c>
      <c r="P400" s="284" t="s">
        <v>183</v>
      </c>
      <c r="Q400" s="284" t="s">
        <v>447</v>
      </c>
      <c r="R400" s="284"/>
      <c r="S400" s="284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</row>
    <row r="401" spans="1:29" s="214" customFormat="1" x14ac:dyDescent="0.2">
      <c r="A401" s="280" t="s">
        <v>107</v>
      </c>
      <c r="B401" s="280" t="s">
        <v>4</v>
      </c>
      <c r="C401" s="280">
        <v>19</v>
      </c>
      <c r="D401" s="280">
        <v>8551</v>
      </c>
      <c r="E401" s="281">
        <v>41655.441666666666</v>
      </c>
      <c r="F401" s="281">
        <v>41655.604166666664</v>
      </c>
      <c r="G401" s="282">
        <v>3.8999999999650754</v>
      </c>
      <c r="H401" s="313">
        <v>0.37142857142524527</v>
      </c>
      <c r="I401" s="283">
        <v>36.399999999674037</v>
      </c>
      <c r="J401" s="356">
        <v>4.4590138229029206E-6</v>
      </c>
      <c r="K401" s="356">
        <v>4.6139495152827838E-6</v>
      </c>
      <c r="L401" s="356">
        <v>4.7836078020947139E-6</v>
      </c>
      <c r="M401" s="535">
        <v>95</v>
      </c>
      <c r="N401" s="535">
        <v>105</v>
      </c>
      <c r="O401" s="535">
        <v>98</v>
      </c>
      <c r="P401" s="284" t="s">
        <v>183</v>
      </c>
      <c r="Q401" s="284" t="s">
        <v>447</v>
      </c>
      <c r="R401" s="284"/>
      <c r="S401" s="284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</row>
    <row r="402" spans="1:29" s="63" customFormat="1" x14ac:dyDescent="0.2">
      <c r="A402" s="280" t="s">
        <v>107</v>
      </c>
      <c r="B402" s="280" t="s">
        <v>4</v>
      </c>
      <c r="C402" s="280">
        <v>20</v>
      </c>
      <c r="D402" s="280">
        <v>8551</v>
      </c>
      <c r="E402" s="281">
        <v>41656.842361111114</v>
      </c>
      <c r="F402" s="281">
        <v>41657.022916666669</v>
      </c>
      <c r="G402" s="282">
        <v>4.3333333333139308</v>
      </c>
      <c r="H402" s="313">
        <v>0.41269841269656482</v>
      </c>
      <c r="I402" s="283">
        <v>40.444444444263354</v>
      </c>
      <c r="J402" s="356">
        <v>4.954459803247651E-6</v>
      </c>
      <c r="K402" s="356">
        <v>5.1266105725593814E-6</v>
      </c>
      <c r="L402" s="356">
        <v>5.3151197801290365E-6</v>
      </c>
      <c r="M402" s="535">
        <v>95</v>
      </c>
      <c r="N402" s="535">
        <v>105</v>
      </c>
      <c r="O402" s="535">
        <v>98</v>
      </c>
      <c r="P402" s="284" t="s">
        <v>183</v>
      </c>
      <c r="Q402" s="284" t="s">
        <v>544</v>
      </c>
      <c r="R402" s="284"/>
      <c r="S402" s="284"/>
    </row>
    <row r="403" spans="1:29" s="63" customFormat="1" x14ac:dyDescent="0.2">
      <c r="A403" s="280" t="s">
        <v>107</v>
      </c>
      <c r="B403" s="280" t="s">
        <v>4</v>
      </c>
      <c r="C403" s="280">
        <v>21</v>
      </c>
      <c r="D403" s="280">
        <v>8551</v>
      </c>
      <c r="E403" s="281">
        <v>41657.714583333334</v>
      </c>
      <c r="F403" s="281">
        <v>41657.93472222222</v>
      </c>
      <c r="G403" s="282">
        <v>5.2833333332673647</v>
      </c>
      <c r="H403" s="313">
        <v>0.25158730158416021</v>
      </c>
      <c r="I403" s="283">
        <v>24.655555555247702</v>
      </c>
      <c r="J403" s="356">
        <v>3.0203149184940906E-6</v>
      </c>
      <c r="K403" s="356">
        <v>3.1252606759390552E-6</v>
      </c>
      <c r="L403" s="356">
        <v>3.2401787890142513E-6</v>
      </c>
      <c r="M403" s="535">
        <v>100</v>
      </c>
      <c r="N403" s="535">
        <v>105</v>
      </c>
      <c r="O403" s="535">
        <v>98</v>
      </c>
      <c r="P403" s="284" t="s">
        <v>183</v>
      </c>
      <c r="Q403" s="284" t="s">
        <v>551</v>
      </c>
      <c r="R403" s="284"/>
      <c r="S403" s="284"/>
    </row>
    <row r="404" spans="1:29" s="63" customFormat="1" x14ac:dyDescent="0.2">
      <c r="A404" s="280" t="s">
        <v>107</v>
      </c>
      <c r="B404" s="280" t="s">
        <v>4</v>
      </c>
      <c r="C404" s="280">
        <v>22</v>
      </c>
      <c r="D404" s="280">
        <v>8551</v>
      </c>
      <c r="E404" s="281">
        <v>41659.388888888891</v>
      </c>
      <c r="F404" s="281">
        <v>41659.770833333336</v>
      </c>
      <c r="G404" s="282">
        <v>9.1666666666860692</v>
      </c>
      <c r="H404" s="313">
        <v>0.43650793650886044</v>
      </c>
      <c r="I404" s="283">
        <v>42.777777777868323</v>
      </c>
      <c r="J404" s="356">
        <v>5.2402940227003397E-6</v>
      </c>
      <c r="K404" s="356">
        <v>5.4223765671658704E-6</v>
      </c>
      <c r="L404" s="356">
        <v>5.6217613059427822E-6</v>
      </c>
      <c r="M404" s="535">
        <v>100</v>
      </c>
      <c r="N404" s="535">
        <v>105</v>
      </c>
      <c r="O404" s="535">
        <v>98</v>
      </c>
      <c r="P404" s="284" t="s">
        <v>183</v>
      </c>
      <c r="Q404" s="284" t="s">
        <v>483</v>
      </c>
      <c r="R404" s="284"/>
      <c r="S404" s="284"/>
    </row>
    <row r="405" spans="1:29" s="63" customFormat="1" x14ac:dyDescent="0.2">
      <c r="A405" s="280" t="s">
        <v>107</v>
      </c>
      <c r="B405" s="280" t="s">
        <v>4</v>
      </c>
      <c r="C405" s="280">
        <v>23</v>
      </c>
      <c r="D405" s="280">
        <v>8551</v>
      </c>
      <c r="E405" s="281">
        <v>41659.770833333336</v>
      </c>
      <c r="F405" s="281">
        <v>41663.5</v>
      </c>
      <c r="G405" s="282">
        <v>89.499999999941792</v>
      </c>
      <c r="H405" s="313">
        <v>2.5571428571411943</v>
      </c>
      <c r="I405" s="283">
        <v>250.59999999983705</v>
      </c>
      <c r="J405" s="356">
        <v>3.0698595165625052E-5</v>
      </c>
      <c r="K405" s="356">
        <v>3.1765267817018357E-5</v>
      </c>
      <c r="L405" s="356">
        <v>3.293329986854096E-5</v>
      </c>
      <c r="M405" s="535">
        <v>102</v>
      </c>
      <c r="N405" s="535">
        <v>105</v>
      </c>
      <c r="O405" s="535">
        <v>98</v>
      </c>
      <c r="P405" s="284" t="s">
        <v>183</v>
      </c>
      <c r="Q405" s="284" t="s">
        <v>483</v>
      </c>
      <c r="R405" s="284"/>
      <c r="S405" s="284"/>
    </row>
    <row r="406" spans="1:29" s="63" customFormat="1" x14ac:dyDescent="0.2">
      <c r="A406" s="454" t="s">
        <v>107</v>
      </c>
      <c r="B406" s="454" t="s">
        <v>4</v>
      </c>
      <c r="C406" s="454">
        <v>24</v>
      </c>
      <c r="D406" s="454">
        <v>8551</v>
      </c>
      <c r="E406" s="455">
        <v>41663.5</v>
      </c>
      <c r="F406" s="281">
        <v>41675.496527777781</v>
      </c>
      <c r="G406" s="456">
        <v>287.91666666674428</v>
      </c>
      <c r="H406" s="457">
        <v>5.4841269841284621</v>
      </c>
      <c r="I406" s="458">
        <v>537.44444444458929</v>
      </c>
      <c r="J406" s="245">
        <v>6.5837148539622659E-5</v>
      </c>
      <c r="K406" s="245">
        <v>6.8124767416449019E-5</v>
      </c>
      <c r="L406" s="245">
        <v>7.0629764770896124E-5</v>
      </c>
      <c r="M406" s="244">
        <v>103</v>
      </c>
      <c r="N406" s="244">
        <v>105</v>
      </c>
      <c r="O406" s="244">
        <v>98</v>
      </c>
      <c r="P406" s="459" t="s">
        <v>183</v>
      </c>
      <c r="Q406" s="459" t="s">
        <v>483</v>
      </c>
      <c r="R406" s="459"/>
      <c r="S406" s="459"/>
      <c r="T406" s="214"/>
      <c r="U406" s="214"/>
      <c r="V406" s="214"/>
      <c r="W406" s="214"/>
      <c r="X406" s="214"/>
      <c r="Y406" s="214"/>
      <c r="Z406" s="214"/>
      <c r="AA406" s="214"/>
      <c r="AB406" s="214"/>
      <c r="AC406" s="214"/>
    </row>
    <row r="407" spans="1:29" s="63" customFormat="1" ht="13.5" x14ac:dyDescent="0.25">
      <c r="A407" s="390" t="s">
        <v>119</v>
      </c>
      <c r="B407" s="390" t="s">
        <v>158</v>
      </c>
      <c r="C407" s="278">
        <v>8</v>
      </c>
      <c r="D407" s="278">
        <v>8560</v>
      </c>
      <c r="E407" s="279">
        <v>41679</v>
      </c>
      <c r="F407" s="279">
        <v>41680.008333333331</v>
      </c>
      <c r="G407" s="391">
        <v>24.199999999953434</v>
      </c>
      <c r="H407" s="392">
        <v>24.199999999953434</v>
      </c>
      <c r="I407" s="393">
        <v>4065.5999999921769</v>
      </c>
      <c r="J407" s="394">
        <v>4.9803754391542778E-4</v>
      </c>
      <c r="K407" s="394">
        <v>5.1534266894136195E-4</v>
      </c>
      <c r="L407" s="394">
        <v>5.3429219451464301E-4</v>
      </c>
      <c r="M407" s="294">
        <v>0</v>
      </c>
      <c r="N407" s="294">
        <v>181</v>
      </c>
      <c r="O407" s="294">
        <v>168</v>
      </c>
      <c r="P407" s="382" t="s">
        <v>204</v>
      </c>
      <c r="Q407" s="483" t="s">
        <v>205</v>
      </c>
      <c r="R407" s="383"/>
      <c r="S407" s="384"/>
      <c r="T407" s="384"/>
      <c r="U407" s="384"/>
      <c r="V407" s="214"/>
      <c r="W407" s="214"/>
      <c r="X407" s="214"/>
      <c r="Y407" s="214"/>
      <c r="Z407" s="214"/>
      <c r="AA407" s="214"/>
      <c r="AB407" s="214"/>
      <c r="AC407" s="214"/>
    </row>
    <row r="408" spans="1:29" s="63" customFormat="1" ht="13.5" x14ac:dyDescent="0.25">
      <c r="A408" s="280" t="s">
        <v>126</v>
      </c>
      <c r="B408" s="280" t="s">
        <v>4</v>
      </c>
      <c r="C408" s="280">
        <v>8</v>
      </c>
      <c r="D408" s="280">
        <v>8560</v>
      </c>
      <c r="E408" s="281">
        <v>41679</v>
      </c>
      <c r="F408" s="281">
        <v>41679.487500000003</v>
      </c>
      <c r="G408" s="282">
        <v>11.700000000069849</v>
      </c>
      <c r="H408" s="313">
        <v>6.1285714286080166</v>
      </c>
      <c r="I408" s="283">
        <v>949.9285714342426</v>
      </c>
      <c r="J408" s="356">
        <v>1.16366610737188E-4</v>
      </c>
      <c r="K408" s="356">
        <v>1.2040995801542694E-4</v>
      </c>
      <c r="L408" s="356">
        <v>1.2483751993918189E-4</v>
      </c>
      <c r="M408" s="495">
        <v>80</v>
      </c>
      <c r="N408" s="495">
        <v>168</v>
      </c>
      <c r="O408" s="495">
        <v>155</v>
      </c>
      <c r="P408" s="284" t="s">
        <v>204</v>
      </c>
      <c r="Q408" s="482" t="s">
        <v>205</v>
      </c>
      <c r="R408" s="285"/>
    </row>
    <row r="409" spans="1:29" s="63" customFormat="1" ht="13.5" x14ac:dyDescent="0.25">
      <c r="A409" s="280" t="s">
        <v>111</v>
      </c>
      <c r="B409" s="280" t="s">
        <v>4</v>
      </c>
      <c r="C409" s="280">
        <v>9</v>
      </c>
      <c r="D409" s="280">
        <v>8560</v>
      </c>
      <c r="E409" s="281">
        <v>41679</v>
      </c>
      <c r="F409" s="281">
        <v>41679.284722222219</v>
      </c>
      <c r="G409" s="282">
        <v>6.8333333332557231</v>
      </c>
      <c r="H409" s="313">
        <v>2.5134099616572776</v>
      </c>
      <c r="I409" s="283">
        <v>603.21839079774668</v>
      </c>
      <c r="J409" s="356">
        <v>7.3894481945617997E-5</v>
      </c>
      <c r="K409" s="356">
        <v>7.6462065985050771E-5</v>
      </c>
      <c r="L409" s="356">
        <v>7.9273631884971415E-5</v>
      </c>
      <c r="M409" s="495">
        <v>165</v>
      </c>
      <c r="N409" s="495">
        <v>261</v>
      </c>
      <c r="O409" s="495">
        <v>240</v>
      </c>
      <c r="P409" s="284" t="s">
        <v>204</v>
      </c>
      <c r="Q409" s="482" t="s">
        <v>205</v>
      </c>
      <c r="R409" s="285"/>
    </row>
    <row r="410" spans="1:29" s="63" customFormat="1" x14ac:dyDescent="0.2">
      <c r="A410" s="247" t="s">
        <v>127</v>
      </c>
      <c r="B410" s="514" t="s">
        <v>5</v>
      </c>
      <c r="C410" s="247">
        <v>15</v>
      </c>
      <c r="D410" s="247">
        <v>8560</v>
      </c>
      <c r="E410" s="248">
        <v>41698.518055555556</v>
      </c>
      <c r="F410" s="248">
        <v>41700.763194444444</v>
      </c>
      <c r="G410" s="515">
        <v>53.88</v>
      </c>
      <c r="H410" s="516">
        <v>53.879999999999995</v>
      </c>
      <c r="I410" s="517">
        <v>9051.84</v>
      </c>
      <c r="J410" s="518">
        <v>1.108853837446896E-3</v>
      </c>
      <c r="K410" s="518">
        <v>1.1473827687030582E-3</v>
      </c>
      <c r="L410" s="518"/>
      <c r="M410" s="519">
        <v>0</v>
      </c>
      <c r="N410" s="520">
        <v>180</v>
      </c>
      <c r="O410" s="520">
        <v>168</v>
      </c>
      <c r="P410" s="521" t="s">
        <v>204</v>
      </c>
      <c r="Q410" s="522" t="s">
        <v>394</v>
      </c>
      <c r="R410" s="523"/>
      <c r="S410" s="218"/>
      <c r="T410" s="218"/>
      <c r="U410" s="218"/>
    </row>
    <row r="411" spans="1:29" s="63" customFormat="1" x14ac:dyDescent="0.2">
      <c r="A411" s="280" t="s">
        <v>109</v>
      </c>
      <c r="B411" s="280" t="s">
        <v>4</v>
      </c>
      <c r="C411" s="280">
        <v>6</v>
      </c>
      <c r="D411" s="280">
        <v>8650</v>
      </c>
      <c r="E411" s="281">
        <v>41656.8125</v>
      </c>
      <c r="F411" s="281">
        <v>41656.927083333336</v>
      </c>
      <c r="G411" s="282">
        <v>2.7500000000582077</v>
      </c>
      <c r="H411" s="313">
        <v>0.54365733114824533</v>
      </c>
      <c r="I411" s="283">
        <v>309.88467875449982</v>
      </c>
      <c r="J411" s="356">
        <v>3.7960990826497789E-5</v>
      </c>
      <c r="K411" s="356">
        <v>3.9280007234771691E-5</v>
      </c>
      <c r="L411" s="356">
        <v>4.0724361732222909E-5</v>
      </c>
      <c r="M411" s="537">
        <v>487</v>
      </c>
      <c r="N411" s="537">
        <v>607</v>
      </c>
      <c r="O411" s="537">
        <v>570</v>
      </c>
      <c r="P411" s="284" t="s">
        <v>485</v>
      </c>
      <c r="Q411" s="284" t="s">
        <v>486</v>
      </c>
      <c r="R411" s="284"/>
      <c r="S411" s="284"/>
    </row>
    <row r="412" spans="1:29" s="63" customFormat="1" x14ac:dyDescent="0.2">
      <c r="A412" s="280" t="s">
        <v>109</v>
      </c>
      <c r="B412" s="280" t="s">
        <v>4</v>
      </c>
      <c r="C412" s="280">
        <v>7</v>
      </c>
      <c r="D412" s="280">
        <v>8650</v>
      </c>
      <c r="E412" s="281">
        <v>41657.177083333336</v>
      </c>
      <c r="F412" s="281">
        <v>41657.239583333336</v>
      </c>
      <c r="G412" s="282">
        <v>1.5</v>
      </c>
      <c r="H412" s="313">
        <v>0.29654036243822074</v>
      </c>
      <c r="I412" s="283">
        <v>169.02800658978583</v>
      </c>
      <c r="J412" s="356">
        <v>2.0705994995833253E-5</v>
      </c>
      <c r="K412" s="356">
        <v>2.1425458491240151E-5</v>
      </c>
      <c r="L412" s="356">
        <v>2.2213288217105959E-5</v>
      </c>
      <c r="M412" s="537">
        <v>487</v>
      </c>
      <c r="N412" s="537">
        <v>607</v>
      </c>
      <c r="O412" s="537">
        <v>570</v>
      </c>
      <c r="P412" s="284" t="s">
        <v>485</v>
      </c>
      <c r="Q412" s="284" t="s">
        <v>486</v>
      </c>
      <c r="R412" s="284"/>
      <c r="S412" s="284"/>
    </row>
    <row r="413" spans="1:29" s="63" customFormat="1" x14ac:dyDescent="0.2">
      <c r="A413" s="280" t="s">
        <v>110</v>
      </c>
      <c r="B413" s="452" t="s">
        <v>156</v>
      </c>
      <c r="C413" s="280">
        <v>11</v>
      </c>
      <c r="D413" s="280">
        <v>8825</v>
      </c>
      <c r="E413" s="281">
        <v>41661.440972222219</v>
      </c>
      <c r="F413" s="281">
        <v>41661.833333333336</v>
      </c>
      <c r="G413" s="453">
        <v>9.4166666668024845</v>
      </c>
      <c r="H413" s="313"/>
      <c r="I413" s="283"/>
      <c r="J413" s="356"/>
      <c r="K413" s="356"/>
      <c r="L413" s="356"/>
      <c r="M413" s="535">
        <v>0</v>
      </c>
      <c r="N413" s="535">
        <v>525</v>
      </c>
      <c r="O413" s="535">
        <v>486</v>
      </c>
      <c r="P413" s="284" t="s">
        <v>561</v>
      </c>
      <c r="Q413" s="284" t="s">
        <v>562</v>
      </c>
      <c r="R413" s="284"/>
      <c r="S413" s="284"/>
    </row>
    <row r="414" spans="1:29" s="63" customFormat="1" x14ac:dyDescent="0.2">
      <c r="A414" s="280" t="s">
        <v>110</v>
      </c>
      <c r="B414" s="452" t="s">
        <v>156</v>
      </c>
      <c r="C414" s="280">
        <v>12</v>
      </c>
      <c r="D414" s="280">
        <v>8825</v>
      </c>
      <c r="E414" s="281">
        <v>41662.365972222222</v>
      </c>
      <c r="F414" s="281">
        <v>41662.631944444445</v>
      </c>
      <c r="G414" s="453">
        <v>6.3833333333604969</v>
      </c>
      <c r="H414" s="313"/>
      <c r="I414" s="283"/>
      <c r="J414" s="356"/>
      <c r="K414" s="356"/>
      <c r="L414" s="356"/>
      <c r="M414" s="535">
        <v>0</v>
      </c>
      <c r="N414" s="535">
        <v>525</v>
      </c>
      <c r="O414" s="535">
        <v>486</v>
      </c>
      <c r="P414" s="284" t="s">
        <v>561</v>
      </c>
      <c r="Q414" s="284" t="s">
        <v>562</v>
      </c>
      <c r="R414" s="284"/>
      <c r="S414" s="284"/>
    </row>
    <row r="415" spans="1:29" s="63" customFormat="1" x14ac:dyDescent="0.2">
      <c r="A415" s="280" t="s">
        <v>110</v>
      </c>
      <c r="B415" s="452" t="s">
        <v>156</v>
      </c>
      <c r="C415" s="280">
        <v>13</v>
      </c>
      <c r="D415" s="280">
        <v>8825</v>
      </c>
      <c r="E415" s="281">
        <v>41663.513888888891</v>
      </c>
      <c r="F415" s="281">
        <v>41663.751388888886</v>
      </c>
      <c r="G415" s="453">
        <v>5.6999999998952262</v>
      </c>
      <c r="H415" s="313"/>
      <c r="I415" s="283"/>
      <c r="J415" s="356"/>
      <c r="K415" s="356"/>
      <c r="L415" s="356"/>
      <c r="M415" s="535">
        <v>0</v>
      </c>
      <c r="N415" s="535">
        <v>525</v>
      </c>
      <c r="O415" s="535">
        <v>486</v>
      </c>
      <c r="P415" s="284" t="s">
        <v>561</v>
      </c>
      <c r="Q415" s="284" t="s">
        <v>577</v>
      </c>
      <c r="R415" s="284"/>
      <c r="S415" s="284"/>
    </row>
    <row r="416" spans="1:29" s="139" customFormat="1" ht="8.25" x14ac:dyDescent="0.15">
      <c r="A416" s="133"/>
      <c r="B416" s="133"/>
      <c r="C416" s="133"/>
      <c r="D416" s="133"/>
      <c r="E416" s="134"/>
      <c r="F416" s="134"/>
      <c r="G416" s="135">
        <f t="shared" ref="G416" si="18">(F416-E416)*24</f>
        <v>0</v>
      </c>
      <c r="H416" s="135"/>
      <c r="I416" s="136"/>
      <c r="J416" s="172"/>
      <c r="K416" s="172"/>
      <c r="L416" s="172"/>
      <c r="M416" s="137"/>
      <c r="N416" s="137"/>
      <c r="O416" s="137"/>
      <c r="P416" s="138"/>
      <c r="Q416" s="138"/>
    </row>
    <row r="417" spans="1:29" ht="15" x14ac:dyDescent="0.3">
      <c r="A417" s="31"/>
      <c r="B417" s="31"/>
      <c r="C417" s="31"/>
      <c r="D417" s="40" t="s">
        <v>42</v>
      </c>
      <c r="E417" s="32"/>
      <c r="F417" s="39" t="s">
        <v>41</v>
      </c>
      <c r="G417" s="33">
        <f t="shared" ref="G417:L417" si="19">SUM(G378:G416)</f>
        <v>723.37999999935971</v>
      </c>
      <c r="H417" s="33">
        <f t="shared" si="19"/>
        <v>166.24062938789206</v>
      </c>
      <c r="I417" s="34">
        <f t="shared" si="19"/>
        <v>30269.256831184874</v>
      </c>
      <c r="J417" s="37">
        <f t="shared" si="19"/>
        <v>3.7079954566060628E-3</v>
      </c>
      <c r="K417" s="37">
        <f t="shared" si="19"/>
        <v>3.8368357935567639E-3</v>
      </c>
      <c r="L417" s="37">
        <f t="shared" si="19"/>
        <v>1.7952212960600307E-3</v>
      </c>
      <c r="M417" s="31"/>
      <c r="N417" s="31"/>
      <c r="O417" s="31"/>
      <c r="P417" s="31"/>
      <c r="Q417" s="36"/>
    </row>
    <row r="418" spans="1:29" x14ac:dyDescent="0.2">
      <c r="A418" s="10"/>
      <c r="B418" s="10"/>
      <c r="C418" s="10"/>
      <c r="D418" s="10"/>
      <c r="E418" s="12"/>
      <c r="F418" s="12"/>
      <c r="G418" s="11"/>
      <c r="H418" s="11"/>
      <c r="I418" s="23"/>
      <c r="J418" s="171"/>
      <c r="K418" s="171"/>
      <c r="L418" s="171"/>
      <c r="M418" s="10"/>
      <c r="N418" s="10"/>
      <c r="O418" s="10"/>
      <c r="P418" s="10"/>
      <c r="Q418" s="18"/>
    </row>
    <row r="419" spans="1:29" s="149" customFormat="1" ht="8.25" x14ac:dyDescent="0.15">
      <c r="A419" s="140"/>
      <c r="B419" s="140"/>
      <c r="C419" s="140"/>
      <c r="D419" s="140"/>
      <c r="E419" s="141"/>
      <c r="F419" s="142"/>
      <c r="G419" s="143"/>
      <c r="H419" s="144"/>
      <c r="I419" s="145"/>
      <c r="J419" s="146"/>
      <c r="K419" s="146"/>
      <c r="L419" s="146"/>
      <c r="M419" s="147"/>
      <c r="N419" s="147"/>
      <c r="O419" s="147"/>
      <c r="P419" s="148"/>
      <c r="Q419" s="148"/>
    </row>
    <row r="420" spans="1:29" s="214" customFormat="1" x14ac:dyDescent="0.2">
      <c r="A420" s="280" t="s">
        <v>121</v>
      </c>
      <c r="B420" s="280" t="s">
        <v>4</v>
      </c>
      <c r="C420" s="280">
        <v>1</v>
      </c>
      <c r="D420" s="280">
        <v>9270</v>
      </c>
      <c r="E420" s="281">
        <v>41647.324999999997</v>
      </c>
      <c r="F420" s="281">
        <v>41647.381944444445</v>
      </c>
      <c r="G420" s="282">
        <v>1.3666666667559184</v>
      </c>
      <c r="H420" s="313">
        <v>0.15067698260171633</v>
      </c>
      <c r="I420" s="283">
        <v>72.47562863142555</v>
      </c>
      <c r="J420" s="356">
        <v>8.8782920300549236E-6</v>
      </c>
      <c r="K420" s="356">
        <v>9.1867827361751511E-6</v>
      </c>
      <c r="L420" s="356">
        <v>9.5245874336843669E-6</v>
      </c>
      <c r="M420" s="535">
        <v>460</v>
      </c>
      <c r="N420" s="535">
        <v>517</v>
      </c>
      <c r="O420" s="535">
        <v>481</v>
      </c>
      <c r="P420" s="284" t="s">
        <v>533</v>
      </c>
      <c r="Q420" s="284" t="s">
        <v>534</v>
      </c>
      <c r="R420" s="284"/>
      <c r="S420" s="284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</row>
    <row r="421" spans="1:29" s="63" customFormat="1" x14ac:dyDescent="0.2">
      <c r="A421" s="280" t="s">
        <v>132</v>
      </c>
      <c r="B421" s="280" t="s">
        <v>4</v>
      </c>
      <c r="C421" s="280">
        <v>6</v>
      </c>
      <c r="D421" s="280">
        <v>9290</v>
      </c>
      <c r="E421" s="281">
        <v>41663.97152777778</v>
      </c>
      <c r="F421" s="281">
        <v>41664.147916666669</v>
      </c>
      <c r="G421" s="282">
        <v>4.2333333333372138</v>
      </c>
      <c r="H421" s="313">
        <v>0.37754585705284449</v>
      </c>
      <c r="I421" s="283">
        <v>181.97710309947104</v>
      </c>
      <c r="J421" s="356">
        <v>2.2292264235704334E-5</v>
      </c>
      <c r="K421" s="356">
        <v>2.306684523752441E-5</v>
      </c>
      <c r="L421" s="356">
        <v>2.3915029950467559E-5</v>
      </c>
      <c r="M421" s="535">
        <v>480</v>
      </c>
      <c r="N421" s="535">
        <v>527</v>
      </c>
      <c r="O421" s="535">
        <v>482</v>
      </c>
      <c r="P421" s="284" t="s">
        <v>498</v>
      </c>
      <c r="Q421" s="284" t="s">
        <v>499</v>
      </c>
      <c r="R421" s="284"/>
      <c r="S421" s="284"/>
    </row>
    <row r="422" spans="1:29" s="149" customFormat="1" ht="8.25" x14ac:dyDescent="0.15">
      <c r="A422" s="150"/>
      <c r="B422" s="150"/>
      <c r="C422" s="150"/>
      <c r="D422" s="150"/>
      <c r="E422" s="151"/>
      <c r="F422" s="151"/>
      <c r="G422" s="152"/>
      <c r="H422" s="153"/>
      <c r="I422" s="154"/>
      <c r="J422" s="155"/>
      <c r="K422" s="155"/>
      <c r="L422" s="156"/>
      <c r="M422" s="157"/>
      <c r="N422" s="157"/>
      <c r="O422" s="157"/>
      <c r="P422" s="158"/>
      <c r="Q422" s="158"/>
    </row>
    <row r="423" spans="1:29" ht="15" x14ac:dyDescent="0.3">
      <c r="A423" s="31"/>
      <c r="B423" s="31"/>
      <c r="C423" s="31"/>
      <c r="D423" s="40" t="s">
        <v>44</v>
      </c>
      <c r="E423" s="32"/>
      <c r="F423" s="39" t="s">
        <v>43</v>
      </c>
      <c r="G423" s="33">
        <f t="shared" ref="G423:L423" si="20">SUM(G419:G422)</f>
        <v>5.6000000000931323</v>
      </c>
      <c r="H423" s="41">
        <f t="shared" si="20"/>
        <v>0.52822283965456085</v>
      </c>
      <c r="I423" s="34">
        <f t="shared" si="20"/>
        <v>254.45273173089657</v>
      </c>
      <c r="J423" s="37">
        <f t="shared" si="20"/>
        <v>3.1170556265759259E-5</v>
      </c>
      <c r="K423" s="37">
        <f t="shared" si="20"/>
        <v>3.2253627973699562E-5</v>
      </c>
      <c r="L423" s="37">
        <f t="shared" si="20"/>
        <v>3.3439617384151929E-5</v>
      </c>
      <c r="M423" s="31"/>
      <c r="N423" s="31"/>
      <c r="O423" s="31"/>
      <c r="P423" s="31"/>
      <c r="Q423" s="36"/>
    </row>
    <row r="424" spans="1:29" x14ac:dyDescent="0.2">
      <c r="A424" s="10"/>
      <c r="B424" s="10"/>
      <c r="C424" s="10"/>
      <c r="D424" s="10"/>
      <c r="E424" s="12"/>
      <c r="F424" s="12"/>
      <c r="G424" s="11"/>
      <c r="H424" s="11"/>
      <c r="I424" s="23"/>
      <c r="J424" s="171"/>
      <c r="K424" s="171"/>
      <c r="L424" s="171"/>
      <c r="M424" s="10"/>
      <c r="N424" s="10"/>
      <c r="O424" s="10"/>
      <c r="P424" s="10"/>
      <c r="Q424" s="18"/>
    </row>
    <row r="425" spans="1:29" s="149" customFormat="1" ht="8.25" x14ac:dyDescent="0.15">
      <c r="A425" s="140"/>
      <c r="B425" s="140"/>
      <c r="C425" s="140"/>
      <c r="D425" s="140"/>
      <c r="E425" s="142"/>
      <c r="F425" s="142"/>
      <c r="G425" s="143"/>
      <c r="H425" s="144"/>
      <c r="I425" s="145"/>
      <c r="J425" s="146"/>
      <c r="K425" s="146"/>
      <c r="L425" s="146"/>
      <c r="M425" s="147"/>
      <c r="N425" s="147"/>
      <c r="O425" s="147"/>
      <c r="P425" s="159"/>
      <c r="Q425" s="160"/>
    </row>
    <row r="426" spans="1:29" s="63" customFormat="1" ht="13.5" x14ac:dyDescent="0.25">
      <c r="A426" s="280" t="s">
        <v>132</v>
      </c>
      <c r="B426" s="478" t="s">
        <v>7</v>
      </c>
      <c r="C426" s="280">
        <v>17</v>
      </c>
      <c r="D426" s="280">
        <v>9510</v>
      </c>
      <c r="E426" s="281">
        <v>41685.916666666664</v>
      </c>
      <c r="F426" s="281">
        <v>41686.544444444444</v>
      </c>
      <c r="G426" s="479">
        <v>15.066666666709352</v>
      </c>
      <c r="H426" s="480">
        <v>9.348766603442046</v>
      </c>
      <c r="I426" s="481">
        <v>4506.1055028590663</v>
      </c>
      <c r="J426" s="490">
        <v>5.5199963529910506E-4</v>
      </c>
      <c r="K426" s="490"/>
      <c r="L426" s="490"/>
      <c r="M426" s="495">
        <v>200</v>
      </c>
      <c r="N426" s="495">
        <v>527</v>
      </c>
      <c r="O426" s="495">
        <v>482</v>
      </c>
      <c r="P426" s="284" t="s">
        <v>247</v>
      </c>
      <c r="Q426" s="482" t="s">
        <v>248</v>
      </c>
      <c r="R426" s="285"/>
      <c r="V426" s="384"/>
      <c r="W426" s="384"/>
      <c r="X426" s="384"/>
      <c r="Y426" s="384"/>
      <c r="Z426" s="384"/>
      <c r="AA426" s="384"/>
      <c r="AB426" s="384"/>
      <c r="AC426" s="384"/>
    </row>
    <row r="427" spans="1:29" s="63" customFormat="1" x14ac:dyDescent="0.2">
      <c r="A427" s="454" t="s">
        <v>111</v>
      </c>
      <c r="B427" s="454" t="s">
        <v>4</v>
      </c>
      <c r="C427" s="454">
        <v>15</v>
      </c>
      <c r="D427" s="454">
        <v>9600</v>
      </c>
      <c r="E427" s="455">
        <v>41698.342361111114</v>
      </c>
      <c r="F427" s="455">
        <v>41698.357638888891</v>
      </c>
      <c r="G427" s="456">
        <v>0.36666666663950309</v>
      </c>
      <c r="H427" s="457">
        <v>2.9501915706626684E-2</v>
      </c>
      <c r="I427" s="458">
        <v>7.0804597695904041</v>
      </c>
      <c r="J427" s="245">
        <v>8.6735901058775734E-7</v>
      </c>
      <c r="K427" s="245">
        <v>8.9749681104872108E-7</v>
      </c>
      <c r="L427" s="245">
        <v>9.3049842298169522E-7</v>
      </c>
      <c r="M427" s="504">
        <v>240</v>
      </c>
      <c r="N427" s="504">
        <v>261</v>
      </c>
      <c r="O427" s="504">
        <v>240</v>
      </c>
      <c r="P427" s="459" t="s">
        <v>393</v>
      </c>
      <c r="Q427" s="460" t="s">
        <v>400</v>
      </c>
      <c r="R427" s="461"/>
      <c r="S427" s="214"/>
      <c r="T427" s="214"/>
      <c r="U427" s="214"/>
    </row>
    <row r="428" spans="1:29" s="63" customFormat="1" x14ac:dyDescent="0.2">
      <c r="A428" s="454" t="s">
        <v>111</v>
      </c>
      <c r="B428" s="454" t="s">
        <v>4</v>
      </c>
      <c r="C428" s="454">
        <v>16</v>
      </c>
      <c r="D428" s="454">
        <v>9600</v>
      </c>
      <c r="E428" s="455">
        <v>41698.357638888891</v>
      </c>
      <c r="F428" s="455">
        <v>41698.411805555559</v>
      </c>
      <c r="G428" s="456">
        <v>1.3000000000465661</v>
      </c>
      <c r="H428" s="457">
        <v>0.20421455939428818</v>
      </c>
      <c r="I428" s="458">
        <v>49.011494254629163</v>
      </c>
      <c r="J428" s="245">
        <v>6.0039266583647131E-6</v>
      </c>
      <c r="K428" s="245">
        <v>6.2125428615784682E-6</v>
      </c>
      <c r="L428" s="245">
        <v>6.4409825909577973E-6</v>
      </c>
      <c r="M428" s="504">
        <v>220</v>
      </c>
      <c r="N428" s="504">
        <v>261</v>
      </c>
      <c r="O428" s="504">
        <v>240</v>
      </c>
      <c r="P428" s="459" t="s">
        <v>393</v>
      </c>
      <c r="Q428" s="460" t="s">
        <v>401</v>
      </c>
      <c r="R428" s="461"/>
      <c r="S428" s="214"/>
      <c r="T428" s="214"/>
      <c r="U428" s="214"/>
    </row>
    <row r="429" spans="1:29" s="63" customFormat="1" x14ac:dyDescent="0.2">
      <c r="A429" s="454" t="s">
        <v>109</v>
      </c>
      <c r="B429" s="454" t="s">
        <v>4</v>
      </c>
      <c r="C429" s="454">
        <v>14</v>
      </c>
      <c r="D429" s="454">
        <v>9610</v>
      </c>
      <c r="E429" s="455">
        <v>41659.072916666664</v>
      </c>
      <c r="F429" s="455">
        <v>41659.6875</v>
      </c>
      <c r="G429" s="456">
        <v>14.750000000058208</v>
      </c>
      <c r="H429" s="457">
        <v>1.8285626029726196</v>
      </c>
      <c r="I429" s="458">
        <v>1042.2806836943932</v>
      </c>
      <c r="J429" s="245">
        <v>1.2767977955987982E-4</v>
      </c>
      <c r="K429" s="245">
        <v>1.3211622130119283E-4</v>
      </c>
      <c r="L429" s="245">
        <v>1.3697423105872968E-4</v>
      </c>
      <c r="M429" s="543">
        <v>531.75</v>
      </c>
      <c r="N429" s="544">
        <v>607</v>
      </c>
      <c r="O429" s="544">
        <v>570</v>
      </c>
      <c r="P429" s="459" t="s">
        <v>445</v>
      </c>
      <c r="Q429" s="460" t="s">
        <v>446</v>
      </c>
      <c r="R429" s="461"/>
      <c r="S429" s="214"/>
      <c r="T429" s="214"/>
      <c r="U429" s="214"/>
      <c r="V429" s="214"/>
      <c r="W429" s="214"/>
      <c r="X429" s="214"/>
      <c r="Y429" s="214"/>
      <c r="Z429" s="214"/>
      <c r="AA429" s="214"/>
      <c r="AB429" s="214"/>
      <c r="AC429" s="214"/>
    </row>
    <row r="430" spans="1:29" s="63" customFormat="1" x14ac:dyDescent="0.2">
      <c r="A430" s="280" t="s">
        <v>109</v>
      </c>
      <c r="B430" s="280" t="s">
        <v>4</v>
      </c>
      <c r="C430" s="280">
        <v>8</v>
      </c>
      <c r="D430" s="280">
        <v>9620</v>
      </c>
      <c r="E430" s="281">
        <v>41657.475694444445</v>
      </c>
      <c r="F430" s="281">
        <v>41657.583333333336</v>
      </c>
      <c r="G430" s="282">
        <v>2.5833333333721384</v>
      </c>
      <c r="H430" s="313">
        <v>0.31919275124037955</v>
      </c>
      <c r="I430" s="283">
        <v>181.93986820701633</v>
      </c>
      <c r="J430" s="356">
        <v>2.2287702947238638E-5</v>
      </c>
      <c r="K430" s="356">
        <v>2.3062125459667419E-5</v>
      </c>
      <c r="L430" s="356">
        <v>2.3910136622938491E-5</v>
      </c>
      <c r="M430" s="537">
        <v>532</v>
      </c>
      <c r="N430" s="537">
        <v>607</v>
      </c>
      <c r="O430" s="537">
        <v>570</v>
      </c>
      <c r="P430" s="284" t="s">
        <v>500</v>
      </c>
      <c r="Q430" s="284" t="s">
        <v>501</v>
      </c>
      <c r="R430" s="284"/>
      <c r="S430" s="284"/>
    </row>
    <row r="431" spans="1:29" s="63" customFormat="1" x14ac:dyDescent="0.2">
      <c r="A431" s="280" t="s">
        <v>109</v>
      </c>
      <c r="B431" s="280" t="s">
        <v>4</v>
      </c>
      <c r="C431" s="280">
        <v>9</v>
      </c>
      <c r="D431" s="280">
        <v>9620</v>
      </c>
      <c r="E431" s="281">
        <v>41657.746527777781</v>
      </c>
      <c r="F431" s="281">
        <v>41657.756944444445</v>
      </c>
      <c r="G431" s="282">
        <v>0.24999999994179234</v>
      </c>
      <c r="H431" s="313">
        <v>4.942339372819618E-2</v>
      </c>
      <c r="I431" s="283">
        <v>28.171334425071823</v>
      </c>
      <c r="J431" s="356">
        <v>3.4509991651687102E-6</v>
      </c>
      <c r="K431" s="356">
        <v>3.5709097477086077E-6</v>
      </c>
      <c r="L431" s="356">
        <v>3.7022147019890043E-6</v>
      </c>
      <c r="M431" s="537">
        <v>487</v>
      </c>
      <c r="N431" s="537">
        <v>607</v>
      </c>
      <c r="O431" s="537">
        <v>570</v>
      </c>
      <c r="P431" s="284" t="s">
        <v>500</v>
      </c>
      <c r="Q431" s="284" t="s">
        <v>539</v>
      </c>
      <c r="R431" s="284"/>
      <c r="S431" s="284"/>
    </row>
    <row r="432" spans="1:29" s="63" customFormat="1" x14ac:dyDescent="0.2">
      <c r="A432" s="280" t="s">
        <v>109</v>
      </c>
      <c r="B432" s="280" t="s">
        <v>4</v>
      </c>
      <c r="C432" s="280">
        <v>10</v>
      </c>
      <c r="D432" s="280">
        <v>9620</v>
      </c>
      <c r="E432" s="281">
        <v>41657.756944444445</v>
      </c>
      <c r="F432" s="281">
        <v>41657.802083333336</v>
      </c>
      <c r="G432" s="282">
        <v>1.0833333333721384</v>
      </c>
      <c r="H432" s="313">
        <v>0.10708401977319326</v>
      </c>
      <c r="I432" s="283">
        <v>61.037891270720159</v>
      </c>
      <c r="J432" s="356">
        <v>7.4771648598742852E-6</v>
      </c>
      <c r="K432" s="356">
        <v>7.7369711221138597E-6</v>
      </c>
      <c r="L432" s="356">
        <v>8.0214651897978153E-6</v>
      </c>
      <c r="M432" s="537">
        <v>547</v>
      </c>
      <c r="N432" s="537">
        <v>607</v>
      </c>
      <c r="O432" s="537">
        <v>570</v>
      </c>
      <c r="P432" s="284" t="s">
        <v>500</v>
      </c>
      <c r="Q432" s="284" t="s">
        <v>539</v>
      </c>
      <c r="R432" s="284"/>
      <c r="S432" s="284"/>
    </row>
    <row r="433" spans="1:29" s="63" customFormat="1" x14ac:dyDescent="0.2">
      <c r="A433" s="280" t="s">
        <v>109</v>
      </c>
      <c r="B433" s="280" t="s">
        <v>4</v>
      </c>
      <c r="C433" s="280">
        <v>12</v>
      </c>
      <c r="D433" s="280">
        <v>9620</v>
      </c>
      <c r="E433" s="281">
        <v>41658.436805555553</v>
      </c>
      <c r="F433" s="281">
        <v>41658.541666666664</v>
      </c>
      <c r="G433" s="282">
        <v>2.5166666666627862</v>
      </c>
      <c r="H433" s="313">
        <v>0.31095551894515477</v>
      </c>
      <c r="I433" s="283">
        <v>177.24464579873822</v>
      </c>
      <c r="J433" s="356">
        <v>2.1712536419208333E-5</v>
      </c>
      <c r="K433" s="356">
        <v>2.246697383452968E-5</v>
      </c>
      <c r="L433" s="356">
        <v>2.3293100838734913E-5</v>
      </c>
      <c r="M433" s="537">
        <v>532</v>
      </c>
      <c r="N433" s="537">
        <v>607</v>
      </c>
      <c r="O433" s="537">
        <v>570</v>
      </c>
      <c r="P433" s="284" t="s">
        <v>500</v>
      </c>
      <c r="Q433" s="284" t="s">
        <v>504</v>
      </c>
      <c r="R433" s="284"/>
      <c r="S433" s="284"/>
    </row>
    <row r="434" spans="1:29" s="63" customFormat="1" x14ac:dyDescent="0.2">
      <c r="A434" s="280" t="s">
        <v>109</v>
      </c>
      <c r="B434" s="280" t="s">
        <v>4</v>
      </c>
      <c r="C434" s="280">
        <v>13</v>
      </c>
      <c r="D434" s="280">
        <v>9620</v>
      </c>
      <c r="E434" s="281">
        <v>41658.743055555555</v>
      </c>
      <c r="F434" s="281">
        <v>41658.84375</v>
      </c>
      <c r="G434" s="282">
        <v>2.4166666666860692</v>
      </c>
      <c r="H434" s="313">
        <v>0.29859967051310576</v>
      </c>
      <c r="I434" s="283">
        <v>170.2018121924703</v>
      </c>
      <c r="J434" s="356">
        <v>2.0849786627916159E-5</v>
      </c>
      <c r="K434" s="356">
        <v>2.1574246397602531E-5</v>
      </c>
      <c r="L434" s="356">
        <v>2.2367547163237666E-5</v>
      </c>
      <c r="M434" s="537">
        <v>532</v>
      </c>
      <c r="N434" s="537">
        <v>607</v>
      </c>
      <c r="O434" s="537">
        <v>570</v>
      </c>
      <c r="P434" s="284" t="s">
        <v>500</v>
      </c>
      <c r="Q434" s="284" t="s">
        <v>504</v>
      </c>
      <c r="R434" s="284"/>
      <c r="S434" s="284"/>
    </row>
    <row r="435" spans="1:29" s="63" customFormat="1" x14ac:dyDescent="0.2">
      <c r="A435" s="280" t="s">
        <v>107</v>
      </c>
      <c r="B435" s="280" t="s">
        <v>4</v>
      </c>
      <c r="C435" s="280">
        <v>1</v>
      </c>
      <c r="D435" s="280">
        <v>9630</v>
      </c>
      <c r="E435" s="281">
        <v>41641.513888888891</v>
      </c>
      <c r="F435" s="281">
        <v>41641.631944444445</v>
      </c>
      <c r="G435" s="282">
        <v>2.8333333333139308</v>
      </c>
      <c r="H435" s="313">
        <v>0.24285714285547977</v>
      </c>
      <c r="I435" s="283">
        <v>23.799999999837016</v>
      </c>
      <c r="J435" s="356">
        <v>2.9155090380580525E-6</v>
      </c>
      <c r="K435" s="356">
        <v>3.0168131446143304E-6</v>
      </c>
      <c r="L435" s="356">
        <v>3.1277435629146723E-6</v>
      </c>
      <c r="M435" s="535">
        <v>96</v>
      </c>
      <c r="N435" s="535">
        <v>105</v>
      </c>
      <c r="O435" s="535">
        <v>98</v>
      </c>
      <c r="P435" s="284" t="s">
        <v>171</v>
      </c>
      <c r="Q435" s="284" t="s">
        <v>552</v>
      </c>
      <c r="R435" s="284"/>
      <c r="S435" s="284"/>
    </row>
    <row r="436" spans="1:29" s="384" customFormat="1" x14ac:dyDescent="0.2">
      <c r="A436" s="280" t="s">
        <v>107</v>
      </c>
      <c r="B436" s="280" t="s">
        <v>4</v>
      </c>
      <c r="C436" s="280">
        <v>2</v>
      </c>
      <c r="D436" s="280">
        <v>9630</v>
      </c>
      <c r="E436" s="281">
        <v>41643.243750000001</v>
      </c>
      <c r="F436" s="281">
        <v>41643.27847222222</v>
      </c>
      <c r="G436" s="282">
        <v>0.83333333325572312</v>
      </c>
      <c r="H436" s="313">
        <v>3.9682539678843956E-2</v>
      </c>
      <c r="I436" s="283">
        <v>3.8888888885267079</v>
      </c>
      <c r="J436" s="356">
        <v>4.7639036565465524E-7</v>
      </c>
      <c r="K436" s="356">
        <v>4.9294332424085414E-7</v>
      </c>
      <c r="L436" s="356">
        <v>5.1106920958248325E-7</v>
      </c>
      <c r="M436" s="535">
        <v>100</v>
      </c>
      <c r="N436" s="535">
        <v>105</v>
      </c>
      <c r="O436" s="535">
        <v>98</v>
      </c>
      <c r="P436" s="284" t="s">
        <v>171</v>
      </c>
      <c r="Q436" s="284" t="s">
        <v>545</v>
      </c>
      <c r="R436" s="284"/>
      <c r="S436" s="284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</row>
    <row r="437" spans="1:29" s="63" customFormat="1" x14ac:dyDescent="0.2">
      <c r="A437" s="280" t="s">
        <v>107</v>
      </c>
      <c r="B437" s="280" t="s">
        <v>4</v>
      </c>
      <c r="C437" s="280">
        <v>3</v>
      </c>
      <c r="D437" s="280">
        <v>9630</v>
      </c>
      <c r="E437" s="281">
        <v>41643.31527777778</v>
      </c>
      <c r="F437" s="281">
        <v>41643.67083333333</v>
      </c>
      <c r="G437" s="282">
        <v>8.533333333209157</v>
      </c>
      <c r="H437" s="313">
        <v>0.40634920634329319</v>
      </c>
      <c r="I437" s="283">
        <v>39.822222221642733</v>
      </c>
      <c r="J437" s="356">
        <v>4.8782373446870031E-6</v>
      </c>
      <c r="K437" s="356">
        <v>5.0477396406229993E-6</v>
      </c>
      <c r="L437" s="356">
        <v>5.2333487065358667E-6</v>
      </c>
      <c r="M437" s="535">
        <v>100</v>
      </c>
      <c r="N437" s="535">
        <v>105</v>
      </c>
      <c r="O437" s="535">
        <v>98</v>
      </c>
      <c r="P437" s="284" t="s">
        <v>171</v>
      </c>
      <c r="Q437" s="284" t="s">
        <v>545</v>
      </c>
      <c r="R437" s="284"/>
      <c r="S437" s="284"/>
    </row>
    <row r="438" spans="1:29" s="63" customFormat="1" x14ac:dyDescent="0.2">
      <c r="A438" s="280" t="s">
        <v>107</v>
      </c>
      <c r="B438" s="280" t="s">
        <v>4</v>
      </c>
      <c r="C438" s="280">
        <v>4</v>
      </c>
      <c r="D438" s="280">
        <v>9630</v>
      </c>
      <c r="E438" s="281">
        <v>41643.67083333333</v>
      </c>
      <c r="F438" s="281">
        <v>41643.731944444444</v>
      </c>
      <c r="G438" s="282">
        <v>1.4666666667326353</v>
      </c>
      <c r="H438" s="313">
        <v>2.7936507937764483E-2</v>
      </c>
      <c r="I438" s="283">
        <v>2.7377777779009196</v>
      </c>
      <c r="J438" s="356">
        <v>3.3537881746719677E-7</v>
      </c>
      <c r="K438" s="356">
        <v>3.4703210031349023E-7</v>
      </c>
      <c r="L438" s="356">
        <v>3.5979272359575951E-7</v>
      </c>
      <c r="M438" s="535">
        <v>103</v>
      </c>
      <c r="N438" s="535">
        <v>105</v>
      </c>
      <c r="O438" s="535">
        <v>98</v>
      </c>
      <c r="P438" s="284" t="s">
        <v>171</v>
      </c>
      <c r="Q438" s="284" t="s">
        <v>559</v>
      </c>
      <c r="R438" s="284"/>
      <c r="S438" s="284"/>
    </row>
    <row r="439" spans="1:29" s="384" customFormat="1" x14ac:dyDescent="0.2">
      <c r="A439" s="280" t="s">
        <v>107</v>
      </c>
      <c r="B439" s="280" t="s">
        <v>4</v>
      </c>
      <c r="C439" s="280">
        <v>5</v>
      </c>
      <c r="D439" s="280">
        <v>9630</v>
      </c>
      <c r="E439" s="281">
        <v>41647.208333333336</v>
      </c>
      <c r="F439" s="281">
        <v>41647.336111111108</v>
      </c>
      <c r="G439" s="282">
        <v>3.0666666665347293</v>
      </c>
      <c r="H439" s="313">
        <v>0.29206349205092658</v>
      </c>
      <c r="I439" s="283">
        <v>28.622222220990803</v>
      </c>
      <c r="J439" s="356">
        <v>3.5062330913939566E-6</v>
      </c>
      <c r="K439" s="356">
        <v>3.6280628665944852E-6</v>
      </c>
      <c r="L439" s="356">
        <v>3.7614693827155603E-6</v>
      </c>
      <c r="M439" s="535">
        <v>95</v>
      </c>
      <c r="N439" s="535">
        <v>105</v>
      </c>
      <c r="O439" s="535">
        <v>98</v>
      </c>
      <c r="P439" s="284" t="s">
        <v>171</v>
      </c>
      <c r="Q439" s="284" t="s">
        <v>549</v>
      </c>
      <c r="R439" s="284"/>
      <c r="S439" s="284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</row>
    <row r="440" spans="1:29" s="63" customFormat="1" x14ac:dyDescent="0.2">
      <c r="A440" s="280" t="s">
        <v>107</v>
      </c>
      <c r="B440" s="280" t="s">
        <v>4</v>
      </c>
      <c r="C440" s="280">
        <v>7</v>
      </c>
      <c r="D440" s="280">
        <v>9630</v>
      </c>
      <c r="E440" s="281">
        <v>41647.5625</v>
      </c>
      <c r="F440" s="281">
        <v>41647.746527777781</v>
      </c>
      <c r="G440" s="282">
        <v>4.4166666667442769</v>
      </c>
      <c r="H440" s="313">
        <v>0.12619047619269363</v>
      </c>
      <c r="I440" s="283">
        <v>12.366666666883976</v>
      </c>
      <c r="J440" s="356">
        <v>1.5149213629495122E-6</v>
      </c>
      <c r="K440" s="356">
        <v>1.5675597712594518E-6</v>
      </c>
      <c r="L440" s="356">
        <v>1.6252000866522135E-6</v>
      </c>
      <c r="M440" s="535">
        <v>102</v>
      </c>
      <c r="N440" s="535">
        <v>105</v>
      </c>
      <c r="O440" s="535">
        <v>98</v>
      </c>
      <c r="P440" s="284" t="s">
        <v>171</v>
      </c>
      <c r="Q440" s="284" t="s">
        <v>549</v>
      </c>
      <c r="R440" s="284"/>
      <c r="S440" s="284"/>
    </row>
    <row r="441" spans="1:29" s="63" customFormat="1" ht="13.5" x14ac:dyDescent="0.25">
      <c r="A441" s="280" t="s">
        <v>125</v>
      </c>
      <c r="B441" s="280" t="s">
        <v>4</v>
      </c>
      <c r="C441" s="280">
        <v>4</v>
      </c>
      <c r="D441" s="280">
        <v>9630</v>
      </c>
      <c r="E441" s="281">
        <v>41681.345138888886</v>
      </c>
      <c r="F441" s="281">
        <v>41681.387499999997</v>
      </c>
      <c r="G441" s="282">
        <v>1.0166666666627862</v>
      </c>
      <c r="H441" s="313">
        <v>9.4888888888526701E-2</v>
      </c>
      <c r="I441" s="283">
        <v>6.7371111110853956</v>
      </c>
      <c r="J441" s="356">
        <v>8.2529866953383648E-7</v>
      </c>
      <c r="K441" s="356">
        <v>8.539750149911287E-7</v>
      </c>
      <c r="L441" s="356">
        <v>8.8537629875977153E-7</v>
      </c>
      <c r="M441" s="495">
        <v>68</v>
      </c>
      <c r="N441" s="495">
        <v>75</v>
      </c>
      <c r="O441" s="495">
        <v>71</v>
      </c>
      <c r="P441" s="284" t="s">
        <v>171</v>
      </c>
      <c r="Q441" s="482" t="s">
        <v>257</v>
      </c>
      <c r="R441" s="285"/>
    </row>
    <row r="442" spans="1:29" s="63" customFormat="1" ht="13.5" x14ac:dyDescent="0.25">
      <c r="A442" s="280" t="s">
        <v>125</v>
      </c>
      <c r="B442" s="280" t="s">
        <v>4</v>
      </c>
      <c r="C442" s="280">
        <v>5</v>
      </c>
      <c r="D442" s="280">
        <v>9630</v>
      </c>
      <c r="E442" s="281">
        <v>41681.387499999997</v>
      </c>
      <c r="F442" s="281">
        <v>41681.402777777781</v>
      </c>
      <c r="G442" s="282">
        <v>0.36666666681412607</v>
      </c>
      <c r="H442" s="313">
        <v>2.4444444454275072E-2</v>
      </c>
      <c r="I442" s="283">
        <v>1.7355555562535301</v>
      </c>
      <c r="J442" s="356">
        <v>2.1260621472032307E-7</v>
      </c>
      <c r="K442" s="356">
        <v>2.1999356367016559E-7</v>
      </c>
      <c r="L442" s="356">
        <v>2.2808288736092209E-7</v>
      </c>
      <c r="M442" s="495">
        <v>70</v>
      </c>
      <c r="N442" s="495">
        <v>75</v>
      </c>
      <c r="O442" s="495">
        <v>71</v>
      </c>
      <c r="P442" s="284" t="s">
        <v>171</v>
      </c>
      <c r="Q442" s="482" t="s">
        <v>258</v>
      </c>
      <c r="R442" s="285"/>
    </row>
    <row r="443" spans="1:29" s="63" customFormat="1" ht="13.5" x14ac:dyDescent="0.25">
      <c r="A443" s="280" t="s">
        <v>125</v>
      </c>
      <c r="B443" s="280" t="s">
        <v>4</v>
      </c>
      <c r="C443" s="280">
        <v>6</v>
      </c>
      <c r="D443" s="280">
        <v>9630</v>
      </c>
      <c r="E443" s="281">
        <v>41681.402777777781</v>
      </c>
      <c r="F443" s="281">
        <v>41681.550694444442</v>
      </c>
      <c r="G443" s="282">
        <v>3.5499999998719431</v>
      </c>
      <c r="H443" s="313">
        <v>0.80466666663764042</v>
      </c>
      <c r="I443" s="283">
        <v>57.131333331272472</v>
      </c>
      <c r="J443" s="356">
        <v>6.9986100287719669E-6</v>
      </c>
      <c r="K443" s="356">
        <v>7.2417881245506684E-6</v>
      </c>
      <c r="L443" s="356">
        <v>7.5080739524724213E-6</v>
      </c>
      <c r="M443" s="495">
        <v>58</v>
      </c>
      <c r="N443" s="495">
        <v>75</v>
      </c>
      <c r="O443" s="495">
        <v>71</v>
      </c>
      <c r="P443" s="284" t="s">
        <v>171</v>
      </c>
      <c r="Q443" s="482" t="s">
        <v>259</v>
      </c>
      <c r="R443" s="285"/>
    </row>
    <row r="444" spans="1:29" s="63" customFormat="1" ht="13.5" x14ac:dyDescent="0.25">
      <c r="A444" s="280" t="s">
        <v>125</v>
      </c>
      <c r="B444" s="280" t="s">
        <v>4</v>
      </c>
      <c r="C444" s="280">
        <v>7</v>
      </c>
      <c r="D444" s="280">
        <v>9630</v>
      </c>
      <c r="E444" s="281">
        <v>41681.550694444442</v>
      </c>
      <c r="F444" s="281">
        <v>41681.722222222219</v>
      </c>
      <c r="G444" s="282">
        <v>4.1166666666395031</v>
      </c>
      <c r="H444" s="313">
        <v>0.38422222221968694</v>
      </c>
      <c r="I444" s="283">
        <v>27.279777777597772</v>
      </c>
      <c r="J444" s="356">
        <v>3.3417831372834529E-6</v>
      </c>
      <c r="K444" s="356">
        <v>3.4578988311839684E-6</v>
      </c>
      <c r="L444" s="356">
        <v>3.585048291689431E-6</v>
      </c>
      <c r="M444" s="495">
        <v>68</v>
      </c>
      <c r="N444" s="495">
        <v>75</v>
      </c>
      <c r="O444" s="495">
        <v>71</v>
      </c>
      <c r="P444" s="284" t="s">
        <v>171</v>
      </c>
      <c r="Q444" s="482" t="s">
        <v>260</v>
      </c>
      <c r="R444" s="285"/>
    </row>
    <row r="445" spans="1:29" s="214" customFormat="1" ht="13.5" x14ac:dyDescent="0.25">
      <c r="A445" s="280" t="s">
        <v>125</v>
      </c>
      <c r="B445" s="280" t="s">
        <v>4</v>
      </c>
      <c r="C445" s="280">
        <v>8</v>
      </c>
      <c r="D445" s="280">
        <v>9630</v>
      </c>
      <c r="E445" s="281">
        <v>41682.319444444445</v>
      </c>
      <c r="F445" s="281">
        <v>41682.347222222219</v>
      </c>
      <c r="G445" s="282">
        <v>0.6666666665696539</v>
      </c>
      <c r="H445" s="313">
        <v>7.9999999988358467E-2</v>
      </c>
      <c r="I445" s="283">
        <v>5.6799999991734511</v>
      </c>
      <c r="J445" s="356">
        <v>6.958021568854341E-7</v>
      </c>
      <c r="K445" s="356">
        <v>7.199789352534957E-7</v>
      </c>
      <c r="L445" s="356">
        <v>7.4645308549965397E-7</v>
      </c>
      <c r="M445" s="495">
        <v>66</v>
      </c>
      <c r="N445" s="495">
        <v>75</v>
      </c>
      <c r="O445" s="495">
        <v>71</v>
      </c>
      <c r="P445" s="284" t="s">
        <v>171</v>
      </c>
      <c r="Q445" s="482" t="s">
        <v>261</v>
      </c>
      <c r="R445" s="285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</row>
    <row r="446" spans="1:29" s="214" customFormat="1" ht="13.5" x14ac:dyDescent="0.25">
      <c r="A446" s="280" t="s">
        <v>125</v>
      </c>
      <c r="B446" s="280" t="s">
        <v>4</v>
      </c>
      <c r="C446" s="280">
        <v>9</v>
      </c>
      <c r="D446" s="280">
        <v>9630</v>
      </c>
      <c r="E446" s="281">
        <v>41682.347222222219</v>
      </c>
      <c r="F446" s="281">
        <v>41682.395833333336</v>
      </c>
      <c r="G446" s="282">
        <v>1.1666666668024845</v>
      </c>
      <c r="H446" s="313">
        <v>9.3333333344198757E-2</v>
      </c>
      <c r="I446" s="283">
        <v>6.6266666674381121</v>
      </c>
      <c r="J446" s="356">
        <v>8.1176918324563683E-7</v>
      </c>
      <c r="K446" s="356">
        <v>8.399754246824302E-7</v>
      </c>
      <c r="L446" s="356">
        <v>8.7086193331103841E-7</v>
      </c>
      <c r="M446" s="495">
        <v>69</v>
      </c>
      <c r="N446" s="495">
        <v>75</v>
      </c>
      <c r="O446" s="495">
        <v>71</v>
      </c>
      <c r="P446" s="284" t="s">
        <v>171</v>
      </c>
      <c r="Q446" s="482" t="s">
        <v>262</v>
      </c>
      <c r="R446" s="285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</row>
    <row r="447" spans="1:29" s="214" customFormat="1" ht="13.5" x14ac:dyDescent="0.25">
      <c r="A447" s="280" t="s">
        <v>125</v>
      </c>
      <c r="B447" s="280" t="s">
        <v>4</v>
      </c>
      <c r="C447" s="280">
        <v>10</v>
      </c>
      <c r="D447" s="280">
        <v>9630</v>
      </c>
      <c r="E447" s="281">
        <v>41682.395833333336</v>
      </c>
      <c r="F447" s="281">
        <v>41682.458333333336</v>
      </c>
      <c r="G447" s="282">
        <v>1.5</v>
      </c>
      <c r="H447" s="313">
        <v>0.08</v>
      </c>
      <c r="I447" s="283">
        <v>5.68</v>
      </c>
      <c r="J447" s="356">
        <v>6.9580215698668661E-7</v>
      </c>
      <c r="K447" s="356">
        <v>7.1997893535826648E-7</v>
      </c>
      <c r="L447" s="356">
        <v>7.4645308560827716E-7</v>
      </c>
      <c r="M447" s="495">
        <v>71</v>
      </c>
      <c r="N447" s="495">
        <v>75</v>
      </c>
      <c r="O447" s="495">
        <v>71</v>
      </c>
      <c r="P447" s="284" t="s">
        <v>171</v>
      </c>
      <c r="Q447" s="482" t="s">
        <v>263</v>
      </c>
      <c r="R447" s="285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</row>
    <row r="448" spans="1:29" s="214" customFormat="1" ht="13.5" x14ac:dyDescent="0.25">
      <c r="A448" s="280" t="s">
        <v>107</v>
      </c>
      <c r="B448" s="280" t="s">
        <v>4</v>
      </c>
      <c r="C448" s="280">
        <v>28</v>
      </c>
      <c r="D448" s="280">
        <v>9630</v>
      </c>
      <c r="E448" s="281">
        <v>41683.611805555556</v>
      </c>
      <c r="F448" s="281">
        <v>41683.686111111114</v>
      </c>
      <c r="G448" s="282">
        <v>1.78333333338378</v>
      </c>
      <c r="H448" s="313">
        <v>0.16984126984607428</v>
      </c>
      <c r="I448" s="283">
        <v>16.64444444491528</v>
      </c>
      <c r="J448" s="356">
        <v>2.0389507652494939E-6</v>
      </c>
      <c r="K448" s="356">
        <v>2.1097974280070275E-6</v>
      </c>
      <c r="L448" s="356">
        <v>2.1873762172786197E-6</v>
      </c>
      <c r="M448" s="495">
        <v>95</v>
      </c>
      <c r="N448" s="495">
        <v>105</v>
      </c>
      <c r="O448" s="495">
        <v>98</v>
      </c>
      <c r="P448" s="284" t="s">
        <v>171</v>
      </c>
      <c r="Q448" s="482" t="s">
        <v>273</v>
      </c>
      <c r="R448" s="285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</row>
    <row r="449" spans="1:29" s="214" customFormat="1" x14ac:dyDescent="0.2">
      <c r="A449" s="280" t="s">
        <v>116</v>
      </c>
      <c r="B449" s="280" t="s">
        <v>4</v>
      </c>
      <c r="C449" s="280">
        <v>1</v>
      </c>
      <c r="D449" s="280">
        <v>9650</v>
      </c>
      <c r="E449" s="281">
        <v>41645.472222222219</v>
      </c>
      <c r="F449" s="281">
        <v>41645.5</v>
      </c>
      <c r="G449" s="282">
        <v>0.66666666674427688</v>
      </c>
      <c r="H449" s="313">
        <v>0.21218074658658714</v>
      </c>
      <c r="I449" s="283">
        <v>101.21021612180206</v>
      </c>
      <c r="J449" s="356">
        <v>1.2398289909619473E-5</v>
      </c>
      <c r="K449" s="356">
        <v>1.2829088670907588E-5</v>
      </c>
      <c r="L449" s="356">
        <v>1.3300823612535168E-5</v>
      </c>
      <c r="M449" s="535">
        <v>347</v>
      </c>
      <c r="N449" s="535">
        <v>509</v>
      </c>
      <c r="O449" s="535">
        <v>477</v>
      </c>
      <c r="P449" s="284" t="s">
        <v>162</v>
      </c>
      <c r="Q449" s="284" t="s">
        <v>524</v>
      </c>
      <c r="R449" s="284"/>
      <c r="S449" s="284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</row>
    <row r="450" spans="1:29" s="214" customFormat="1" x14ac:dyDescent="0.2">
      <c r="A450" s="280" t="s">
        <v>116</v>
      </c>
      <c r="B450" s="280" t="s">
        <v>4</v>
      </c>
      <c r="C450" s="280">
        <v>3</v>
      </c>
      <c r="D450" s="280">
        <v>9650</v>
      </c>
      <c r="E450" s="281">
        <v>41654.8125</v>
      </c>
      <c r="F450" s="281">
        <v>41654.877083333333</v>
      </c>
      <c r="G450" s="282">
        <v>1.5499999999883585</v>
      </c>
      <c r="H450" s="313">
        <v>0.27102161099992911</v>
      </c>
      <c r="I450" s="283">
        <v>129.27730844696617</v>
      </c>
      <c r="J450" s="356">
        <v>1.5836519377963426E-5</v>
      </c>
      <c r="K450" s="356">
        <v>1.6386785017892418E-5</v>
      </c>
      <c r="L450" s="356">
        <v>1.6989339047424453E-5</v>
      </c>
      <c r="M450" s="535">
        <v>420</v>
      </c>
      <c r="N450" s="535">
        <v>509</v>
      </c>
      <c r="O450" s="535">
        <v>477</v>
      </c>
      <c r="P450" s="284" t="s">
        <v>162</v>
      </c>
      <c r="Q450" s="284" t="s">
        <v>514</v>
      </c>
      <c r="R450" s="284"/>
      <c r="S450" s="284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</row>
    <row r="451" spans="1:29" s="63" customFormat="1" ht="13.5" x14ac:dyDescent="0.25">
      <c r="A451" s="280" t="s">
        <v>132</v>
      </c>
      <c r="B451" s="280" t="s">
        <v>4</v>
      </c>
      <c r="C451" s="280">
        <v>12</v>
      </c>
      <c r="D451" s="280">
        <v>9650</v>
      </c>
      <c r="E451" s="281">
        <v>41672.840277777781</v>
      </c>
      <c r="F451" s="281">
        <v>41672.864583333336</v>
      </c>
      <c r="G451" s="282">
        <v>0.58333333331393078</v>
      </c>
      <c r="H451" s="313">
        <v>0.140575585068063</v>
      </c>
      <c r="I451" s="283">
        <v>67.757432002806368</v>
      </c>
      <c r="J451" s="356">
        <v>8.3003111513083491E-6</v>
      </c>
      <c r="K451" s="356">
        <v>8.588718971125116E-6</v>
      </c>
      <c r="L451" s="356">
        <v>8.9045324280612408E-6</v>
      </c>
      <c r="M451" s="495">
        <v>400</v>
      </c>
      <c r="N451" s="495">
        <v>527</v>
      </c>
      <c r="O451" s="495">
        <v>482</v>
      </c>
      <c r="P451" s="284" t="s">
        <v>162</v>
      </c>
      <c r="Q451" s="482" t="s">
        <v>244</v>
      </c>
      <c r="R451" s="285"/>
    </row>
    <row r="452" spans="1:29" s="63" customFormat="1" ht="13.5" x14ac:dyDescent="0.25">
      <c r="A452" s="280" t="s">
        <v>120</v>
      </c>
      <c r="B452" s="280" t="s">
        <v>4</v>
      </c>
      <c r="C452" s="280">
        <v>5</v>
      </c>
      <c r="D452" s="280">
        <v>9650</v>
      </c>
      <c r="E452" s="281">
        <v>41673.034722222219</v>
      </c>
      <c r="F452" s="281">
        <v>41673.074999999997</v>
      </c>
      <c r="G452" s="282">
        <v>0.96666666667442769</v>
      </c>
      <c r="H452" s="313">
        <v>0.24257178527036199</v>
      </c>
      <c r="I452" s="283">
        <v>119.10274656774774</v>
      </c>
      <c r="J452" s="356">
        <v>1.4590131683957318E-5</v>
      </c>
      <c r="K452" s="356">
        <v>1.5097089554945853E-5</v>
      </c>
      <c r="L452" s="356">
        <v>1.5652220542238723E-5</v>
      </c>
      <c r="M452" s="495">
        <v>400</v>
      </c>
      <c r="N452" s="495">
        <v>534</v>
      </c>
      <c r="O452" s="495">
        <v>491</v>
      </c>
      <c r="P452" s="284" t="s">
        <v>162</v>
      </c>
      <c r="Q452" s="482" t="s">
        <v>245</v>
      </c>
      <c r="R452" s="285"/>
    </row>
    <row r="453" spans="1:29" s="63" customFormat="1" ht="13.5" x14ac:dyDescent="0.25">
      <c r="A453" s="280" t="s">
        <v>132</v>
      </c>
      <c r="B453" s="280" t="s">
        <v>4</v>
      </c>
      <c r="C453" s="280">
        <v>13</v>
      </c>
      <c r="D453" s="280">
        <v>9650</v>
      </c>
      <c r="E453" s="281">
        <v>41675.590277777781</v>
      </c>
      <c r="F453" s="281">
        <v>41675.625</v>
      </c>
      <c r="G453" s="282">
        <v>0.83333333325572312</v>
      </c>
      <c r="H453" s="313">
        <v>0.27988614798152373</v>
      </c>
      <c r="I453" s="283">
        <v>134.90512332709443</v>
      </c>
      <c r="J453" s="356">
        <v>1.6525928837948465E-5</v>
      </c>
      <c r="K453" s="356">
        <v>1.7100149131587513E-5</v>
      </c>
      <c r="L453" s="356">
        <v>1.7728934079555423E-5</v>
      </c>
      <c r="M453" s="495">
        <v>350</v>
      </c>
      <c r="N453" s="495">
        <v>527</v>
      </c>
      <c r="O453" s="495">
        <v>482</v>
      </c>
      <c r="P453" s="284" t="s">
        <v>162</v>
      </c>
      <c r="Q453" s="482" t="s">
        <v>245</v>
      </c>
      <c r="R453" s="285"/>
    </row>
    <row r="454" spans="1:29" s="63" customFormat="1" ht="13.5" x14ac:dyDescent="0.25">
      <c r="A454" s="280" t="s">
        <v>132</v>
      </c>
      <c r="B454" s="280" t="s">
        <v>4</v>
      </c>
      <c r="C454" s="280">
        <v>14</v>
      </c>
      <c r="D454" s="280">
        <v>9650</v>
      </c>
      <c r="E454" s="281">
        <v>41675.625</v>
      </c>
      <c r="F454" s="281">
        <v>41675.826388888891</v>
      </c>
      <c r="G454" s="282">
        <v>4.8333333333721384</v>
      </c>
      <c r="H454" s="313">
        <v>2.9256799494226038</v>
      </c>
      <c r="I454" s="283">
        <v>1410.1777356216951</v>
      </c>
      <c r="J454" s="356">
        <v>1.7274730813031285E-4</v>
      </c>
      <c r="K454" s="356">
        <v>1.7874969449979561E-4</v>
      </c>
      <c r="L454" s="356">
        <v>1.853224510582584E-4</v>
      </c>
      <c r="M454" s="495">
        <v>208</v>
      </c>
      <c r="N454" s="495">
        <v>527</v>
      </c>
      <c r="O454" s="495">
        <v>482</v>
      </c>
      <c r="P454" s="284" t="s">
        <v>162</v>
      </c>
      <c r="Q454" s="482" t="s">
        <v>245</v>
      </c>
      <c r="R454" s="285"/>
    </row>
    <row r="455" spans="1:29" s="63" customFormat="1" ht="13.5" x14ac:dyDescent="0.25">
      <c r="A455" s="280" t="s">
        <v>121</v>
      </c>
      <c r="B455" s="280" t="s">
        <v>4</v>
      </c>
      <c r="C455" s="280">
        <v>10</v>
      </c>
      <c r="D455" s="280">
        <v>9650</v>
      </c>
      <c r="E455" s="281">
        <v>41683.307638888888</v>
      </c>
      <c r="F455" s="281">
        <v>41683.380555555559</v>
      </c>
      <c r="G455" s="282">
        <v>1.7500000001164153</v>
      </c>
      <c r="H455" s="313">
        <v>9.1392649909367921E-2</v>
      </c>
      <c r="I455" s="283">
        <v>43.959864606405972</v>
      </c>
      <c r="J455" s="356">
        <v>5.385100108095067E-6</v>
      </c>
      <c r="K455" s="356">
        <v>5.5722141756714278E-6</v>
      </c>
      <c r="L455" s="356">
        <v>5.7771085525306041E-6</v>
      </c>
      <c r="M455" s="495">
        <v>490</v>
      </c>
      <c r="N455" s="495">
        <v>517</v>
      </c>
      <c r="O455" s="495">
        <v>481</v>
      </c>
      <c r="P455" s="284" t="s">
        <v>162</v>
      </c>
      <c r="Q455" s="482" t="s">
        <v>229</v>
      </c>
      <c r="R455" s="285"/>
      <c r="V455" s="384"/>
      <c r="W455" s="384"/>
      <c r="X455" s="384"/>
      <c r="Y455" s="384"/>
      <c r="Z455" s="384"/>
      <c r="AA455" s="384"/>
      <c r="AB455" s="384"/>
      <c r="AC455" s="384"/>
    </row>
    <row r="456" spans="1:29" s="63" customFormat="1" ht="13.5" x14ac:dyDescent="0.25">
      <c r="A456" s="280" t="s">
        <v>132</v>
      </c>
      <c r="B456" s="280" t="s">
        <v>4</v>
      </c>
      <c r="C456" s="280">
        <v>15</v>
      </c>
      <c r="D456" s="280">
        <v>9650</v>
      </c>
      <c r="E456" s="281">
        <v>41685.195138888892</v>
      </c>
      <c r="F456" s="281">
        <v>41685.296527777777</v>
      </c>
      <c r="G456" s="282">
        <v>2.4333333332324401</v>
      </c>
      <c r="H456" s="313">
        <v>0.58640101199339634</v>
      </c>
      <c r="I456" s="283">
        <v>282.64528778081706</v>
      </c>
      <c r="J456" s="356">
        <v>3.4624155088030864E-5</v>
      </c>
      <c r="K456" s="356">
        <v>3.5827227707828085E-5</v>
      </c>
      <c r="L456" s="356">
        <v>3.7144620985322248E-5</v>
      </c>
      <c r="M456" s="495">
        <v>400</v>
      </c>
      <c r="N456" s="495">
        <v>527</v>
      </c>
      <c r="O456" s="495">
        <v>482</v>
      </c>
      <c r="P456" s="284" t="s">
        <v>162</v>
      </c>
      <c r="Q456" s="482" t="s">
        <v>245</v>
      </c>
      <c r="R456" s="285"/>
    </row>
    <row r="457" spans="1:29" s="63" customFormat="1" ht="13.5" x14ac:dyDescent="0.25">
      <c r="A457" s="280" t="s">
        <v>132</v>
      </c>
      <c r="B457" s="280" t="s">
        <v>4</v>
      </c>
      <c r="C457" s="280">
        <v>16</v>
      </c>
      <c r="D457" s="280">
        <v>9650</v>
      </c>
      <c r="E457" s="281">
        <v>41685.473611111112</v>
      </c>
      <c r="F457" s="281">
        <v>41685.619444444441</v>
      </c>
      <c r="G457" s="282">
        <v>3.4999999998835847</v>
      </c>
      <c r="H457" s="313">
        <v>2.0721062617906609</v>
      </c>
      <c r="I457" s="283">
        <v>998.75521818309858</v>
      </c>
      <c r="J457" s="356">
        <v>1.2234789350589945E-4</v>
      </c>
      <c r="K457" s="356">
        <v>1.2659907018855289E-4</v>
      </c>
      <c r="L457" s="356">
        <v>1.3125421027819403E-4</v>
      </c>
      <c r="M457" s="495">
        <v>215</v>
      </c>
      <c r="N457" s="495">
        <v>527</v>
      </c>
      <c r="O457" s="495">
        <v>482</v>
      </c>
      <c r="P457" s="284" t="s">
        <v>162</v>
      </c>
      <c r="Q457" s="482" t="s">
        <v>246</v>
      </c>
      <c r="R457" s="285"/>
    </row>
    <row r="458" spans="1:29" s="63" customFormat="1" ht="13.5" x14ac:dyDescent="0.25">
      <c r="A458" s="280" t="s">
        <v>132</v>
      </c>
      <c r="B458" s="280" t="s">
        <v>4</v>
      </c>
      <c r="C458" s="280">
        <v>19</v>
      </c>
      <c r="D458" s="280">
        <v>9650</v>
      </c>
      <c r="E458" s="281">
        <v>41687.565972222219</v>
      </c>
      <c r="F458" s="281">
        <v>41688.43472222222</v>
      </c>
      <c r="G458" s="282">
        <v>20.850000000034925</v>
      </c>
      <c r="H458" s="313">
        <v>1.384724857687329</v>
      </c>
      <c r="I458" s="283">
        <v>667.43738140529263</v>
      </c>
      <c r="J458" s="356">
        <v>8.1761332682279666E-5</v>
      </c>
      <c r="K458" s="356">
        <v>8.4602263253959824E-5</v>
      </c>
      <c r="L458" s="356">
        <v>8.7713150140895991E-5</v>
      </c>
      <c r="M458" s="495">
        <v>492</v>
      </c>
      <c r="N458" s="495">
        <v>527</v>
      </c>
      <c r="O458" s="495">
        <v>482</v>
      </c>
      <c r="P458" s="284" t="s">
        <v>162</v>
      </c>
      <c r="Q458" s="482" t="s">
        <v>250</v>
      </c>
      <c r="R458" s="285"/>
    </row>
    <row r="459" spans="1:29" s="63" customFormat="1" ht="13.5" x14ac:dyDescent="0.25">
      <c r="A459" s="280" t="s">
        <v>132</v>
      </c>
      <c r="B459" s="280" t="s">
        <v>4</v>
      </c>
      <c r="C459" s="280">
        <v>21</v>
      </c>
      <c r="D459" s="280">
        <v>9650</v>
      </c>
      <c r="E459" s="281">
        <v>41690.520833333336</v>
      </c>
      <c r="F459" s="281">
        <v>41690.545138888891</v>
      </c>
      <c r="G459" s="282">
        <v>0.58333333331393078</v>
      </c>
      <c r="H459" s="313">
        <v>0.1516445287742097</v>
      </c>
      <c r="I459" s="283">
        <v>73.092662869169075</v>
      </c>
      <c r="J459" s="356">
        <v>8.9538789584979826E-6</v>
      </c>
      <c r="K459" s="356">
        <v>9.2649960554656767E-6</v>
      </c>
      <c r="L459" s="356">
        <v>9.6056767137353533E-6</v>
      </c>
      <c r="M459" s="495">
        <v>390</v>
      </c>
      <c r="N459" s="495">
        <v>527</v>
      </c>
      <c r="O459" s="495">
        <v>482</v>
      </c>
      <c r="P459" s="284" t="s">
        <v>162</v>
      </c>
      <c r="Q459" s="482" t="s">
        <v>245</v>
      </c>
      <c r="R459" s="285"/>
    </row>
    <row r="460" spans="1:29" s="149" customFormat="1" ht="8.25" x14ac:dyDescent="0.15">
      <c r="A460" s="150"/>
      <c r="B460" s="150"/>
      <c r="C460" s="150"/>
      <c r="D460" s="150"/>
      <c r="E460" s="161"/>
      <c r="F460" s="161"/>
      <c r="G460" s="162"/>
      <c r="H460" s="163"/>
      <c r="I460" s="164"/>
      <c r="J460" s="155"/>
      <c r="K460" s="155"/>
      <c r="L460" s="155"/>
      <c r="M460" s="150"/>
      <c r="N460" s="150"/>
      <c r="O460" s="150"/>
      <c r="P460" s="158"/>
      <c r="Q460" s="158"/>
    </row>
    <row r="461" spans="1:29" ht="15" x14ac:dyDescent="0.3">
      <c r="A461" s="31"/>
      <c r="B461" s="31"/>
      <c r="C461" s="31"/>
      <c r="D461" s="40" t="s">
        <v>46</v>
      </c>
      <c r="E461" s="32"/>
      <c r="F461" s="39" t="s">
        <v>45</v>
      </c>
      <c r="G461" s="41">
        <f t="shared" ref="G461:L461" si="21">SUM(G425:G460)</f>
        <v>114.19999999995343</v>
      </c>
      <c r="H461" s="41">
        <f t="shared" si="21"/>
        <v>23.720962361637401</v>
      </c>
      <c r="I461" s="34">
        <f t="shared" si="21"/>
        <v>10490.147336068108</v>
      </c>
      <c r="J461" s="37">
        <f t="shared" si="21"/>
        <v>1.2850470323141434E-3</v>
      </c>
      <c r="K461" s="37">
        <f t="shared" si="21"/>
        <v>7.5851832186851688E-4</v>
      </c>
      <c r="L461" s="37">
        <f t="shared" si="21"/>
        <v>7.8640959345209537E-4</v>
      </c>
      <c r="M461" s="31"/>
      <c r="N461" s="31"/>
      <c r="O461" s="31"/>
      <c r="P461" s="31"/>
      <c r="Q461" s="36"/>
    </row>
    <row r="462" spans="1:29" x14ac:dyDescent="0.2">
      <c r="A462" s="10"/>
      <c r="B462" s="10"/>
      <c r="C462" s="10"/>
      <c r="D462" s="10"/>
      <c r="E462" s="12"/>
      <c r="F462" s="12"/>
      <c r="G462" s="11"/>
      <c r="H462" s="11"/>
      <c r="I462" s="23"/>
      <c r="J462" s="171"/>
      <c r="K462" s="171"/>
      <c r="L462" s="171"/>
      <c r="M462" s="10"/>
      <c r="N462" s="10"/>
      <c r="O462" s="10"/>
      <c r="P462" s="10"/>
      <c r="Q462" s="18"/>
    </row>
    <row r="463" spans="1:29" s="149" customFormat="1" ht="8.25" x14ac:dyDescent="0.15">
      <c r="A463" s="140"/>
      <c r="B463" s="140"/>
      <c r="C463" s="140"/>
      <c r="D463" s="140"/>
      <c r="E463" s="142"/>
      <c r="F463" s="142"/>
      <c r="G463" s="143"/>
      <c r="H463" s="144"/>
      <c r="I463" s="145"/>
      <c r="J463" s="146"/>
      <c r="K463" s="146"/>
      <c r="L463" s="146"/>
      <c r="M463" s="147"/>
      <c r="N463" s="147"/>
      <c r="O463" s="147"/>
      <c r="P463" s="148"/>
      <c r="Q463" s="148"/>
    </row>
    <row r="464" spans="1:29" s="63" customFormat="1" x14ac:dyDescent="0.2">
      <c r="A464" s="390" t="s">
        <v>108</v>
      </c>
      <c r="B464" s="390" t="s">
        <v>154</v>
      </c>
      <c r="C464" s="278">
        <v>12</v>
      </c>
      <c r="D464" s="278">
        <v>9900</v>
      </c>
      <c r="E464" s="279">
        <v>41650.877083333333</v>
      </c>
      <c r="F464" s="279">
        <v>41651.331250000003</v>
      </c>
      <c r="G464" s="391">
        <v>10.900000000081491</v>
      </c>
      <c r="H464" s="392">
        <v>10.900000000081491</v>
      </c>
      <c r="I464" s="393">
        <v>4174.7000000312109</v>
      </c>
      <c r="J464" s="394">
        <v>5.1140233535106288E-4</v>
      </c>
      <c r="K464" s="394">
        <v>5.2917184180680042E-4</v>
      </c>
      <c r="L464" s="394">
        <v>5.4862987614650921E-4</v>
      </c>
      <c r="M464" s="533">
        <v>0</v>
      </c>
      <c r="N464" s="533">
        <v>410</v>
      </c>
      <c r="O464" s="533">
        <v>383</v>
      </c>
      <c r="P464" s="382" t="s">
        <v>428</v>
      </c>
      <c r="Q464" s="382" t="s">
        <v>429</v>
      </c>
      <c r="R464" s="382"/>
      <c r="S464" s="382"/>
      <c r="T464" s="384"/>
      <c r="U464" s="384"/>
      <c r="V464" s="384"/>
      <c r="W464" s="384"/>
      <c r="X464" s="384"/>
      <c r="Y464" s="384"/>
      <c r="Z464" s="384"/>
      <c r="AA464" s="384"/>
      <c r="AB464" s="384"/>
      <c r="AC464" s="384"/>
    </row>
    <row r="465" spans="1:29" s="63" customFormat="1" x14ac:dyDescent="0.2">
      <c r="A465" s="454" t="s">
        <v>108</v>
      </c>
      <c r="B465" s="462" t="s">
        <v>156</v>
      </c>
      <c r="C465" s="454">
        <v>23</v>
      </c>
      <c r="D465" s="454">
        <v>9999</v>
      </c>
      <c r="E465" s="455">
        <v>41668.333333333336</v>
      </c>
      <c r="F465" s="455">
        <v>41668.416666666664</v>
      </c>
      <c r="G465" s="463">
        <v>1.9999999998835847</v>
      </c>
      <c r="H465" s="457"/>
      <c r="I465" s="458"/>
      <c r="J465" s="245"/>
      <c r="K465" s="245"/>
      <c r="L465" s="245"/>
      <c r="M465" s="544">
        <v>0</v>
      </c>
      <c r="N465" s="544">
        <v>410</v>
      </c>
      <c r="O465" s="544">
        <v>383</v>
      </c>
      <c r="P465" s="459" t="s">
        <v>190</v>
      </c>
      <c r="Q465" s="460" t="s">
        <v>585</v>
      </c>
      <c r="R465" s="461"/>
      <c r="S465" s="214"/>
      <c r="T465" s="214"/>
      <c r="U465" s="214"/>
      <c r="V465" s="214"/>
      <c r="W465" s="214"/>
      <c r="X465" s="214"/>
      <c r="Y465" s="214"/>
      <c r="Z465" s="214"/>
      <c r="AA465" s="214"/>
      <c r="AB465" s="214"/>
      <c r="AC465" s="214"/>
    </row>
    <row r="466" spans="1:29" s="63" customFormat="1" ht="13.5" x14ac:dyDescent="0.25">
      <c r="A466" s="280" t="s">
        <v>108</v>
      </c>
      <c r="B466" s="452" t="s">
        <v>156</v>
      </c>
      <c r="C466" s="280">
        <v>26</v>
      </c>
      <c r="D466" s="280">
        <v>9999</v>
      </c>
      <c r="E466" s="281">
        <v>41675.447916666664</v>
      </c>
      <c r="F466" s="281">
        <v>41675.68472222222</v>
      </c>
      <c r="G466" s="453">
        <v>5.6833333333488554</v>
      </c>
      <c r="H466" s="484"/>
      <c r="I466" s="485"/>
      <c r="J466" s="491"/>
      <c r="K466" s="491"/>
      <c r="L466" s="491"/>
      <c r="M466" s="501">
        <v>0</v>
      </c>
      <c r="N466" s="501">
        <v>410</v>
      </c>
      <c r="O466" s="501">
        <v>383</v>
      </c>
      <c r="P466" s="284" t="s">
        <v>190</v>
      </c>
      <c r="Q466" s="482" t="s">
        <v>333</v>
      </c>
      <c r="R466" s="285"/>
    </row>
    <row r="467" spans="1:29" s="63" customFormat="1" ht="13.5" x14ac:dyDescent="0.25">
      <c r="A467" s="280" t="s">
        <v>119</v>
      </c>
      <c r="B467" s="452" t="s">
        <v>156</v>
      </c>
      <c r="C467" s="280">
        <v>9</v>
      </c>
      <c r="D467" s="280">
        <v>9999</v>
      </c>
      <c r="E467" s="281">
        <v>41683.416666666664</v>
      </c>
      <c r="F467" s="281">
        <v>41683.583333333336</v>
      </c>
      <c r="G467" s="453">
        <v>4.0000000001164153</v>
      </c>
      <c r="H467" s="484"/>
      <c r="I467" s="485"/>
      <c r="J467" s="491"/>
      <c r="K467" s="491"/>
      <c r="L467" s="491"/>
      <c r="M467" s="495">
        <v>0</v>
      </c>
      <c r="N467" s="495">
        <v>181</v>
      </c>
      <c r="O467" s="495">
        <v>168</v>
      </c>
      <c r="P467" s="284" t="s">
        <v>190</v>
      </c>
      <c r="Q467" s="482" t="s">
        <v>214</v>
      </c>
      <c r="R467" s="285"/>
    </row>
    <row r="468" spans="1:29" s="214" customFormat="1" ht="13.5" x14ac:dyDescent="0.25">
      <c r="A468" s="280" t="s">
        <v>108</v>
      </c>
      <c r="B468" s="452" t="s">
        <v>156</v>
      </c>
      <c r="C468" s="280">
        <v>30</v>
      </c>
      <c r="D468" s="280">
        <v>9999</v>
      </c>
      <c r="E468" s="281">
        <v>41689.333333333336</v>
      </c>
      <c r="F468" s="281">
        <v>41689.583333333336</v>
      </c>
      <c r="G468" s="453">
        <v>6</v>
      </c>
      <c r="H468" s="484"/>
      <c r="I468" s="485"/>
      <c r="J468" s="491"/>
      <c r="K468" s="491"/>
      <c r="L468" s="491"/>
      <c r="M468" s="501">
        <v>0</v>
      </c>
      <c r="N468" s="501">
        <v>410</v>
      </c>
      <c r="O468" s="501">
        <v>383</v>
      </c>
      <c r="P468" s="284" t="s">
        <v>190</v>
      </c>
      <c r="Q468" s="482" t="s">
        <v>337</v>
      </c>
      <c r="R468" s="285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</row>
    <row r="469" spans="1:29" s="214" customFormat="1" ht="13.5" x14ac:dyDescent="0.25">
      <c r="A469" s="280" t="s">
        <v>126</v>
      </c>
      <c r="B469" s="452" t="s">
        <v>156</v>
      </c>
      <c r="C469" s="280">
        <v>12</v>
      </c>
      <c r="D469" s="280">
        <v>9999</v>
      </c>
      <c r="E469" s="281">
        <v>41694.402777777781</v>
      </c>
      <c r="F469" s="281">
        <v>41694.591666666667</v>
      </c>
      <c r="G469" s="453">
        <v>4.5333333332673647</v>
      </c>
      <c r="H469" s="484"/>
      <c r="I469" s="485"/>
      <c r="J469" s="491"/>
      <c r="K469" s="491"/>
      <c r="L469" s="491"/>
      <c r="M469" s="495">
        <v>0</v>
      </c>
      <c r="N469" s="495">
        <v>168</v>
      </c>
      <c r="O469" s="495">
        <v>155</v>
      </c>
      <c r="P469" s="284" t="s">
        <v>190</v>
      </c>
      <c r="Q469" s="482" t="s">
        <v>210</v>
      </c>
      <c r="R469" s="285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</row>
    <row r="470" spans="1:29" s="149" customFormat="1" ht="8.25" x14ac:dyDescent="0.15">
      <c r="A470" s="165"/>
      <c r="B470" s="165"/>
      <c r="C470" s="165"/>
      <c r="D470" s="165"/>
      <c r="E470" s="166"/>
      <c r="F470" s="166"/>
      <c r="G470" s="162"/>
      <c r="H470" s="163"/>
      <c r="I470" s="167"/>
      <c r="J470" s="155"/>
      <c r="K470" s="155"/>
      <c r="L470" s="155"/>
      <c r="M470" s="168"/>
      <c r="N470" s="168"/>
      <c r="O470" s="168"/>
      <c r="P470" s="169"/>
      <c r="Q470" s="169"/>
    </row>
    <row r="471" spans="1:29" ht="15" x14ac:dyDescent="0.3">
      <c r="A471" s="31"/>
      <c r="B471" s="31"/>
      <c r="C471" s="31"/>
      <c r="D471" s="40" t="s">
        <v>81</v>
      </c>
      <c r="E471" s="32"/>
      <c r="F471" s="39" t="s">
        <v>47</v>
      </c>
      <c r="G471" s="33">
        <f t="shared" ref="G471:L471" si="22">SUM(G463:G470)</f>
        <v>33.116666666697711</v>
      </c>
      <c r="H471" s="41">
        <f t="shared" si="22"/>
        <v>10.900000000081491</v>
      </c>
      <c r="I471" s="34">
        <f t="shared" si="22"/>
        <v>4174.7000000312109</v>
      </c>
      <c r="J471" s="37">
        <f t="shared" si="22"/>
        <v>5.1140233535106288E-4</v>
      </c>
      <c r="K471" s="37">
        <f t="shared" si="22"/>
        <v>5.2917184180680042E-4</v>
      </c>
      <c r="L471" s="37">
        <f t="shared" si="22"/>
        <v>5.4862987614650921E-4</v>
      </c>
      <c r="M471" s="31"/>
      <c r="N471" s="31"/>
      <c r="O471" s="31"/>
      <c r="P471" s="31"/>
      <c r="Q471" s="36"/>
    </row>
    <row r="472" spans="1:29" x14ac:dyDescent="0.2">
      <c r="A472" s="10"/>
      <c r="B472" s="10"/>
      <c r="C472" s="10"/>
      <c r="D472" s="10"/>
      <c r="E472" s="12"/>
      <c r="F472" s="12"/>
      <c r="G472" s="11"/>
      <c r="H472" s="11"/>
      <c r="I472" s="23"/>
      <c r="J472" s="171"/>
      <c r="K472" s="171"/>
      <c r="L472" s="171"/>
      <c r="M472" s="10"/>
      <c r="N472" s="10"/>
      <c r="O472" s="10"/>
      <c r="P472" s="10"/>
      <c r="Q472" s="18"/>
    </row>
    <row r="474" spans="1:29" ht="15" x14ac:dyDescent="0.3">
      <c r="A474" s="31" t="s">
        <v>30</v>
      </c>
      <c r="B474" s="31"/>
      <c r="C474" s="31"/>
      <c r="D474" s="31"/>
      <c r="E474" s="32"/>
      <c r="F474" s="32"/>
      <c r="G474" s="33">
        <f t="shared" ref="G474:L474" si="23">SUM(G3:G472)/2</f>
        <v>5188.9666666674184</v>
      </c>
      <c r="H474" s="33">
        <f t="shared" si="23"/>
        <v>2303.2002903850871</v>
      </c>
      <c r="I474" s="38">
        <f t="shared" si="23"/>
        <v>810947.04466632346</v>
      </c>
      <c r="J474" s="37">
        <f t="shared" si="23"/>
        <v>9.8560883260373114E-2</v>
      </c>
      <c r="K474" s="37">
        <f t="shared" si="23"/>
        <v>6.4349009381497166E-2</v>
      </c>
      <c r="L474" s="37">
        <f t="shared" si="23"/>
        <v>2.9332962461475719E-2</v>
      </c>
      <c r="M474" s="31"/>
      <c r="N474" s="31"/>
      <c r="O474" s="31"/>
      <c r="P474" s="31"/>
      <c r="Q474" s="36"/>
    </row>
    <row r="476" spans="1:29" ht="13.5" thickBot="1" x14ac:dyDescent="0.25">
      <c r="A476" s="14"/>
      <c r="B476" s="14"/>
      <c r="C476" s="14"/>
      <c r="D476" s="14"/>
      <c r="E476" s="15"/>
      <c r="F476" s="15"/>
      <c r="G476" s="16"/>
      <c r="H476" s="16"/>
      <c r="I476" s="24"/>
      <c r="J476" s="174"/>
      <c r="K476" s="174"/>
      <c r="L476" s="174"/>
      <c r="M476" s="14"/>
      <c r="N476" s="14"/>
      <c r="O476" s="14"/>
      <c r="P476" s="14"/>
      <c r="Q476" s="19"/>
    </row>
    <row r="477" spans="1:29" ht="13.5" thickTop="1" x14ac:dyDescent="0.2"/>
    <row r="479" spans="1:29" s="228" customFormat="1" ht="8.25" x14ac:dyDescent="0.15">
      <c r="A479" s="253"/>
      <c r="B479" s="253"/>
      <c r="C479" s="253"/>
      <c r="D479" s="253"/>
      <c r="E479" s="254"/>
      <c r="F479" s="254"/>
      <c r="G479" s="255"/>
      <c r="H479" s="256"/>
      <c r="I479" s="257"/>
      <c r="J479" s="258"/>
      <c r="K479" s="258"/>
      <c r="L479" s="258"/>
      <c r="M479" s="259"/>
      <c r="N479" s="259"/>
      <c r="O479" s="259"/>
      <c r="P479" s="260"/>
      <c r="Q479" s="260"/>
    </row>
    <row r="480" spans="1:29" s="63" customFormat="1" ht="13.5" x14ac:dyDescent="0.25">
      <c r="A480" s="278" t="s">
        <v>135</v>
      </c>
      <c r="B480" s="486" t="s">
        <v>341</v>
      </c>
      <c r="C480" s="278">
        <v>4</v>
      </c>
      <c r="D480" s="278">
        <v>4720</v>
      </c>
      <c r="E480" s="279">
        <v>41685.255555555559</v>
      </c>
      <c r="F480" s="505">
        <v>41699</v>
      </c>
      <c r="G480" s="487">
        <v>329.8666666665813</v>
      </c>
      <c r="H480" s="488">
        <v>329.8666666665813</v>
      </c>
      <c r="I480" s="489">
        <v>57726.666666651727</v>
      </c>
      <c r="J480" s="492"/>
      <c r="K480" s="492"/>
      <c r="L480" s="492"/>
      <c r="M480" s="294">
        <v>0</v>
      </c>
      <c r="N480" s="294">
        <v>176</v>
      </c>
      <c r="O480" s="294">
        <v>175</v>
      </c>
      <c r="P480" s="382" t="s">
        <v>361</v>
      </c>
      <c r="Q480" s="483" t="s">
        <v>362</v>
      </c>
      <c r="R480" s="383"/>
      <c r="S480" s="384"/>
      <c r="T480" s="384"/>
      <c r="U480" s="384"/>
    </row>
    <row r="481" spans="1:29" s="228" customFormat="1" ht="8.25" x14ac:dyDescent="0.15">
      <c r="A481" s="261"/>
      <c r="B481" s="261"/>
      <c r="C481" s="261"/>
      <c r="D481" s="261"/>
      <c r="E481" s="262"/>
      <c r="F481" s="262"/>
      <c r="G481" s="263"/>
      <c r="H481" s="264"/>
      <c r="I481" s="265"/>
      <c r="J481" s="266"/>
      <c r="K481" s="266"/>
      <c r="L481" s="266"/>
      <c r="M481" s="267"/>
      <c r="N481" s="267"/>
      <c r="O481" s="267"/>
      <c r="P481" s="268"/>
      <c r="Q481" s="268"/>
    </row>
    <row r="482" spans="1:29" s="216" customFormat="1" ht="15" x14ac:dyDescent="0.3">
      <c r="A482" s="204"/>
      <c r="B482" s="204"/>
      <c r="C482" s="204"/>
      <c r="D482" s="205" t="s">
        <v>40</v>
      </c>
      <c r="E482" s="206"/>
      <c r="F482" s="207" t="s">
        <v>39</v>
      </c>
      <c r="G482" s="212">
        <f t="shared" ref="G482:L482" si="24">SUM(G479:G481)</f>
        <v>329.8666666665813</v>
      </c>
      <c r="H482" s="212">
        <f t="shared" si="24"/>
        <v>329.8666666665813</v>
      </c>
      <c r="I482" s="209">
        <f t="shared" si="24"/>
        <v>57726.666666651727</v>
      </c>
      <c r="J482" s="210">
        <f t="shared" si="24"/>
        <v>0</v>
      </c>
      <c r="K482" s="210">
        <f t="shared" si="24"/>
        <v>0</v>
      </c>
      <c r="L482" s="210">
        <f t="shared" si="24"/>
        <v>0</v>
      </c>
      <c r="M482" s="204"/>
      <c r="N482" s="204"/>
      <c r="O482" s="204"/>
      <c r="P482" s="204"/>
      <c r="Q482" s="211"/>
    </row>
    <row r="483" spans="1:29" s="216" customFormat="1" x14ac:dyDescent="0.2">
      <c r="A483" s="214"/>
      <c r="B483" s="214"/>
      <c r="C483" s="214"/>
      <c r="D483" s="214"/>
      <c r="E483" s="242"/>
      <c r="F483" s="242"/>
      <c r="G483" s="243"/>
      <c r="H483" s="243"/>
      <c r="I483" s="244"/>
      <c r="J483" s="245"/>
      <c r="K483" s="245"/>
      <c r="L483" s="245"/>
      <c r="M483" s="214"/>
      <c r="N483" s="214"/>
      <c r="O483" s="214"/>
      <c r="P483" s="214"/>
      <c r="Q483" s="246"/>
    </row>
    <row r="484" spans="1:29" s="228" customFormat="1" ht="8.25" x14ac:dyDescent="0.15">
      <c r="A484" s="253"/>
      <c r="B484" s="253"/>
      <c r="C484" s="253"/>
      <c r="D484" s="253"/>
      <c r="E484" s="254"/>
      <c r="F484" s="254"/>
      <c r="G484" s="255"/>
      <c r="H484" s="256"/>
      <c r="I484" s="257"/>
      <c r="J484" s="258"/>
      <c r="K484" s="258"/>
      <c r="L484" s="258"/>
      <c r="M484" s="259"/>
      <c r="N484" s="259"/>
      <c r="O484" s="259"/>
      <c r="P484" s="260"/>
      <c r="Q484" s="260"/>
    </row>
    <row r="485" spans="1:29" s="228" customFormat="1" ht="8.25" x14ac:dyDescent="0.15">
      <c r="A485" s="261"/>
      <c r="B485" s="261"/>
      <c r="C485" s="261"/>
      <c r="D485" s="261"/>
      <c r="E485" s="262"/>
      <c r="F485" s="262"/>
      <c r="G485" s="263"/>
      <c r="H485" s="264"/>
      <c r="I485" s="265"/>
      <c r="J485" s="266"/>
      <c r="K485" s="266"/>
      <c r="L485" s="266"/>
      <c r="M485" s="267"/>
      <c r="N485" s="267"/>
      <c r="O485" s="267"/>
      <c r="P485" s="268"/>
      <c r="Q485" s="268"/>
    </row>
    <row r="486" spans="1:29" s="216" customFormat="1" ht="15" x14ac:dyDescent="0.3">
      <c r="A486" s="204"/>
      <c r="B486" s="204"/>
      <c r="C486" s="204"/>
      <c r="D486" s="205" t="s">
        <v>49</v>
      </c>
      <c r="E486" s="206"/>
      <c r="F486" s="207" t="s">
        <v>48</v>
      </c>
      <c r="G486" s="212">
        <f t="shared" ref="G486:L486" si="25">SUM(G484:G485)</f>
        <v>0</v>
      </c>
      <c r="H486" s="212">
        <f t="shared" si="25"/>
        <v>0</v>
      </c>
      <c r="I486" s="209">
        <f t="shared" si="25"/>
        <v>0</v>
      </c>
      <c r="J486" s="210">
        <f t="shared" si="25"/>
        <v>0</v>
      </c>
      <c r="K486" s="210">
        <f t="shared" si="25"/>
        <v>0</v>
      </c>
      <c r="L486" s="210">
        <f t="shared" si="25"/>
        <v>0</v>
      </c>
      <c r="M486" s="204"/>
      <c r="N486" s="204"/>
      <c r="O486" s="204"/>
      <c r="P486" s="204"/>
      <c r="Q486" s="211"/>
    </row>
    <row r="487" spans="1:29" x14ac:dyDescent="0.2">
      <c r="A487" s="10"/>
      <c r="B487" s="10"/>
      <c r="C487" s="10"/>
      <c r="D487" s="10"/>
      <c r="E487" s="12"/>
      <c r="F487" s="12"/>
      <c r="G487" s="11"/>
      <c r="H487" s="11"/>
      <c r="I487" s="23"/>
      <c r="J487" s="171"/>
      <c r="K487" s="171"/>
      <c r="L487" s="171"/>
      <c r="M487" s="10"/>
      <c r="N487" s="10"/>
      <c r="O487" s="10"/>
      <c r="P487" s="10"/>
      <c r="Q487" s="18"/>
    </row>
    <row r="488" spans="1:29" ht="13.5" thickBot="1" x14ac:dyDescent="0.25">
      <c r="A488" s="57"/>
      <c r="B488" s="57"/>
      <c r="C488" s="57"/>
      <c r="D488" s="57"/>
      <c r="E488" s="58"/>
      <c r="F488" s="58"/>
      <c r="G488" s="59"/>
      <c r="H488" s="59"/>
      <c r="I488" s="60"/>
      <c r="J488" s="105"/>
      <c r="K488" s="105"/>
      <c r="L488" s="105"/>
      <c r="M488" s="61"/>
      <c r="N488" s="61"/>
      <c r="O488" s="61"/>
      <c r="P488" s="61"/>
      <c r="Q488" s="62"/>
    </row>
    <row r="489" spans="1:29" ht="13.5" thickTop="1" x14ac:dyDescent="0.2">
      <c r="A489" s="443"/>
      <c r="B489" s="443"/>
      <c r="C489" s="443"/>
      <c r="D489" s="443"/>
      <c r="E489" s="444"/>
      <c r="F489" s="444"/>
      <c r="G489" s="445"/>
      <c r="H489" s="445"/>
      <c r="I489" s="446"/>
      <c r="J489" s="447"/>
      <c r="K489" s="447"/>
      <c r="L489" s="447"/>
      <c r="M489" s="448"/>
      <c r="N489" s="448"/>
      <c r="O489" s="448"/>
      <c r="P489" s="448"/>
      <c r="Q489" s="449"/>
    </row>
    <row r="491" spans="1:29" s="149" customFormat="1" ht="8.25" x14ac:dyDescent="0.15">
      <c r="A491" s="140"/>
      <c r="B491" s="140"/>
      <c r="C491" s="140"/>
      <c r="D491" s="140"/>
      <c r="E491" s="142"/>
      <c r="F491" s="142"/>
      <c r="G491" s="143"/>
      <c r="H491" s="144"/>
      <c r="I491" s="145"/>
      <c r="J491" s="146"/>
      <c r="K491" s="146"/>
      <c r="L491" s="146"/>
      <c r="M491" s="147"/>
      <c r="N491" s="147"/>
      <c r="O491" s="147"/>
      <c r="P491" s="148"/>
      <c r="Q491" s="148"/>
    </row>
    <row r="492" spans="1:29" s="63" customFormat="1" ht="13.5" x14ac:dyDescent="0.25">
      <c r="A492" s="278" t="s">
        <v>173</v>
      </c>
      <c r="B492" s="390" t="s">
        <v>154</v>
      </c>
      <c r="C492" s="278">
        <v>9</v>
      </c>
      <c r="D492" s="278">
        <v>3611</v>
      </c>
      <c r="E492" s="279">
        <v>41678.120138888888</v>
      </c>
      <c r="F492" s="279">
        <v>41678.795138888891</v>
      </c>
      <c r="G492" s="391">
        <v>16.200000000069849</v>
      </c>
      <c r="H492" s="392">
        <v>16.200000000069849</v>
      </c>
      <c r="I492" s="393">
        <v>194.40000000083819</v>
      </c>
      <c r="J492" s="394"/>
      <c r="K492" s="394"/>
      <c r="L492" s="394"/>
      <c r="M492" s="294">
        <v>0</v>
      </c>
      <c r="N492" s="294">
        <v>12</v>
      </c>
      <c r="O492" s="294">
        <v>12</v>
      </c>
      <c r="P492" s="382" t="s">
        <v>354</v>
      </c>
      <c r="Q492" s="483" t="s">
        <v>355</v>
      </c>
      <c r="R492" s="383"/>
      <c r="S492" s="384"/>
      <c r="T492" s="384"/>
      <c r="U492" s="384"/>
    </row>
    <row r="493" spans="1:29" s="63" customFormat="1" ht="13.5" x14ac:dyDescent="0.25">
      <c r="A493" s="278" t="s">
        <v>356</v>
      </c>
      <c r="B493" s="390" t="s">
        <v>154</v>
      </c>
      <c r="C493" s="278">
        <v>4</v>
      </c>
      <c r="D493" s="278">
        <v>3611</v>
      </c>
      <c r="E493" s="279">
        <v>41678.120138888888</v>
      </c>
      <c r="F493" s="279">
        <v>41678.795138888891</v>
      </c>
      <c r="G493" s="391">
        <v>16.200000000069849</v>
      </c>
      <c r="H493" s="392">
        <v>16.200000000069849</v>
      </c>
      <c r="I493" s="393">
        <v>194.40000000083819</v>
      </c>
      <c r="J493" s="394"/>
      <c r="K493" s="394"/>
      <c r="L493" s="394"/>
      <c r="M493" s="294">
        <v>0</v>
      </c>
      <c r="N493" s="294">
        <v>12</v>
      </c>
      <c r="O493" s="294">
        <v>12</v>
      </c>
      <c r="P493" s="382" t="s">
        <v>354</v>
      </c>
      <c r="Q493" s="483" t="s">
        <v>357</v>
      </c>
      <c r="R493" s="383"/>
      <c r="S493" s="384"/>
      <c r="T493" s="384"/>
      <c r="U493" s="384"/>
    </row>
    <row r="494" spans="1:29" s="63" customFormat="1" ht="13.5" x14ac:dyDescent="0.25">
      <c r="A494" s="278" t="s">
        <v>128</v>
      </c>
      <c r="B494" s="390" t="s">
        <v>154</v>
      </c>
      <c r="C494" s="278">
        <v>9</v>
      </c>
      <c r="D494" s="278">
        <v>3840</v>
      </c>
      <c r="E494" s="279">
        <v>41673.029166666667</v>
      </c>
      <c r="F494" s="279">
        <v>41673.400694444441</v>
      </c>
      <c r="G494" s="391">
        <v>8.9166666665696539</v>
      </c>
      <c r="H494" s="392">
        <v>8.9166666665696539</v>
      </c>
      <c r="I494" s="393">
        <v>124.83333333197515</v>
      </c>
      <c r="J494" s="394"/>
      <c r="K494" s="394"/>
      <c r="L494" s="394"/>
      <c r="M494" s="294">
        <v>0</v>
      </c>
      <c r="N494" s="294">
        <v>14</v>
      </c>
      <c r="O494" s="294">
        <v>14</v>
      </c>
      <c r="P494" s="382" t="s">
        <v>352</v>
      </c>
      <c r="Q494" s="483" t="s">
        <v>353</v>
      </c>
      <c r="R494" s="383"/>
      <c r="S494" s="384"/>
      <c r="T494" s="384"/>
      <c r="U494" s="384"/>
    </row>
    <row r="495" spans="1:29" s="63" customFormat="1" x14ac:dyDescent="0.2">
      <c r="A495" s="278" t="s">
        <v>131</v>
      </c>
      <c r="B495" s="390" t="s">
        <v>154</v>
      </c>
      <c r="C495" s="278">
        <v>9</v>
      </c>
      <c r="D495" s="278">
        <v>3869</v>
      </c>
      <c r="E495" s="279">
        <v>41649.583333333336</v>
      </c>
      <c r="F495" s="279">
        <v>41653.561111111114</v>
      </c>
      <c r="G495" s="391">
        <v>95.466666666674428</v>
      </c>
      <c r="H495" s="392">
        <v>95.466666666674428</v>
      </c>
      <c r="I495" s="393">
        <v>16802.133333334699</v>
      </c>
      <c r="J495" s="394"/>
      <c r="K495" s="394"/>
      <c r="L495" s="394"/>
      <c r="M495" s="532">
        <v>0</v>
      </c>
      <c r="N495" s="532">
        <v>180</v>
      </c>
      <c r="O495" s="532">
        <v>176</v>
      </c>
      <c r="P495" s="382" t="s">
        <v>588</v>
      </c>
      <c r="Q495" s="382" t="s">
        <v>589</v>
      </c>
      <c r="R495" s="382"/>
      <c r="S495" s="382"/>
      <c r="T495" s="384"/>
      <c r="U495" s="384"/>
      <c r="V495" s="384"/>
      <c r="W495" s="384"/>
      <c r="X495" s="384"/>
      <c r="Y495" s="384"/>
      <c r="Z495" s="384"/>
      <c r="AA495" s="384"/>
      <c r="AB495" s="384"/>
      <c r="AC495" s="384"/>
    </row>
    <row r="496" spans="1:29" s="149" customFormat="1" ht="8.25" x14ac:dyDescent="0.15">
      <c r="A496" s="165"/>
      <c r="B496" s="165"/>
      <c r="C496" s="165"/>
      <c r="D496" s="165"/>
      <c r="E496" s="166"/>
      <c r="F496" s="166"/>
      <c r="G496" s="162"/>
      <c r="H496" s="163"/>
      <c r="I496" s="167"/>
      <c r="J496" s="155"/>
      <c r="K496" s="155"/>
      <c r="L496" s="155"/>
      <c r="M496" s="168"/>
      <c r="N496" s="168"/>
      <c r="O496" s="168"/>
      <c r="P496" s="169"/>
      <c r="Q496" s="169"/>
    </row>
    <row r="497" spans="1:29" ht="15" x14ac:dyDescent="0.3">
      <c r="A497" s="31"/>
      <c r="B497" s="31"/>
      <c r="C497" s="31"/>
      <c r="D497" s="40" t="s">
        <v>36</v>
      </c>
      <c r="E497" s="32"/>
      <c r="F497" s="39" t="s">
        <v>35</v>
      </c>
      <c r="G497" s="33">
        <f t="shared" ref="G497:L497" si="26">SUM(G491:G496)</f>
        <v>136.78333333338378</v>
      </c>
      <c r="H497" s="33">
        <f t="shared" si="26"/>
        <v>136.78333333338378</v>
      </c>
      <c r="I497" s="34">
        <f t="shared" si="26"/>
        <v>17315.766666668351</v>
      </c>
      <c r="J497" s="37">
        <f t="shared" si="26"/>
        <v>0</v>
      </c>
      <c r="K497" s="37">
        <f t="shared" si="26"/>
        <v>0</v>
      </c>
      <c r="L497" s="37">
        <f t="shared" si="26"/>
        <v>0</v>
      </c>
      <c r="M497" s="31"/>
      <c r="N497" s="31"/>
      <c r="O497" s="31"/>
      <c r="P497" s="31"/>
      <c r="Q497" s="36"/>
    </row>
    <row r="498" spans="1:29" x14ac:dyDescent="0.2">
      <c r="A498" s="10"/>
      <c r="B498" s="10"/>
      <c r="C498" s="10"/>
      <c r="D498" s="10"/>
      <c r="E498" s="12"/>
      <c r="F498" s="12"/>
      <c r="G498" s="11"/>
      <c r="H498" s="11"/>
      <c r="I498" s="23"/>
      <c r="J498" s="171"/>
      <c r="K498" s="171"/>
      <c r="L498" s="171"/>
      <c r="M498" s="10"/>
      <c r="N498" s="10"/>
      <c r="O498" s="10"/>
      <c r="P498" s="10"/>
      <c r="Q498" s="18"/>
    </row>
    <row r="499" spans="1:29" s="149" customFormat="1" ht="8.25" x14ac:dyDescent="0.15">
      <c r="A499" s="140"/>
      <c r="B499" s="140"/>
      <c r="C499" s="140"/>
      <c r="D499" s="140"/>
      <c r="E499" s="142"/>
      <c r="F499" s="142"/>
      <c r="G499" s="143"/>
      <c r="H499" s="144"/>
      <c r="I499" s="145"/>
      <c r="J499" s="146"/>
      <c r="K499" s="146"/>
      <c r="L499" s="146"/>
      <c r="M499" s="147"/>
      <c r="N499" s="147"/>
      <c r="O499" s="147"/>
      <c r="P499" s="148"/>
      <c r="Q499" s="148"/>
    </row>
    <row r="500" spans="1:29" s="63" customFormat="1" x14ac:dyDescent="0.2">
      <c r="A500" s="280" t="s">
        <v>137</v>
      </c>
      <c r="B500" s="385" t="s">
        <v>154</v>
      </c>
      <c r="C500" s="280">
        <v>4</v>
      </c>
      <c r="D500" s="280">
        <v>4700</v>
      </c>
      <c r="E500" s="281">
        <v>41643.257638888892</v>
      </c>
      <c r="F500" s="281">
        <v>41643.469444444447</v>
      </c>
      <c r="G500" s="386">
        <v>5.0833333333139308</v>
      </c>
      <c r="H500" s="387">
        <v>5.0833333333139308</v>
      </c>
      <c r="I500" s="388">
        <v>869.24999999668216</v>
      </c>
      <c r="J500" s="389"/>
      <c r="K500" s="389"/>
      <c r="L500" s="389"/>
      <c r="M500" s="535">
        <v>0</v>
      </c>
      <c r="N500" s="535">
        <v>172</v>
      </c>
      <c r="O500" s="535">
        <v>171</v>
      </c>
      <c r="P500" s="284" t="s">
        <v>601</v>
      </c>
      <c r="Q500" s="284" t="s">
        <v>602</v>
      </c>
      <c r="R500" s="284"/>
      <c r="S500" s="284"/>
    </row>
    <row r="501" spans="1:29" s="63" customFormat="1" x14ac:dyDescent="0.2">
      <c r="A501" s="280" t="s">
        <v>118</v>
      </c>
      <c r="B501" s="385" t="s">
        <v>158</v>
      </c>
      <c r="C501" s="280">
        <v>2</v>
      </c>
      <c r="D501" s="280">
        <v>4810</v>
      </c>
      <c r="E501" s="281">
        <v>41641.675694444442</v>
      </c>
      <c r="F501" s="281">
        <v>41641.710416666669</v>
      </c>
      <c r="G501" s="386">
        <v>0.8333333334303461</v>
      </c>
      <c r="H501" s="387">
        <v>0.8333333334303461</v>
      </c>
      <c r="I501" s="388">
        <v>142.50000001658918</v>
      </c>
      <c r="J501" s="389"/>
      <c r="K501" s="389"/>
      <c r="L501" s="389"/>
      <c r="M501" s="535">
        <v>0</v>
      </c>
      <c r="N501" s="535">
        <v>172</v>
      </c>
      <c r="O501" s="535">
        <v>171</v>
      </c>
      <c r="P501" s="284" t="s">
        <v>639</v>
      </c>
      <c r="Q501" s="284" t="s">
        <v>640</v>
      </c>
      <c r="R501" s="284"/>
      <c r="S501" s="284"/>
    </row>
    <row r="502" spans="1:29" s="149" customFormat="1" ht="8.25" x14ac:dyDescent="0.15">
      <c r="A502" s="165"/>
      <c r="B502" s="165"/>
      <c r="C502" s="165"/>
      <c r="D502" s="165"/>
      <c r="E502" s="166"/>
      <c r="F502" s="166"/>
      <c r="G502" s="162"/>
      <c r="H502" s="163"/>
      <c r="I502" s="167"/>
      <c r="J502" s="155"/>
      <c r="K502" s="155"/>
      <c r="L502" s="155"/>
      <c r="M502" s="168"/>
      <c r="N502" s="168"/>
      <c r="O502" s="168"/>
      <c r="P502" s="169"/>
      <c r="Q502" s="169"/>
    </row>
    <row r="503" spans="1:29" ht="15" x14ac:dyDescent="0.3">
      <c r="A503" s="31"/>
      <c r="B503" s="31"/>
      <c r="C503" s="31"/>
      <c r="D503" s="40" t="s">
        <v>40</v>
      </c>
      <c r="E503" s="32"/>
      <c r="F503" s="39" t="s">
        <v>39</v>
      </c>
      <c r="G503" s="33">
        <f t="shared" ref="G503:L503" si="27">SUM(G499:G502)</f>
        <v>5.9166666667442769</v>
      </c>
      <c r="H503" s="33">
        <f t="shared" si="27"/>
        <v>5.9166666667442769</v>
      </c>
      <c r="I503" s="34">
        <f t="shared" si="27"/>
        <v>1011.7500000132713</v>
      </c>
      <c r="J503" s="37">
        <f t="shared" si="27"/>
        <v>0</v>
      </c>
      <c r="K503" s="37">
        <f t="shared" si="27"/>
        <v>0</v>
      </c>
      <c r="L503" s="37">
        <f t="shared" si="27"/>
        <v>0</v>
      </c>
      <c r="M503" s="31"/>
      <c r="N503" s="31"/>
      <c r="O503" s="31"/>
      <c r="P503" s="31"/>
      <c r="Q503" s="36"/>
    </row>
    <row r="504" spans="1:29" x14ac:dyDescent="0.2">
      <c r="A504" s="10"/>
      <c r="B504" s="10"/>
      <c r="C504" s="10"/>
      <c r="D504" s="10"/>
      <c r="E504" s="12"/>
      <c r="F504" s="12"/>
      <c r="G504" s="11"/>
      <c r="H504" s="11"/>
      <c r="I504" s="23"/>
      <c r="J504" s="171"/>
      <c r="K504" s="171"/>
      <c r="L504" s="171"/>
      <c r="M504" s="10"/>
      <c r="N504" s="10"/>
      <c r="O504" s="10"/>
      <c r="P504" s="10"/>
      <c r="Q504" s="18"/>
    </row>
    <row r="505" spans="1:29" s="106" customFormat="1" ht="8.25" x14ac:dyDescent="0.15">
      <c r="A505" s="107"/>
      <c r="B505" s="107"/>
      <c r="C505" s="107"/>
      <c r="D505" s="107"/>
      <c r="E505" s="108"/>
      <c r="F505" s="108"/>
      <c r="G505" s="109"/>
      <c r="H505" s="109"/>
      <c r="I505" s="110"/>
      <c r="J505" s="111"/>
      <c r="K505" s="111"/>
      <c r="L505" s="111"/>
      <c r="M505" s="112"/>
      <c r="N505" s="112"/>
      <c r="O505" s="112"/>
      <c r="P505" s="113"/>
      <c r="Q505" s="113"/>
    </row>
    <row r="506" spans="1:29" s="63" customFormat="1" x14ac:dyDescent="0.2">
      <c r="A506" s="280" t="s">
        <v>122</v>
      </c>
      <c r="B506" s="385" t="s">
        <v>154</v>
      </c>
      <c r="C506" s="280">
        <v>2</v>
      </c>
      <c r="D506" s="280">
        <v>5016</v>
      </c>
      <c r="E506" s="281">
        <v>41642.222916666666</v>
      </c>
      <c r="F506" s="281">
        <v>41642.293749999997</v>
      </c>
      <c r="G506" s="386">
        <v>1.6999999999534339</v>
      </c>
      <c r="H506" s="387">
        <v>1.6999999999534339</v>
      </c>
      <c r="I506" s="388">
        <v>299.19999999180436</v>
      </c>
      <c r="J506" s="389"/>
      <c r="K506" s="389"/>
      <c r="L506" s="389"/>
      <c r="M506" s="535">
        <v>0</v>
      </c>
      <c r="N506" s="535">
        <v>180</v>
      </c>
      <c r="O506" s="535">
        <v>176</v>
      </c>
      <c r="P506" s="284" t="s">
        <v>605</v>
      </c>
      <c r="Q506" s="284" t="s">
        <v>624</v>
      </c>
      <c r="R506" s="284"/>
      <c r="S506" s="284"/>
    </row>
    <row r="507" spans="1:29" s="63" customFormat="1" x14ac:dyDescent="0.2">
      <c r="A507" s="280" t="s">
        <v>124</v>
      </c>
      <c r="B507" s="385" t="s">
        <v>154</v>
      </c>
      <c r="C507" s="280">
        <v>8</v>
      </c>
      <c r="D507" s="280">
        <v>5016</v>
      </c>
      <c r="E507" s="281">
        <v>41646.059027777781</v>
      </c>
      <c r="F507" s="281">
        <v>41646.242361111108</v>
      </c>
      <c r="G507" s="386">
        <v>4.3999999998486601</v>
      </c>
      <c r="H507" s="387">
        <v>4.3999999998486601</v>
      </c>
      <c r="I507" s="388">
        <v>774.39999997336417</v>
      </c>
      <c r="J507" s="389"/>
      <c r="K507" s="389"/>
      <c r="L507" s="389"/>
      <c r="M507" s="535">
        <v>0</v>
      </c>
      <c r="N507" s="535">
        <v>180</v>
      </c>
      <c r="O507" s="535">
        <v>176</v>
      </c>
      <c r="P507" s="284" t="s">
        <v>605</v>
      </c>
      <c r="Q507" s="284" t="s">
        <v>606</v>
      </c>
      <c r="R507" s="284"/>
      <c r="S507" s="284"/>
    </row>
    <row r="508" spans="1:29" s="63" customFormat="1" x14ac:dyDescent="0.2">
      <c r="A508" s="454" t="s">
        <v>124</v>
      </c>
      <c r="B508" s="464" t="s">
        <v>158</v>
      </c>
      <c r="C508" s="454">
        <v>13</v>
      </c>
      <c r="D508" s="454">
        <v>5016</v>
      </c>
      <c r="E508" s="455">
        <v>41661.180555555555</v>
      </c>
      <c r="F508" s="455">
        <v>41661.246527777781</v>
      </c>
      <c r="G508" s="465">
        <v>1.5833333334303461</v>
      </c>
      <c r="H508" s="466">
        <v>1.5833333334303461</v>
      </c>
      <c r="I508" s="467">
        <v>248.58333334856434</v>
      </c>
      <c r="J508" s="468"/>
      <c r="K508" s="468"/>
      <c r="L508" s="468"/>
      <c r="M508" s="534">
        <v>0</v>
      </c>
      <c r="N508" s="534">
        <v>160</v>
      </c>
      <c r="O508" s="534">
        <v>157</v>
      </c>
      <c r="P508" s="459" t="s">
        <v>605</v>
      </c>
      <c r="Q508" s="460" t="s">
        <v>628</v>
      </c>
      <c r="R508" s="461"/>
      <c r="S508" s="214"/>
      <c r="T508" s="214"/>
      <c r="U508" s="214"/>
      <c r="V508" s="214"/>
      <c r="W508" s="214"/>
      <c r="X508" s="214"/>
      <c r="Y508" s="214"/>
      <c r="Z508" s="214"/>
      <c r="AA508" s="214"/>
      <c r="AB508" s="214"/>
      <c r="AC508" s="214"/>
    </row>
    <row r="509" spans="1:29" s="63" customFormat="1" x14ac:dyDescent="0.2">
      <c r="A509" s="454" t="s">
        <v>124</v>
      </c>
      <c r="B509" s="464" t="s">
        <v>158</v>
      </c>
      <c r="C509" s="454">
        <v>14</v>
      </c>
      <c r="D509" s="454">
        <v>5016</v>
      </c>
      <c r="E509" s="455">
        <v>41661.246527777781</v>
      </c>
      <c r="F509" s="455">
        <v>41661.28125</v>
      </c>
      <c r="G509" s="465">
        <v>0.83333333325572312</v>
      </c>
      <c r="H509" s="466">
        <v>0.83333333325572312</v>
      </c>
      <c r="I509" s="467">
        <v>130.83333332114853</v>
      </c>
      <c r="J509" s="468"/>
      <c r="K509" s="468"/>
      <c r="L509" s="468"/>
      <c r="M509" s="534">
        <v>0</v>
      </c>
      <c r="N509" s="534">
        <v>160</v>
      </c>
      <c r="O509" s="534">
        <v>157</v>
      </c>
      <c r="P509" s="459" t="s">
        <v>605</v>
      </c>
      <c r="Q509" s="460" t="s">
        <v>628</v>
      </c>
      <c r="R509" s="461"/>
      <c r="S509" s="214"/>
      <c r="T509" s="214"/>
      <c r="U509" s="214"/>
      <c r="V509" s="214"/>
      <c r="W509" s="214"/>
      <c r="X509" s="214"/>
      <c r="Y509" s="214"/>
      <c r="Z509" s="214"/>
      <c r="AA509" s="214"/>
      <c r="AB509" s="214"/>
      <c r="AC509" s="214"/>
    </row>
    <row r="510" spans="1:29" s="384" customFormat="1" x14ac:dyDescent="0.2">
      <c r="A510" s="280" t="s">
        <v>133</v>
      </c>
      <c r="B510" s="385" t="s">
        <v>154</v>
      </c>
      <c r="C510" s="280">
        <v>3</v>
      </c>
      <c r="D510" s="280">
        <v>5017</v>
      </c>
      <c r="E510" s="281">
        <v>41645.747916666667</v>
      </c>
      <c r="F510" s="281">
        <v>41645.801388888889</v>
      </c>
      <c r="G510" s="386">
        <v>1.2833333333255723</v>
      </c>
      <c r="H510" s="387">
        <v>1.2833333333255723</v>
      </c>
      <c r="I510" s="388">
        <v>164.26666666567326</v>
      </c>
      <c r="J510" s="389"/>
      <c r="K510" s="389"/>
      <c r="L510" s="389"/>
      <c r="M510" s="535">
        <v>0</v>
      </c>
      <c r="N510" s="535">
        <v>129</v>
      </c>
      <c r="O510" s="535">
        <v>128</v>
      </c>
      <c r="P510" s="284" t="s">
        <v>611</v>
      </c>
      <c r="Q510" s="284" t="s">
        <v>634</v>
      </c>
      <c r="R510" s="284"/>
      <c r="S510" s="284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</row>
    <row r="511" spans="1:29" s="63" customFormat="1" x14ac:dyDescent="0.2">
      <c r="A511" s="454" t="s">
        <v>133</v>
      </c>
      <c r="B511" s="464" t="s">
        <v>154</v>
      </c>
      <c r="C511" s="454">
        <v>16</v>
      </c>
      <c r="D511" s="454">
        <v>5017</v>
      </c>
      <c r="E511" s="455">
        <v>41669.15</v>
      </c>
      <c r="F511" s="455">
        <v>41669.319444444445</v>
      </c>
      <c r="G511" s="465">
        <v>4.0666666666511446</v>
      </c>
      <c r="H511" s="466">
        <v>4.0666666666511446</v>
      </c>
      <c r="I511" s="467">
        <v>520.53333333134651</v>
      </c>
      <c r="J511" s="468"/>
      <c r="K511" s="468"/>
      <c r="L511" s="468"/>
      <c r="M511" s="534">
        <v>0</v>
      </c>
      <c r="N511" s="534">
        <v>129</v>
      </c>
      <c r="O511" s="534">
        <v>128</v>
      </c>
      <c r="P511" s="459" t="s">
        <v>611</v>
      </c>
      <c r="Q511" s="460" t="s">
        <v>612</v>
      </c>
      <c r="R511" s="461"/>
      <c r="S511" s="214"/>
      <c r="T511" s="214"/>
      <c r="U511" s="214"/>
      <c r="V511" s="214"/>
      <c r="W511" s="214"/>
      <c r="X511" s="214"/>
      <c r="Y511" s="214"/>
      <c r="Z511" s="214"/>
      <c r="AA511" s="214"/>
      <c r="AB511" s="214"/>
      <c r="AC511" s="214"/>
    </row>
    <row r="512" spans="1:29" s="384" customFormat="1" x14ac:dyDescent="0.2">
      <c r="A512" s="280" t="s">
        <v>130</v>
      </c>
      <c r="B512" s="385" t="s">
        <v>154</v>
      </c>
      <c r="C512" s="280">
        <v>4</v>
      </c>
      <c r="D512" s="280">
        <v>5041</v>
      </c>
      <c r="E512" s="281">
        <v>41644.588194444441</v>
      </c>
      <c r="F512" s="281">
        <v>41644.65</v>
      </c>
      <c r="G512" s="386">
        <v>1.4833333334536292</v>
      </c>
      <c r="H512" s="387">
        <v>1.4833333334536292</v>
      </c>
      <c r="I512" s="388">
        <v>261.06666668783873</v>
      </c>
      <c r="J512" s="389"/>
      <c r="K512" s="389"/>
      <c r="L512" s="389"/>
      <c r="M512" s="535">
        <v>0</v>
      </c>
      <c r="N512" s="535">
        <v>180</v>
      </c>
      <c r="O512" s="535">
        <v>176</v>
      </c>
      <c r="P512" s="284" t="s">
        <v>186</v>
      </c>
      <c r="Q512" s="284" t="s">
        <v>627</v>
      </c>
      <c r="R512" s="284"/>
      <c r="S512" s="284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</row>
    <row r="513" spans="1:29" s="384" customFormat="1" x14ac:dyDescent="0.2">
      <c r="A513" s="280" t="s">
        <v>124</v>
      </c>
      <c r="B513" s="385" t="s">
        <v>154</v>
      </c>
      <c r="C513" s="280">
        <v>6</v>
      </c>
      <c r="D513" s="280">
        <v>5041</v>
      </c>
      <c r="E513" s="281">
        <v>41645.577777777777</v>
      </c>
      <c r="F513" s="281">
        <v>41645.615277777775</v>
      </c>
      <c r="G513" s="386">
        <v>0.8999999999650754</v>
      </c>
      <c r="H513" s="387">
        <v>0.8999999999650754</v>
      </c>
      <c r="I513" s="388">
        <v>158.39999999385327</v>
      </c>
      <c r="J513" s="389"/>
      <c r="K513" s="389"/>
      <c r="L513" s="389"/>
      <c r="M513" s="535">
        <v>0</v>
      </c>
      <c r="N513" s="535">
        <v>180</v>
      </c>
      <c r="O513" s="535">
        <v>176</v>
      </c>
      <c r="P513" s="284" t="s">
        <v>186</v>
      </c>
      <c r="Q513" s="284" t="s">
        <v>635</v>
      </c>
      <c r="R513" s="284"/>
      <c r="S513" s="284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</row>
    <row r="514" spans="1:29" s="384" customFormat="1" x14ac:dyDescent="0.2">
      <c r="A514" s="454" t="s">
        <v>124</v>
      </c>
      <c r="B514" s="464" t="s">
        <v>158</v>
      </c>
      <c r="C514" s="454">
        <v>17</v>
      </c>
      <c r="D514" s="454">
        <v>5041</v>
      </c>
      <c r="E514" s="455">
        <v>41662.705555555556</v>
      </c>
      <c r="F514" s="455">
        <v>41662.722916666666</v>
      </c>
      <c r="G514" s="465">
        <v>0.41666666662786156</v>
      </c>
      <c r="H514" s="466">
        <v>0.41666666662786156</v>
      </c>
      <c r="I514" s="467">
        <v>65.416666660574265</v>
      </c>
      <c r="J514" s="468"/>
      <c r="K514" s="468"/>
      <c r="L514" s="468"/>
      <c r="M514" s="534">
        <v>0</v>
      </c>
      <c r="N514" s="534">
        <v>160</v>
      </c>
      <c r="O514" s="534">
        <v>157</v>
      </c>
      <c r="P514" s="459" t="s">
        <v>186</v>
      </c>
      <c r="Q514" s="460" t="s">
        <v>643</v>
      </c>
      <c r="R514" s="461"/>
      <c r="S514" s="214"/>
      <c r="T514" s="214"/>
      <c r="U514" s="214"/>
      <c r="V514" s="214"/>
      <c r="W514" s="214"/>
      <c r="X514" s="214"/>
      <c r="Y514" s="214"/>
      <c r="Z514" s="214"/>
      <c r="AA514" s="214"/>
      <c r="AB514" s="214"/>
      <c r="AC514" s="214"/>
    </row>
    <row r="515" spans="1:29" s="384" customFormat="1" x14ac:dyDescent="0.2">
      <c r="A515" s="454" t="s">
        <v>124</v>
      </c>
      <c r="B515" s="464" t="s">
        <v>158</v>
      </c>
      <c r="C515" s="454">
        <v>22</v>
      </c>
      <c r="D515" s="454">
        <v>5041</v>
      </c>
      <c r="E515" s="455">
        <v>41663.4375</v>
      </c>
      <c r="F515" s="455">
        <v>41663.463888888888</v>
      </c>
      <c r="G515" s="465">
        <v>0.63333333330228925</v>
      </c>
      <c r="H515" s="466">
        <v>0.63333333330228925</v>
      </c>
      <c r="I515" s="467">
        <v>99.433333328459412</v>
      </c>
      <c r="J515" s="468"/>
      <c r="K515" s="468"/>
      <c r="L515" s="468"/>
      <c r="M515" s="534">
        <v>0</v>
      </c>
      <c r="N515" s="534">
        <v>160</v>
      </c>
      <c r="O515" s="534">
        <v>157</v>
      </c>
      <c r="P515" s="459" t="s">
        <v>186</v>
      </c>
      <c r="Q515" s="460" t="s">
        <v>643</v>
      </c>
      <c r="R515" s="461"/>
      <c r="S515" s="214"/>
      <c r="T515" s="214"/>
      <c r="U515" s="214"/>
      <c r="V515" s="214"/>
      <c r="W515" s="214"/>
      <c r="X515" s="214"/>
      <c r="Y515" s="214"/>
      <c r="Z515" s="214"/>
      <c r="AA515" s="214"/>
      <c r="AB515" s="214"/>
      <c r="AC515" s="214"/>
    </row>
    <row r="516" spans="1:29" s="63" customFormat="1" x14ac:dyDescent="0.2">
      <c r="A516" s="454" t="s">
        <v>124</v>
      </c>
      <c r="B516" s="552" t="s">
        <v>5</v>
      </c>
      <c r="C516" s="454">
        <v>23</v>
      </c>
      <c r="D516" s="454">
        <v>5041</v>
      </c>
      <c r="E516" s="455">
        <v>41664.504166666666</v>
      </c>
      <c r="F516" s="455">
        <v>41664.680555555555</v>
      </c>
      <c r="G516" s="553">
        <v>4.2333333333372138</v>
      </c>
      <c r="H516" s="554">
        <v>4.2333333333372138</v>
      </c>
      <c r="I516" s="555">
        <v>664.63333333394257</v>
      </c>
      <c r="J516" s="556"/>
      <c r="K516" s="556"/>
      <c r="L516" s="245"/>
      <c r="M516" s="534">
        <v>0</v>
      </c>
      <c r="N516" s="534">
        <v>160</v>
      </c>
      <c r="O516" s="534">
        <v>157</v>
      </c>
      <c r="P516" s="459" t="s">
        <v>186</v>
      </c>
      <c r="Q516" s="460" t="s">
        <v>608</v>
      </c>
      <c r="R516" s="461"/>
      <c r="S516" s="214"/>
      <c r="T516" s="214"/>
      <c r="U516" s="214"/>
      <c r="V516" s="214"/>
      <c r="W516" s="214"/>
      <c r="X516" s="214"/>
      <c r="Y516" s="214"/>
      <c r="Z516" s="214"/>
      <c r="AA516" s="214"/>
      <c r="AB516" s="214"/>
      <c r="AC516" s="214"/>
    </row>
    <row r="517" spans="1:29" s="384" customFormat="1" x14ac:dyDescent="0.2">
      <c r="A517" s="454" t="s">
        <v>131</v>
      </c>
      <c r="B517" s="464" t="s">
        <v>154</v>
      </c>
      <c r="C517" s="454">
        <v>15</v>
      </c>
      <c r="D517" s="454">
        <v>5041</v>
      </c>
      <c r="E517" s="455">
        <v>41669.273611111108</v>
      </c>
      <c r="F517" s="455">
        <v>41669.325694444444</v>
      </c>
      <c r="G517" s="465">
        <v>1.2500000000582077</v>
      </c>
      <c r="H517" s="466">
        <v>1.2500000000582077</v>
      </c>
      <c r="I517" s="467">
        <v>196.2500000091386</v>
      </c>
      <c r="J517" s="468"/>
      <c r="K517" s="468"/>
      <c r="L517" s="468"/>
      <c r="M517" s="534">
        <v>0</v>
      </c>
      <c r="N517" s="534">
        <v>160</v>
      </c>
      <c r="O517" s="534">
        <v>157</v>
      </c>
      <c r="P517" s="459" t="s">
        <v>186</v>
      </c>
      <c r="Q517" s="460" t="s">
        <v>632</v>
      </c>
      <c r="R517" s="461"/>
      <c r="S517" s="214"/>
      <c r="T517" s="214"/>
      <c r="U517" s="214"/>
      <c r="V517" s="214"/>
      <c r="W517" s="214"/>
      <c r="X517" s="214"/>
      <c r="Y517" s="214"/>
      <c r="Z517" s="214"/>
      <c r="AA517" s="214"/>
      <c r="AB517" s="214"/>
      <c r="AC517" s="214"/>
    </row>
    <row r="518" spans="1:29" s="384" customFormat="1" ht="13.5" x14ac:dyDescent="0.25">
      <c r="A518" s="280" t="s">
        <v>124</v>
      </c>
      <c r="B518" s="372" t="s">
        <v>5</v>
      </c>
      <c r="C518" s="280">
        <v>30</v>
      </c>
      <c r="D518" s="280">
        <v>5041</v>
      </c>
      <c r="E518" s="281">
        <v>41674.481249999997</v>
      </c>
      <c r="F518" s="281">
        <v>41674.661111111112</v>
      </c>
      <c r="G518" s="373">
        <v>4.3166666667675599</v>
      </c>
      <c r="H518" s="374">
        <v>4.3166666667675599</v>
      </c>
      <c r="I518" s="375">
        <v>759.73333335109055</v>
      </c>
      <c r="J518" s="376"/>
      <c r="K518" s="376"/>
      <c r="L518" s="376"/>
      <c r="M518" s="495">
        <v>0</v>
      </c>
      <c r="N518" s="495">
        <v>180</v>
      </c>
      <c r="O518" s="495">
        <v>176</v>
      </c>
      <c r="P518" s="284" t="s">
        <v>186</v>
      </c>
      <c r="Q518" s="482" t="s">
        <v>367</v>
      </c>
      <c r="R518" s="285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</row>
    <row r="519" spans="1:29" s="63" customFormat="1" ht="13.5" x14ac:dyDescent="0.25">
      <c r="A519" s="280" t="s">
        <v>140</v>
      </c>
      <c r="B519" s="280" t="s">
        <v>4</v>
      </c>
      <c r="C519" s="280">
        <v>17</v>
      </c>
      <c r="D519" s="280">
        <v>5041</v>
      </c>
      <c r="E519" s="281">
        <v>41677.416666666664</v>
      </c>
      <c r="F519" s="281">
        <v>41677.526388888888</v>
      </c>
      <c r="G519" s="282">
        <v>2.6333333333604969</v>
      </c>
      <c r="H519" s="313">
        <v>1.4629629629780538</v>
      </c>
      <c r="I519" s="283">
        <v>257.48148148413748</v>
      </c>
      <c r="J519" s="356"/>
      <c r="K519" s="356"/>
      <c r="L519" s="356"/>
      <c r="M519" s="495">
        <v>80</v>
      </c>
      <c r="N519" s="495">
        <v>180</v>
      </c>
      <c r="O519" s="495">
        <v>176</v>
      </c>
      <c r="P519" s="284" t="s">
        <v>186</v>
      </c>
      <c r="Q519" s="482" t="s">
        <v>369</v>
      </c>
      <c r="R519" s="285"/>
      <c r="V519" s="384"/>
      <c r="W519" s="384"/>
      <c r="X519" s="384"/>
      <c r="Y519" s="384"/>
      <c r="Z519" s="384"/>
      <c r="AA519" s="384"/>
      <c r="AB519" s="384"/>
      <c r="AC519" s="384"/>
    </row>
    <row r="520" spans="1:29" s="63" customFormat="1" ht="13.5" x14ac:dyDescent="0.25">
      <c r="A520" s="280" t="s">
        <v>140</v>
      </c>
      <c r="B520" s="385" t="s">
        <v>154</v>
      </c>
      <c r="C520" s="280">
        <v>15</v>
      </c>
      <c r="D520" s="280">
        <v>5041</v>
      </c>
      <c r="E520" s="281">
        <v>41677.526388888888</v>
      </c>
      <c r="F520" s="281">
        <v>41677.649305555555</v>
      </c>
      <c r="G520" s="386">
        <v>2.9500000000116415</v>
      </c>
      <c r="H520" s="387">
        <v>2.9500000000116415</v>
      </c>
      <c r="I520" s="388">
        <v>519.20000000204891</v>
      </c>
      <c r="J520" s="389"/>
      <c r="K520" s="389"/>
      <c r="L520" s="389"/>
      <c r="M520" s="495">
        <v>0</v>
      </c>
      <c r="N520" s="495">
        <v>180</v>
      </c>
      <c r="O520" s="495">
        <v>176</v>
      </c>
      <c r="P520" s="284" t="s">
        <v>186</v>
      </c>
      <c r="Q520" s="482" t="s">
        <v>370</v>
      </c>
      <c r="R520" s="285"/>
    </row>
    <row r="521" spans="1:29" s="63" customFormat="1" x14ac:dyDescent="0.2">
      <c r="A521" s="280" t="s">
        <v>130</v>
      </c>
      <c r="B521" s="385" t="s">
        <v>154</v>
      </c>
      <c r="C521" s="280">
        <v>2</v>
      </c>
      <c r="D521" s="280">
        <v>5048</v>
      </c>
      <c r="E521" s="281">
        <v>41642.218055555553</v>
      </c>
      <c r="F521" s="281">
        <v>41642.286111111112</v>
      </c>
      <c r="G521" s="386">
        <v>1.6333333334187046</v>
      </c>
      <c r="H521" s="387">
        <v>1.6333333334187046</v>
      </c>
      <c r="I521" s="388">
        <v>287.466666681692</v>
      </c>
      <c r="J521" s="389"/>
      <c r="K521" s="389"/>
      <c r="L521" s="389"/>
      <c r="M521" s="535">
        <v>0</v>
      </c>
      <c r="N521" s="535">
        <v>180</v>
      </c>
      <c r="O521" s="535">
        <v>176</v>
      </c>
      <c r="P521" s="284" t="s">
        <v>187</v>
      </c>
      <c r="Q521" s="284" t="s">
        <v>625</v>
      </c>
      <c r="R521" s="284"/>
      <c r="S521" s="284"/>
    </row>
    <row r="522" spans="1:29" s="63" customFormat="1" x14ac:dyDescent="0.2">
      <c r="A522" s="454" t="s">
        <v>124</v>
      </c>
      <c r="B522" s="464" t="s">
        <v>154</v>
      </c>
      <c r="C522" s="454">
        <v>10</v>
      </c>
      <c r="D522" s="454">
        <v>5048</v>
      </c>
      <c r="E522" s="455">
        <v>41660.690972222219</v>
      </c>
      <c r="F522" s="455">
        <v>41660.724999999999</v>
      </c>
      <c r="G522" s="465">
        <v>0.81666666670935228</v>
      </c>
      <c r="H522" s="466">
        <v>0.81666666670935228</v>
      </c>
      <c r="I522" s="467">
        <v>128.21666667336831</v>
      </c>
      <c r="J522" s="468"/>
      <c r="K522" s="468"/>
      <c r="L522" s="468"/>
      <c r="M522" s="534">
        <v>0</v>
      </c>
      <c r="N522" s="534">
        <v>160</v>
      </c>
      <c r="O522" s="534">
        <v>157</v>
      </c>
      <c r="P522" s="459" t="s">
        <v>187</v>
      </c>
      <c r="Q522" s="460" t="s">
        <v>619</v>
      </c>
      <c r="R522" s="461"/>
      <c r="S522" s="214"/>
      <c r="T522" s="214"/>
      <c r="U522" s="214"/>
      <c r="V522" s="214"/>
      <c r="W522" s="214"/>
      <c r="X522" s="214"/>
      <c r="Y522" s="214"/>
      <c r="Z522" s="214"/>
      <c r="AA522" s="214"/>
      <c r="AB522" s="214"/>
      <c r="AC522" s="214"/>
    </row>
    <row r="523" spans="1:29" s="63" customFormat="1" x14ac:dyDescent="0.2">
      <c r="A523" s="454" t="s">
        <v>124</v>
      </c>
      <c r="B523" s="464" t="s">
        <v>154</v>
      </c>
      <c r="C523" s="454">
        <v>11</v>
      </c>
      <c r="D523" s="454">
        <v>5048</v>
      </c>
      <c r="E523" s="455">
        <v>41660.730555555558</v>
      </c>
      <c r="F523" s="455">
        <v>41660.834027777775</v>
      </c>
      <c r="G523" s="465">
        <v>2.4833333332207985</v>
      </c>
      <c r="H523" s="466">
        <v>2.4833333332207985</v>
      </c>
      <c r="I523" s="467">
        <v>389.88333331566537</v>
      </c>
      <c r="J523" s="468"/>
      <c r="K523" s="468"/>
      <c r="L523" s="468"/>
      <c r="M523" s="534">
        <v>0</v>
      </c>
      <c r="N523" s="534">
        <v>160</v>
      </c>
      <c r="O523" s="534">
        <v>157</v>
      </c>
      <c r="P523" s="459" t="s">
        <v>187</v>
      </c>
      <c r="Q523" s="460" t="s">
        <v>619</v>
      </c>
      <c r="R523" s="461"/>
      <c r="S523" s="214"/>
      <c r="T523" s="214"/>
      <c r="U523" s="214"/>
      <c r="V523" s="214"/>
      <c r="W523" s="214"/>
      <c r="X523" s="214"/>
      <c r="Y523" s="214"/>
      <c r="Z523" s="214"/>
      <c r="AA523" s="214"/>
      <c r="AB523" s="214"/>
      <c r="AC523" s="214"/>
    </row>
    <row r="524" spans="1:29" s="63" customFormat="1" x14ac:dyDescent="0.2">
      <c r="A524" s="454" t="s">
        <v>124</v>
      </c>
      <c r="B524" s="464" t="s">
        <v>154</v>
      </c>
      <c r="C524" s="454">
        <v>25</v>
      </c>
      <c r="D524" s="454">
        <v>5048</v>
      </c>
      <c r="E524" s="455">
        <v>41666.477083333331</v>
      </c>
      <c r="F524" s="455">
        <v>41666.586805555555</v>
      </c>
      <c r="G524" s="465">
        <v>2.6333333333604969</v>
      </c>
      <c r="H524" s="466">
        <v>2.6333333333604969</v>
      </c>
      <c r="I524" s="467">
        <v>413.43333333759801</v>
      </c>
      <c r="J524" s="468"/>
      <c r="K524" s="468"/>
      <c r="L524" s="468"/>
      <c r="M524" s="534">
        <v>0</v>
      </c>
      <c r="N524" s="534">
        <v>160</v>
      </c>
      <c r="O524" s="534">
        <v>157</v>
      </c>
      <c r="P524" s="459" t="s">
        <v>187</v>
      </c>
      <c r="Q524" s="460" t="s">
        <v>616</v>
      </c>
      <c r="R524" s="461"/>
      <c r="S524" s="214"/>
      <c r="T524" s="214"/>
      <c r="U524" s="214"/>
      <c r="V524" s="214"/>
      <c r="W524" s="214"/>
      <c r="X524" s="214"/>
      <c r="Y524" s="214"/>
      <c r="Z524" s="214"/>
      <c r="AA524" s="214"/>
      <c r="AB524" s="214"/>
      <c r="AC524" s="214"/>
    </row>
    <row r="525" spans="1:29" s="63" customFormat="1" ht="13.5" x14ac:dyDescent="0.25">
      <c r="A525" s="280" t="s">
        <v>118</v>
      </c>
      <c r="B525" s="372" t="s">
        <v>5</v>
      </c>
      <c r="C525" s="280">
        <v>10</v>
      </c>
      <c r="D525" s="280">
        <v>5048</v>
      </c>
      <c r="E525" s="281">
        <v>41674.270833333336</v>
      </c>
      <c r="F525" s="281">
        <v>41674.333333333336</v>
      </c>
      <c r="G525" s="373">
        <v>1.5</v>
      </c>
      <c r="H525" s="374">
        <v>1.5</v>
      </c>
      <c r="I525" s="375">
        <v>256.5</v>
      </c>
      <c r="J525" s="376"/>
      <c r="K525" s="376"/>
      <c r="L525" s="376"/>
      <c r="M525" s="495">
        <v>0</v>
      </c>
      <c r="N525" s="495">
        <v>172</v>
      </c>
      <c r="O525" s="495">
        <v>171</v>
      </c>
      <c r="P525" s="284" t="s">
        <v>187</v>
      </c>
      <c r="Q525" s="482" t="s">
        <v>344</v>
      </c>
      <c r="R525" s="285"/>
      <c r="V525" s="384"/>
      <c r="W525" s="384"/>
      <c r="X525" s="384"/>
      <c r="Y525" s="384"/>
      <c r="Z525" s="384"/>
      <c r="AA525" s="384"/>
      <c r="AB525" s="384"/>
      <c r="AC525" s="384"/>
    </row>
    <row r="526" spans="1:29" s="63" customFormat="1" ht="13.5" x14ac:dyDescent="0.25">
      <c r="A526" s="280" t="s">
        <v>129</v>
      </c>
      <c r="B526" s="372" t="s">
        <v>5</v>
      </c>
      <c r="C526" s="280">
        <v>10</v>
      </c>
      <c r="D526" s="280">
        <v>5048</v>
      </c>
      <c r="E526" s="281">
        <v>41688.333333333336</v>
      </c>
      <c r="F526" s="281">
        <v>41688.531944444447</v>
      </c>
      <c r="G526" s="373">
        <v>4.7666666666627862</v>
      </c>
      <c r="H526" s="374">
        <v>4.7666666666627862</v>
      </c>
      <c r="I526" s="375">
        <v>533.86666666623205</v>
      </c>
      <c r="J526" s="376"/>
      <c r="K526" s="376"/>
      <c r="L526" s="376"/>
      <c r="M526" s="495">
        <v>0</v>
      </c>
      <c r="N526" s="495">
        <v>113</v>
      </c>
      <c r="O526" s="495">
        <v>112</v>
      </c>
      <c r="P526" s="284" t="s">
        <v>187</v>
      </c>
      <c r="Q526" s="482" t="s">
        <v>343</v>
      </c>
      <c r="R526" s="285"/>
    </row>
    <row r="527" spans="1:29" s="63" customFormat="1" ht="13.5" x14ac:dyDescent="0.25">
      <c r="A527" s="280" t="s">
        <v>137</v>
      </c>
      <c r="B527" s="385" t="s">
        <v>154</v>
      </c>
      <c r="C527" s="280">
        <v>12</v>
      </c>
      <c r="D527" s="280">
        <v>5049</v>
      </c>
      <c r="E527" s="281">
        <v>41680.718055555553</v>
      </c>
      <c r="F527" s="281">
        <v>41680.81527777778</v>
      </c>
      <c r="G527" s="386">
        <v>2.3333333334303461</v>
      </c>
      <c r="H527" s="387">
        <v>2.3333333334303461</v>
      </c>
      <c r="I527" s="388">
        <v>399.00000001658918</v>
      </c>
      <c r="J527" s="389"/>
      <c r="K527" s="389"/>
      <c r="L527" s="389"/>
      <c r="M527" s="495">
        <v>0</v>
      </c>
      <c r="N527" s="495">
        <v>172</v>
      </c>
      <c r="O527" s="495">
        <v>171</v>
      </c>
      <c r="P527" s="284" t="s">
        <v>345</v>
      </c>
      <c r="Q527" s="482" t="s">
        <v>346</v>
      </c>
      <c r="R527" s="285"/>
    </row>
    <row r="528" spans="1:29" s="63" customFormat="1" x14ac:dyDescent="0.2">
      <c r="A528" s="280" t="s">
        <v>173</v>
      </c>
      <c r="B528" s="385" t="s">
        <v>154</v>
      </c>
      <c r="C528" s="280">
        <v>7</v>
      </c>
      <c r="D528" s="280">
        <v>5050</v>
      </c>
      <c r="E528" s="281">
        <v>41669.270833333336</v>
      </c>
      <c r="F528" s="281">
        <v>41669.292361111111</v>
      </c>
      <c r="G528" s="386">
        <v>0.5166666666045785</v>
      </c>
      <c r="H528" s="387">
        <v>0.5166666666045785</v>
      </c>
      <c r="I528" s="388">
        <v>7.2333333324640989</v>
      </c>
      <c r="J528" s="389"/>
      <c r="K528" s="389"/>
      <c r="L528" s="389"/>
      <c r="M528" s="557">
        <v>0</v>
      </c>
      <c r="N528" s="535">
        <v>14</v>
      </c>
      <c r="O528" s="535">
        <v>14</v>
      </c>
      <c r="P528" s="284" t="s">
        <v>647</v>
      </c>
      <c r="Q528" s="366" t="s">
        <v>648</v>
      </c>
      <c r="R528" s="285"/>
    </row>
    <row r="529" spans="1:29" s="63" customFormat="1" x14ac:dyDescent="0.2">
      <c r="A529" s="280" t="s">
        <v>129</v>
      </c>
      <c r="B529" s="385" t="s">
        <v>154</v>
      </c>
      <c r="C529" s="280">
        <v>2</v>
      </c>
      <c r="D529" s="280">
        <v>5054</v>
      </c>
      <c r="E529" s="281">
        <v>41645.349305555559</v>
      </c>
      <c r="F529" s="281">
        <v>41645.490972222222</v>
      </c>
      <c r="G529" s="386">
        <v>3.3999999999068677</v>
      </c>
      <c r="H529" s="387">
        <v>3.3999999999068677</v>
      </c>
      <c r="I529" s="388">
        <v>441.99999998789281</v>
      </c>
      <c r="J529" s="389"/>
      <c r="K529" s="389"/>
      <c r="L529" s="389"/>
      <c r="M529" s="535">
        <v>0</v>
      </c>
      <c r="N529" s="535">
        <v>131</v>
      </c>
      <c r="O529" s="535">
        <v>130</v>
      </c>
      <c r="P529" s="284" t="s">
        <v>614</v>
      </c>
      <c r="Q529" s="284" t="s">
        <v>615</v>
      </c>
      <c r="R529" s="284"/>
      <c r="S529" s="284"/>
    </row>
    <row r="530" spans="1:29" s="214" customFormat="1" x14ac:dyDescent="0.2">
      <c r="A530" s="280" t="s">
        <v>124</v>
      </c>
      <c r="B530" s="385" t="s">
        <v>154</v>
      </c>
      <c r="C530" s="280">
        <v>4</v>
      </c>
      <c r="D530" s="280">
        <v>5079</v>
      </c>
      <c r="E530" s="281">
        <v>41645.095138888886</v>
      </c>
      <c r="F530" s="281">
        <v>41645.159722222219</v>
      </c>
      <c r="G530" s="386">
        <v>1.5499999999883585</v>
      </c>
      <c r="H530" s="387">
        <v>1.5499999999883585</v>
      </c>
      <c r="I530" s="388">
        <v>272.79999999795109</v>
      </c>
      <c r="J530" s="389"/>
      <c r="K530" s="389"/>
      <c r="L530" s="389"/>
      <c r="M530" s="535">
        <v>0</v>
      </c>
      <c r="N530" s="535">
        <v>180</v>
      </c>
      <c r="O530" s="535">
        <v>176</v>
      </c>
      <c r="P530" s="284" t="s">
        <v>172</v>
      </c>
      <c r="Q530" s="284" t="s">
        <v>626</v>
      </c>
      <c r="R530" s="284"/>
      <c r="S530" s="284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</row>
    <row r="531" spans="1:29" s="214" customFormat="1" x14ac:dyDescent="0.2">
      <c r="A531" s="454" t="s">
        <v>124</v>
      </c>
      <c r="B531" s="464" t="s">
        <v>154</v>
      </c>
      <c r="C531" s="454">
        <v>12</v>
      </c>
      <c r="D531" s="454">
        <v>5079</v>
      </c>
      <c r="E531" s="455">
        <v>41661.005555555559</v>
      </c>
      <c r="F531" s="455">
        <v>41661.180555555555</v>
      </c>
      <c r="G531" s="465">
        <v>4.1999999998952262</v>
      </c>
      <c r="H531" s="466">
        <v>4.1999999998952262</v>
      </c>
      <c r="I531" s="467">
        <v>659.39999998355052</v>
      </c>
      <c r="J531" s="468"/>
      <c r="K531" s="468"/>
      <c r="L531" s="468"/>
      <c r="M531" s="534">
        <v>0</v>
      </c>
      <c r="N531" s="534">
        <v>160</v>
      </c>
      <c r="O531" s="534">
        <v>157</v>
      </c>
      <c r="P531" s="459" t="s">
        <v>172</v>
      </c>
      <c r="Q531" s="460" t="s">
        <v>609</v>
      </c>
      <c r="R531" s="461"/>
    </row>
    <row r="532" spans="1:29" s="214" customFormat="1" x14ac:dyDescent="0.2">
      <c r="A532" s="454" t="s">
        <v>122</v>
      </c>
      <c r="B532" s="464" t="s">
        <v>158</v>
      </c>
      <c r="C532" s="454">
        <v>13</v>
      </c>
      <c r="D532" s="454">
        <v>5079</v>
      </c>
      <c r="E532" s="455">
        <v>41661.03125</v>
      </c>
      <c r="F532" s="455">
        <v>41661.168055555558</v>
      </c>
      <c r="G532" s="465">
        <v>3.28333333338378</v>
      </c>
      <c r="H532" s="466">
        <v>3.28333333338378</v>
      </c>
      <c r="I532" s="467">
        <v>515.48333334125346</v>
      </c>
      <c r="J532" s="468"/>
      <c r="K532" s="468"/>
      <c r="L532" s="468"/>
      <c r="M532" s="534">
        <v>0</v>
      </c>
      <c r="N532" s="534">
        <v>160</v>
      </c>
      <c r="O532" s="534">
        <v>157</v>
      </c>
      <c r="P532" s="459" t="s">
        <v>172</v>
      </c>
      <c r="Q532" s="460" t="s">
        <v>613</v>
      </c>
      <c r="R532" s="461"/>
    </row>
    <row r="533" spans="1:29" s="63" customFormat="1" x14ac:dyDescent="0.2">
      <c r="A533" s="454" t="s">
        <v>124</v>
      </c>
      <c r="B533" s="464" t="s">
        <v>154</v>
      </c>
      <c r="C533" s="454">
        <v>15</v>
      </c>
      <c r="D533" s="454">
        <v>5079</v>
      </c>
      <c r="E533" s="455">
        <v>41662.48541666667</v>
      </c>
      <c r="F533" s="455">
        <v>41662.50277777778</v>
      </c>
      <c r="G533" s="465">
        <v>0.41666666662786156</v>
      </c>
      <c r="H533" s="466">
        <v>0.41666666662786156</v>
      </c>
      <c r="I533" s="467">
        <v>65.416666660574265</v>
      </c>
      <c r="J533" s="468"/>
      <c r="K533" s="468"/>
      <c r="L533" s="468"/>
      <c r="M533" s="534">
        <v>0</v>
      </c>
      <c r="N533" s="534">
        <v>160</v>
      </c>
      <c r="O533" s="534">
        <v>157</v>
      </c>
      <c r="P533" s="459" t="s">
        <v>172</v>
      </c>
      <c r="Q533" s="460" t="s">
        <v>644</v>
      </c>
      <c r="R533" s="461"/>
      <c r="S533" s="214"/>
      <c r="T533" s="214"/>
      <c r="U533" s="214"/>
      <c r="V533" s="214"/>
      <c r="W533" s="214"/>
      <c r="X533" s="214"/>
      <c r="Y533" s="214"/>
      <c r="Z533" s="214"/>
      <c r="AA533" s="214"/>
      <c r="AB533" s="214"/>
      <c r="AC533" s="214"/>
    </row>
    <row r="534" spans="1:29" s="63" customFormat="1" x14ac:dyDescent="0.2">
      <c r="A534" s="454" t="s">
        <v>124</v>
      </c>
      <c r="B534" s="464" t="s">
        <v>154</v>
      </c>
      <c r="C534" s="454">
        <v>18</v>
      </c>
      <c r="D534" s="454">
        <v>5079</v>
      </c>
      <c r="E534" s="455">
        <v>41662.729166666664</v>
      </c>
      <c r="F534" s="455">
        <v>41662.75</v>
      </c>
      <c r="G534" s="465">
        <v>0.50000000005820766</v>
      </c>
      <c r="H534" s="466">
        <v>0.50000000005820766</v>
      </c>
      <c r="I534" s="467">
        <v>78.500000009138603</v>
      </c>
      <c r="J534" s="468"/>
      <c r="K534" s="468"/>
      <c r="L534" s="468"/>
      <c r="M534" s="534">
        <v>0</v>
      </c>
      <c r="N534" s="534">
        <v>160</v>
      </c>
      <c r="O534" s="534">
        <v>157</v>
      </c>
      <c r="P534" s="459" t="s">
        <v>172</v>
      </c>
      <c r="Q534" s="460" t="s">
        <v>644</v>
      </c>
      <c r="R534" s="461"/>
      <c r="S534" s="214"/>
      <c r="T534" s="214"/>
      <c r="U534" s="214"/>
      <c r="V534" s="214"/>
      <c r="W534" s="214"/>
      <c r="X534" s="214"/>
      <c r="Y534" s="214"/>
      <c r="Z534" s="214"/>
      <c r="AA534" s="214"/>
      <c r="AB534" s="214"/>
      <c r="AC534" s="214"/>
    </row>
    <row r="535" spans="1:29" s="63" customFormat="1" x14ac:dyDescent="0.2">
      <c r="A535" s="454" t="s">
        <v>124</v>
      </c>
      <c r="B535" s="464" t="s">
        <v>154</v>
      </c>
      <c r="C535" s="454">
        <v>19</v>
      </c>
      <c r="D535" s="454">
        <v>5079</v>
      </c>
      <c r="E535" s="455">
        <v>41662.762499999997</v>
      </c>
      <c r="F535" s="455">
        <v>41662.78402777778</v>
      </c>
      <c r="G535" s="465">
        <v>0.51666666677920148</v>
      </c>
      <c r="H535" s="466">
        <v>0.51666666677920148</v>
      </c>
      <c r="I535" s="467">
        <v>81.116666684334632</v>
      </c>
      <c r="J535" s="468"/>
      <c r="K535" s="468"/>
      <c r="L535" s="468"/>
      <c r="M535" s="534">
        <v>0</v>
      </c>
      <c r="N535" s="534">
        <v>160</v>
      </c>
      <c r="O535" s="534">
        <v>157</v>
      </c>
      <c r="P535" s="459" t="s">
        <v>172</v>
      </c>
      <c r="Q535" s="460" t="s">
        <v>644</v>
      </c>
      <c r="R535" s="461"/>
      <c r="S535" s="214"/>
      <c r="T535" s="214"/>
      <c r="U535" s="214"/>
      <c r="V535" s="214"/>
      <c r="W535" s="214"/>
      <c r="X535" s="214"/>
      <c r="Y535" s="214"/>
      <c r="Z535" s="214"/>
      <c r="AA535" s="214"/>
      <c r="AB535" s="214"/>
      <c r="AC535" s="214"/>
    </row>
    <row r="536" spans="1:29" s="63" customFormat="1" ht="13.5" x14ac:dyDescent="0.25">
      <c r="A536" s="280" t="s">
        <v>123</v>
      </c>
      <c r="B536" s="385" t="s">
        <v>154</v>
      </c>
      <c r="C536" s="280">
        <v>12</v>
      </c>
      <c r="D536" s="280">
        <v>5079</v>
      </c>
      <c r="E536" s="281">
        <v>41681.261111111111</v>
      </c>
      <c r="F536" s="281">
        <v>41681.357638888891</v>
      </c>
      <c r="G536" s="386">
        <v>2.3166666667093523</v>
      </c>
      <c r="H536" s="387">
        <v>2.3166666667093523</v>
      </c>
      <c r="I536" s="388">
        <v>407.733333340846</v>
      </c>
      <c r="J536" s="389"/>
      <c r="K536" s="389"/>
      <c r="L536" s="389"/>
      <c r="M536" s="495">
        <v>0</v>
      </c>
      <c r="N536" s="495">
        <v>180</v>
      </c>
      <c r="O536" s="495">
        <v>176</v>
      </c>
      <c r="P536" s="284" t="s">
        <v>172</v>
      </c>
      <c r="Q536" s="482" t="s">
        <v>363</v>
      </c>
      <c r="R536" s="285"/>
      <c r="V536" s="384"/>
      <c r="W536" s="384"/>
      <c r="X536" s="384"/>
      <c r="Y536" s="384"/>
      <c r="Z536" s="384"/>
      <c r="AA536" s="384"/>
      <c r="AB536" s="384"/>
      <c r="AC536" s="384"/>
    </row>
    <row r="537" spans="1:29" s="384" customFormat="1" ht="13.5" x14ac:dyDescent="0.25">
      <c r="A537" s="280" t="s">
        <v>124</v>
      </c>
      <c r="B537" s="385" t="s">
        <v>154</v>
      </c>
      <c r="C537" s="280">
        <v>33</v>
      </c>
      <c r="D537" s="280">
        <v>5079</v>
      </c>
      <c r="E537" s="281">
        <v>41681.261111111111</v>
      </c>
      <c r="F537" s="281">
        <v>41681.290277777778</v>
      </c>
      <c r="G537" s="386">
        <v>0.70000000001164153</v>
      </c>
      <c r="H537" s="387">
        <v>0.70000000001164153</v>
      </c>
      <c r="I537" s="388">
        <v>123.20000000204891</v>
      </c>
      <c r="J537" s="389"/>
      <c r="K537" s="389"/>
      <c r="L537" s="389"/>
      <c r="M537" s="495">
        <v>0</v>
      </c>
      <c r="N537" s="495">
        <v>180</v>
      </c>
      <c r="O537" s="495">
        <v>176</v>
      </c>
      <c r="P537" s="284" t="s">
        <v>172</v>
      </c>
      <c r="Q537" s="482" t="s">
        <v>363</v>
      </c>
      <c r="R537" s="285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</row>
    <row r="538" spans="1:29" s="63" customFormat="1" ht="13.5" x14ac:dyDescent="0.25">
      <c r="A538" s="280" t="s">
        <v>124</v>
      </c>
      <c r="B538" s="385" t="s">
        <v>154</v>
      </c>
      <c r="C538" s="280">
        <v>34</v>
      </c>
      <c r="D538" s="280">
        <v>5079</v>
      </c>
      <c r="E538" s="281">
        <v>41681.353472222225</v>
      </c>
      <c r="F538" s="281">
        <v>41681.40625</v>
      </c>
      <c r="G538" s="386">
        <v>1.2666666666045785</v>
      </c>
      <c r="H538" s="387">
        <v>1.2666666666045785</v>
      </c>
      <c r="I538" s="388">
        <v>222.93333332240582</v>
      </c>
      <c r="J538" s="389"/>
      <c r="K538" s="389"/>
      <c r="L538" s="389"/>
      <c r="M538" s="495">
        <v>0</v>
      </c>
      <c r="N538" s="495">
        <v>180</v>
      </c>
      <c r="O538" s="495">
        <v>176</v>
      </c>
      <c r="P538" s="284" t="s">
        <v>172</v>
      </c>
      <c r="Q538" s="482" t="s">
        <v>363</v>
      </c>
      <c r="R538" s="285"/>
    </row>
    <row r="539" spans="1:29" s="63" customFormat="1" x14ac:dyDescent="0.2">
      <c r="A539" s="280" t="s">
        <v>133</v>
      </c>
      <c r="B539" s="372" t="s">
        <v>5</v>
      </c>
      <c r="C539" s="280">
        <v>8</v>
      </c>
      <c r="D539" s="280">
        <v>5108</v>
      </c>
      <c r="E539" s="281">
        <v>41653.333333333336</v>
      </c>
      <c r="F539" s="281">
        <v>41653.57916666667</v>
      </c>
      <c r="G539" s="373">
        <v>5.9000000000232831</v>
      </c>
      <c r="H539" s="374">
        <v>5.9000000000232831</v>
      </c>
      <c r="I539" s="375">
        <v>755.20000000298023</v>
      </c>
      <c r="J539" s="376"/>
      <c r="K539" s="376"/>
      <c r="L539" s="356"/>
      <c r="M539" s="535">
        <v>0</v>
      </c>
      <c r="N539" s="535">
        <v>129</v>
      </c>
      <c r="O539" s="535">
        <v>128</v>
      </c>
      <c r="P539" s="284" t="s">
        <v>597</v>
      </c>
      <c r="Q539" s="284" t="s">
        <v>607</v>
      </c>
      <c r="R539" s="284"/>
      <c r="S539" s="284"/>
    </row>
    <row r="540" spans="1:29" s="63" customFormat="1" x14ac:dyDescent="0.2">
      <c r="A540" s="278" t="s">
        <v>173</v>
      </c>
      <c r="B540" s="390" t="s">
        <v>154</v>
      </c>
      <c r="C540" s="278">
        <v>5</v>
      </c>
      <c r="D540" s="278">
        <v>5108</v>
      </c>
      <c r="E540" s="279">
        <v>41656.599305555559</v>
      </c>
      <c r="F540" s="279">
        <v>41659.606249999997</v>
      </c>
      <c r="G540" s="391">
        <v>72.166666666511446</v>
      </c>
      <c r="H540" s="392">
        <v>72.166666666511446</v>
      </c>
      <c r="I540" s="393">
        <v>1010.3333333311602</v>
      </c>
      <c r="J540" s="394"/>
      <c r="K540" s="394"/>
      <c r="L540" s="394"/>
      <c r="M540" s="532">
        <v>0</v>
      </c>
      <c r="N540" s="532">
        <v>14</v>
      </c>
      <c r="O540" s="532">
        <v>14</v>
      </c>
      <c r="P540" s="382" t="s">
        <v>597</v>
      </c>
      <c r="Q540" s="382" t="s">
        <v>598</v>
      </c>
      <c r="R540" s="382"/>
      <c r="S540" s="382"/>
      <c r="T540" s="384"/>
      <c r="U540" s="384"/>
      <c r="V540" s="384"/>
      <c r="W540" s="384"/>
      <c r="X540" s="384"/>
      <c r="Y540" s="384"/>
      <c r="Z540" s="384"/>
      <c r="AA540" s="384"/>
      <c r="AB540" s="384"/>
      <c r="AC540" s="384"/>
    </row>
    <row r="541" spans="1:29" s="63" customFormat="1" x14ac:dyDescent="0.2">
      <c r="A541" s="280" t="s">
        <v>118</v>
      </c>
      <c r="B541" s="385" t="s">
        <v>154</v>
      </c>
      <c r="C541" s="280">
        <v>7</v>
      </c>
      <c r="D541" s="280">
        <v>5109</v>
      </c>
      <c r="E541" s="281">
        <v>41662.563194444447</v>
      </c>
      <c r="F541" s="281">
        <v>41662.617361111108</v>
      </c>
      <c r="G541" s="386">
        <v>1.2999999998719431</v>
      </c>
      <c r="H541" s="387">
        <v>1.2999999998719431</v>
      </c>
      <c r="I541" s="388">
        <v>222.29999997810228</v>
      </c>
      <c r="J541" s="389"/>
      <c r="K541" s="389"/>
      <c r="L541" s="389"/>
      <c r="M541" s="535">
        <v>0</v>
      </c>
      <c r="N541" s="535">
        <v>172</v>
      </c>
      <c r="O541" s="535">
        <v>171</v>
      </c>
      <c r="P541" s="284" t="s">
        <v>629</v>
      </c>
      <c r="Q541" s="284" t="s">
        <v>630</v>
      </c>
      <c r="R541" s="284"/>
      <c r="S541" s="284"/>
    </row>
    <row r="542" spans="1:29" s="63" customFormat="1" x14ac:dyDescent="0.2">
      <c r="A542" s="280" t="s">
        <v>128</v>
      </c>
      <c r="B542" s="385" t="s">
        <v>154</v>
      </c>
      <c r="C542" s="280">
        <v>5</v>
      </c>
      <c r="D542" s="280">
        <v>5110</v>
      </c>
      <c r="E542" s="281">
        <v>41660.45208333333</v>
      </c>
      <c r="F542" s="281">
        <v>41660.51666666667</v>
      </c>
      <c r="G542" s="386">
        <v>1.5500000001629815</v>
      </c>
      <c r="H542" s="387">
        <v>1.5500000001629815</v>
      </c>
      <c r="I542" s="388">
        <v>21.70000000228174</v>
      </c>
      <c r="J542" s="389"/>
      <c r="K542" s="389"/>
      <c r="L542" s="389"/>
      <c r="M542" s="535">
        <v>0</v>
      </c>
      <c r="N542" s="535">
        <v>14</v>
      </c>
      <c r="O542" s="535">
        <v>14</v>
      </c>
      <c r="P542" s="284" t="s">
        <v>645</v>
      </c>
      <c r="Q542" s="284" t="s">
        <v>646</v>
      </c>
      <c r="R542" s="284"/>
      <c r="S542" s="284"/>
    </row>
    <row r="543" spans="1:29" s="63" customFormat="1" x14ac:dyDescent="0.2">
      <c r="A543" s="280" t="s">
        <v>136</v>
      </c>
      <c r="B543" s="372" t="s">
        <v>5</v>
      </c>
      <c r="C543" s="280">
        <v>4</v>
      </c>
      <c r="D543" s="280">
        <v>5111</v>
      </c>
      <c r="E543" s="281">
        <v>41652.323611111111</v>
      </c>
      <c r="F543" s="281">
        <v>41652.392361111109</v>
      </c>
      <c r="G543" s="373">
        <v>1.6499999999650754</v>
      </c>
      <c r="H543" s="374">
        <v>1.6499999999650754</v>
      </c>
      <c r="I543" s="375">
        <v>211.19999999552965</v>
      </c>
      <c r="J543" s="376"/>
      <c r="K543" s="376"/>
      <c r="L543" s="356"/>
      <c r="M543" s="535">
        <v>0</v>
      </c>
      <c r="N543" s="535">
        <v>129</v>
      </c>
      <c r="O543" s="535">
        <v>128</v>
      </c>
      <c r="P543" s="284" t="s">
        <v>168</v>
      </c>
      <c r="Q543" s="284" t="s">
        <v>631</v>
      </c>
      <c r="R543" s="284"/>
      <c r="S543" s="284"/>
    </row>
    <row r="544" spans="1:29" s="63" customFormat="1" x14ac:dyDescent="0.2">
      <c r="A544" s="280" t="s">
        <v>134</v>
      </c>
      <c r="B544" s="372" t="s">
        <v>5</v>
      </c>
      <c r="C544" s="280">
        <v>5</v>
      </c>
      <c r="D544" s="280">
        <v>5111</v>
      </c>
      <c r="E544" s="281">
        <v>41652.392361111109</v>
      </c>
      <c r="F544" s="281">
        <v>41652.431944444441</v>
      </c>
      <c r="G544" s="373">
        <v>0.94999999995343387</v>
      </c>
      <c r="H544" s="374">
        <v>0.94999999995343387</v>
      </c>
      <c r="I544" s="375">
        <v>131.09999999357387</v>
      </c>
      <c r="J544" s="376"/>
      <c r="K544" s="376"/>
      <c r="L544" s="356"/>
      <c r="M544" s="535">
        <v>0</v>
      </c>
      <c r="N544" s="535">
        <v>139</v>
      </c>
      <c r="O544" s="535">
        <v>138</v>
      </c>
      <c r="P544" s="284" t="s">
        <v>168</v>
      </c>
      <c r="Q544" s="284" t="s">
        <v>641</v>
      </c>
      <c r="R544" s="284"/>
      <c r="S544" s="284"/>
    </row>
    <row r="545" spans="1:29" s="63" customFormat="1" x14ac:dyDescent="0.2">
      <c r="A545" s="280" t="s">
        <v>138</v>
      </c>
      <c r="B545" s="372" t="s">
        <v>5</v>
      </c>
      <c r="C545" s="280">
        <v>4</v>
      </c>
      <c r="D545" s="280">
        <v>5111</v>
      </c>
      <c r="E545" s="281">
        <v>41652.431944444441</v>
      </c>
      <c r="F545" s="281">
        <v>41652.470833333333</v>
      </c>
      <c r="G545" s="373">
        <v>0.93333333340706304</v>
      </c>
      <c r="H545" s="374">
        <v>0.93333333340706304</v>
      </c>
      <c r="I545" s="375">
        <v>128.8000000101747</v>
      </c>
      <c r="J545" s="376"/>
      <c r="K545" s="376"/>
      <c r="L545" s="356"/>
      <c r="M545" s="535">
        <v>0</v>
      </c>
      <c r="N545" s="535">
        <v>139</v>
      </c>
      <c r="O545" s="535">
        <v>138</v>
      </c>
      <c r="P545" s="284" t="s">
        <v>168</v>
      </c>
      <c r="Q545" s="284" t="s">
        <v>642</v>
      </c>
      <c r="R545" s="284"/>
      <c r="S545" s="284"/>
    </row>
    <row r="546" spans="1:29" s="214" customFormat="1" x14ac:dyDescent="0.2">
      <c r="A546" s="280" t="s">
        <v>133</v>
      </c>
      <c r="B546" s="372" t="s">
        <v>5</v>
      </c>
      <c r="C546" s="280">
        <v>6</v>
      </c>
      <c r="D546" s="280">
        <v>5111</v>
      </c>
      <c r="E546" s="281">
        <v>41652.522222222222</v>
      </c>
      <c r="F546" s="281">
        <v>41652.572916666664</v>
      </c>
      <c r="G546" s="373">
        <v>1.21666666661622</v>
      </c>
      <c r="H546" s="374">
        <v>1.21666666661622</v>
      </c>
      <c r="I546" s="375">
        <v>155.73333332687616</v>
      </c>
      <c r="J546" s="376"/>
      <c r="K546" s="376"/>
      <c r="L546" s="356"/>
      <c r="M546" s="535">
        <v>0</v>
      </c>
      <c r="N546" s="535">
        <v>129</v>
      </c>
      <c r="O546" s="535">
        <v>128</v>
      </c>
      <c r="P546" s="284" t="s">
        <v>168</v>
      </c>
      <c r="Q546" s="284" t="s">
        <v>636</v>
      </c>
      <c r="R546" s="284"/>
      <c r="S546" s="284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</row>
    <row r="547" spans="1:29" s="384" customFormat="1" ht="13.5" x14ac:dyDescent="0.25">
      <c r="A547" s="280" t="s">
        <v>356</v>
      </c>
      <c r="B547" s="372" t="s">
        <v>5</v>
      </c>
      <c r="C547" s="280">
        <v>6</v>
      </c>
      <c r="D547" s="280">
        <v>5111</v>
      </c>
      <c r="E547" s="281">
        <v>41689.472222222219</v>
      </c>
      <c r="F547" s="281">
        <v>41689.513888888891</v>
      </c>
      <c r="G547" s="373">
        <v>1.0000000001164153</v>
      </c>
      <c r="H547" s="374">
        <v>1.0000000001164153</v>
      </c>
      <c r="I547" s="375">
        <v>12.000000001396984</v>
      </c>
      <c r="J547" s="376"/>
      <c r="K547" s="376"/>
      <c r="L547" s="376"/>
      <c r="M547" s="495">
        <v>0</v>
      </c>
      <c r="N547" s="495">
        <v>12</v>
      </c>
      <c r="O547" s="495">
        <v>12</v>
      </c>
      <c r="P547" s="284" t="s">
        <v>168</v>
      </c>
      <c r="Q547" s="482" t="s">
        <v>358</v>
      </c>
      <c r="R547" s="285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</row>
    <row r="548" spans="1:29" s="63" customFormat="1" ht="13.5" x14ac:dyDescent="0.25">
      <c r="A548" s="280" t="s">
        <v>136</v>
      </c>
      <c r="B548" s="372" t="s">
        <v>5</v>
      </c>
      <c r="C548" s="280">
        <v>13</v>
      </c>
      <c r="D548" s="280">
        <v>5111</v>
      </c>
      <c r="E548" s="281">
        <v>41689.506944444445</v>
      </c>
      <c r="F548" s="281">
        <v>41689.524305555555</v>
      </c>
      <c r="G548" s="373">
        <v>0.41666666662786156</v>
      </c>
      <c r="H548" s="374">
        <v>0.41666666662786156</v>
      </c>
      <c r="I548" s="375">
        <v>53.33333332836628</v>
      </c>
      <c r="J548" s="376"/>
      <c r="K548" s="376"/>
      <c r="L548" s="376"/>
      <c r="M548" s="495">
        <v>0</v>
      </c>
      <c r="N548" s="495">
        <v>129</v>
      </c>
      <c r="O548" s="495">
        <v>128</v>
      </c>
      <c r="P548" s="284" t="s">
        <v>168</v>
      </c>
      <c r="Q548" s="482" t="s">
        <v>347</v>
      </c>
      <c r="R548" s="285"/>
    </row>
    <row r="549" spans="1:29" s="384" customFormat="1" x14ac:dyDescent="0.2">
      <c r="A549" s="278" t="s">
        <v>173</v>
      </c>
      <c r="B549" s="390" t="s">
        <v>154</v>
      </c>
      <c r="C549" s="278">
        <v>4</v>
      </c>
      <c r="D549" s="278">
        <v>5120</v>
      </c>
      <c r="E549" s="279">
        <v>41655.521527777775</v>
      </c>
      <c r="F549" s="279">
        <v>41656.589583333334</v>
      </c>
      <c r="G549" s="391">
        <v>25.633333333418705</v>
      </c>
      <c r="H549" s="392">
        <v>25.633333333418705</v>
      </c>
      <c r="I549" s="393">
        <v>358.86666666786186</v>
      </c>
      <c r="J549" s="394"/>
      <c r="K549" s="394"/>
      <c r="L549" s="394"/>
      <c r="M549" s="532">
        <v>0</v>
      </c>
      <c r="N549" s="532">
        <v>14</v>
      </c>
      <c r="O549" s="532">
        <v>14</v>
      </c>
      <c r="P549" s="382" t="s">
        <v>621</v>
      </c>
      <c r="Q549" s="382" t="s">
        <v>622</v>
      </c>
      <c r="R549" s="382"/>
      <c r="S549" s="382"/>
    </row>
    <row r="550" spans="1:29" s="384" customFormat="1" x14ac:dyDescent="0.2">
      <c r="A550" s="278" t="s">
        <v>140</v>
      </c>
      <c r="B550" s="390" t="s">
        <v>158</v>
      </c>
      <c r="C550" s="278">
        <v>3</v>
      </c>
      <c r="D550" s="278">
        <v>5130</v>
      </c>
      <c r="E550" s="279">
        <v>41642</v>
      </c>
      <c r="F550" s="279">
        <v>41642.868750000001</v>
      </c>
      <c r="G550" s="391">
        <v>20.850000000034925</v>
      </c>
      <c r="H550" s="392">
        <v>20.850000000034925</v>
      </c>
      <c r="I550" s="393">
        <v>3669.6000000061467</v>
      </c>
      <c r="J550" s="394"/>
      <c r="K550" s="394"/>
      <c r="L550" s="394"/>
      <c r="M550" s="532">
        <v>0</v>
      </c>
      <c r="N550" s="532">
        <v>180</v>
      </c>
      <c r="O550" s="532">
        <v>176</v>
      </c>
      <c r="P550" s="382" t="s">
        <v>169</v>
      </c>
      <c r="Q550" s="382" t="s">
        <v>594</v>
      </c>
      <c r="R550" s="382"/>
      <c r="S550" s="382"/>
    </row>
    <row r="551" spans="1:29" s="384" customFormat="1" x14ac:dyDescent="0.2">
      <c r="A551" s="278" t="s">
        <v>131</v>
      </c>
      <c r="B551" s="390" t="s">
        <v>154</v>
      </c>
      <c r="C551" s="278">
        <v>2</v>
      </c>
      <c r="D551" s="278">
        <v>5130</v>
      </c>
      <c r="E551" s="279">
        <v>41642.222916666666</v>
      </c>
      <c r="F551" s="279">
        <v>41643.018055555556</v>
      </c>
      <c r="G551" s="391">
        <v>19.083333333372138</v>
      </c>
      <c r="H551" s="392">
        <v>19.083333333372138</v>
      </c>
      <c r="I551" s="393">
        <v>3358.6666666734964</v>
      </c>
      <c r="J551" s="394"/>
      <c r="K551" s="394"/>
      <c r="L551" s="394"/>
      <c r="M551" s="532">
        <v>0</v>
      </c>
      <c r="N551" s="532">
        <v>180</v>
      </c>
      <c r="O551" s="532">
        <v>176</v>
      </c>
      <c r="P551" s="382" t="s">
        <v>169</v>
      </c>
      <c r="Q551" s="382" t="s">
        <v>595</v>
      </c>
      <c r="R551" s="382"/>
      <c r="S551" s="382"/>
    </row>
    <row r="552" spans="1:29" s="63" customFormat="1" x14ac:dyDescent="0.2">
      <c r="A552" s="278" t="s">
        <v>131</v>
      </c>
      <c r="B552" s="390" t="s">
        <v>158</v>
      </c>
      <c r="C552" s="278">
        <v>5</v>
      </c>
      <c r="D552" s="278">
        <v>5130</v>
      </c>
      <c r="E552" s="279">
        <v>41644.811111111114</v>
      </c>
      <c r="F552" s="279">
        <v>41645.665277777778</v>
      </c>
      <c r="G552" s="391">
        <v>20.499999999941792</v>
      </c>
      <c r="H552" s="392">
        <v>20.499999999941792</v>
      </c>
      <c r="I552" s="393">
        <v>3607.9999999897555</v>
      </c>
      <c r="J552" s="394"/>
      <c r="K552" s="394"/>
      <c r="L552" s="394"/>
      <c r="M552" s="532">
        <v>0</v>
      </c>
      <c r="N552" s="532">
        <v>180</v>
      </c>
      <c r="O552" s="532">
        <v>176</v>
      </c>
      <c r="P552" s="382" t="s">
        <v>169</v>
      </c>
      <c r="Q552" s="382" t="s">
        <v>594</v>
      </c>
      <c r="R552" s="382"/>
      <c r="S552" s="382"/>
      <c r="T552" s="384"/>
      <c r="U552" s="384"/>
      <c r="V552" s="384"/>
      <c r="W552" s="384"/>
      <c r="X552" s="384"/>
      <c r="Y552" s="384"/>
      <c r="Z552" s="384"/>
      <c r="AA552" s="384"/>
      <c r="AB552" s="384"/>
      <c r="AC552" s="384"/>
    </row>
    <row r="553" spans="1:29" s="218" customFormat="1" x14ac:dyDescent="0.2">
      <c r="A553" s="280" t="s">
        <v>140</v>
      </c>
      <c r="B553" s="385" t="s">
        <v>154</v>
      </c>
      <c r="C553" s="280">
        <v>7</v>
      </c>
      <c r="D553" s="280">
        <v>5130</v>
      </c>
      <c r="E553" s="281">
        <v>41645.102083333331</v>
      </c>
      <c r="F553" s="281">
        <v>41645.122916666667</v>
      </c>
      <c r="G553" s="386">
        <v>0.50000000005820766</v>
      </c>
      <c r="H553" s="387">
        <v>0.50000000005820766</v>
      </c>
      <c r="I553" s="388">
        <v>88.000000010244548</v>
      </c>
      <c r="J553" s="389"/>
      <c r="K553" s="389"/>
      <c r="L553" s="389"/>
      <c r="M553" s="535">
        <v>0</v>
      </c>
      <c r="N553" s="535">
        <v>180</v>
      </c>
      <c r="O553" s="535">
        <v>176</v>
      </c>
      <c r="P553" s="284" t="s">
        <v>169</v>
      </c>
      <c r="Q553" s="284" t="s">
        <v>595</v>
      </c>
      <c r="R553" s="284"/>
      <c r="S553" s="284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</row>
    <row r="554" spans="1:29" s="218" customFormat="1" x14ac:dyDescent="0.2">
      <c r="A554" s="278" t="s">
        <v>128</v>
      </c>
      <c r="B554" s="390" t="s">
        <v>154</v>
      </c>
      <c r="C554" s="278">
        <v>2</v>
      </c>
      <c r="D554" s="278">
        <v>5130</v>
      </c>
      <c r="E554" s="279">
        <v>41645.842361111114</v>
      </c>
      <c r="F554" s="279">
        <v>41646.378472222219</v>
      </c>
      <c r="G554" s="391">
        <v>12.866666666523088</v>
      </c>
      <c r="H554" s="392">
        <v>12.866666666523088</v>
      </c>
      <c r="I554" s="393">
        <v>180.13333333132323</v>
      </c>
      <c r="J554" s="394"/>
      <c r="K554" s="394"/>
      <c r="L554" s="394"/>
      <c r="M554" s="532">
        <v>0</v>
      </c>
      <c r="N554" s="532">
        <v>14</v>
      </c>
      <c r="O554" s="532">
        <v>14</v>
      </c>
      <c r="P554" s="382" t="s">
        <v>169</v>
      </c>
      <c r="Q554" s="382" t="s">
        <v>633</v>
      </c>
      <c r="R554" s="382"/>
      <c r="S554" s="382"/>
      <c r="T554" s="384"/>
      <c r="U554" s="384"/>
      <c r="V554" s="384"/>
      <c r="W554" s="384"/>
      <c r="X554" s="384"/>
      <c r="Y554" s="384"/>
      <c r="Z554" s="384"/>
      <c r="AA554" s="384"/>
      <c r="AB554" s="384"/>
      <c r="AC554" s="384"/>
    </row>
    <row r="555" spans="1:29" s="218" customFormat="1" ht="13.5" x14ac:dyDescent="0.25">
      <c r="A555" s="280" t="s">
        <v>123</v>
      </c>
      <c r="B555" s="385" t="s">
        <v>158</v>
      </c>
      <c r="C555" s="280">
        <v>14</v>
      </c>
      <c r="D555" s="280">
        <v>5130</v>
      </c>
      <c r="E555" s="281">
        <v>41687.269444444442</v>
      </c>
      <c r="F555" s="281">
        <v>41687.277777777781</v>
      </c>
      <c r="G555" s="386">
        <v>0.20000000012805685</v>
      </c>
      <c r="H555" s="387">
        <v>0.20000000012805685</v>
      </c>
      <c r="I555" s="388">
        <v>35.200000022538006</v>
      </c>
      <c r="J555" s="389"/>
      <c r="K555" s="389"/>
      <c r="L555" s="389"/>
      <c r="M555" s="495">
        <v>0</v>
      </c>
      <c r="N555" s="495">
        <v>180</v>
      </c>
      <c r="O555" s="495">
        <v>176</v>
      </c>
      <c r="P555" s="284" t="s">
        <v>169</v>
      </c>
      <c r="Q555" s="482" t="s">
        <v>364</v>
      </c>
      <c r="R555" s="285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</row>
    <row r="556" spans="1:29" s="63" customFormat="1" ht="13.5" x14ac:dyDescent="0.25">
      <c r="A556" s="280" t="s">
        <v>123</v>
      </c>
      <c r="B556" s="385" t="s">
        <v>154</v>
      </c>
      <c r="C556" s="280">
        <v>16</v>
      </c>
      <c r="D556" s="280">
        <v>5130</v>
      </c>
      <c r="E556" s="281">
        <v>41687.446527777778</v>
      </c>
      <c r="F556" s="281">
        <v>41687.497916666667</v>
      </c>
      <c r="G556" s="386">
        <v>1.2333333333372138</v>
      </c>
      <c r="H556" s="387">
        <v>1.2333333333372138</v>
      </c>
      <c r="I556" s="388">
        <v>217.06666666734964</v>
      </c>
      <c r="J556" s="389"/>
      <c r="K556" s="389"/>
      <c r="L556" s="389"/>
      <c r="M556" s="495">
        <v>0</v>
      </c>
      <c r="N556" s="495">
        <v>180</v>
      </c>
      <c r="O556" s="495">
        <v>176</v>
      </c>
      <c r="P556" s="284" t="s">
        <v>169</v>
      </c>
      <c r="Q556" s="482" t="s">
        <v>365</v>
      </c>
      <c r="R556" s="285"/>
      <c r="V556" s="384"/>
      <c r="W556" s="384"/>
      <c r="X556" s="384"/>
      <c r="Y556" s="384"/>
      <c r="Z556" s="384"/>
      <c r="AA556" s="384"/>
      <c r="AB556" s="384"/>
      <c r="AC556" s="384"/>
    </row>
    <row r="557" spans="1:29" s="63" customFormat="1" ht="13.5" x14ac:dyDescent="0.25">
      <c r="A557" s="280" t="s">
        <v>123</v>
      </c>
      <c r="B557" s="385" t="s">
        <v>158</v>
      </c>
      <c r="C557" s="280">
        <v>18</v>
      </c>
      <c r="D557" s="280">
        <v>5130</v>
      </c>
      <c r="E557" s="281">
        <v>41687.739583333336</v>
      </c>
      <c r="F557" s="281">
        <v>41687.843055555553</v>
      </c>
      <c r="G557" s="386">
        <v>2.4833333332207985</v>
      </c>
      <c r="H557" s="387">
        <v>2.4833333332207985</v>
      </c>
      <c r="I557" s="388">
        <v>437.06666664686054</v>
      </c>
      <c r="J557" s="389"/>
      <c r="K557" s="389"/>
      <c r="L557" s="389"/>
      <c r="M557" s="495">
        <v>0</v>
      </c>
      <c r="N557" s="495">
        <v>180</v>
      </c>
      <c r="O557" s="495">
        <v>176</v>
      </c>
      <c r="P557" s="284" t="s">
        <v>169</v>
      </c>
      <c r="Q557" s="482" t="s">
        <v>366</v>
      </c>
      <c r="R557" s="285"/>
    </row>
    <row r="558" spans="1:29" s="63" customFormat="1" x14ac:dyDescent="0.2">
      <c r="A558" s="454" t="s">
        <v>140</v>
      </c>
      <c r="B558" s="464" t="s">
        <v>158</v>
      </c>
      <c r="C558" s="454">
        <v>20</v>
      </c>
      <c r="D558" s="454">
        <v>5130</v>
      </c>
      <c r="E558" s="455">
        <v>41696.109722222223</v>
      </c>
      <c r="F558" s="455">
        <v>41696.15625</v>
      </c>
      <c r="G558" s="465">
        <v>1.1166666666395031</v>
      </c>
      <c r="H558" s="466">
        <v>1.1166666666395031</v>
      </c>
      <c r="I558" s="467">
        <v>196.53333332855254</v>
      </c>
      <c r="J558" s="468"/>
      <c r="K558" s="468"/>
      <c r="L558" s="468"/>
      <c r="M558" s="504">
        <v>0</v>
      </c>
      <c r="N558" s="504">
        <v>180</v>
      </c>
      <c r="O558" s="504">
        <v>176</v>
      </c>
      <c r="P558" s="459" t="s">
        <v>169</v>
      </c>
      <c r="Q558" s="460" t="s">
        <v>371</v>
      </c>
      <c r="R558" s="461"/>
      <c r="S558" s="214"/>
      <c r="T558" s="214"/>
      <c r="U558" s="214"/>
      <c r="V558" s="384"/>
      <c r="W558" s="384"/>
      <c r="X558" s="384"/>
      <c r="Y558" s="384"/>
      <c r="Z558" s="384"/>
      <c r="AA558" s="384"/>
      <c r="AB558" s="384"/>
      <c r="AC558" s="384"/>
    </row>
    <row r="559" spans="1:29" s="63" customFormat="1" x14ac:dyDescent="0.2">
      <c r="A559" s="454" t="s">
        <v>122</v>
      </c>
      <c r="B559" s="454" t="s">
        <v>154</v>
      </c>
      <c r="C559" s="454">
        <v>25</v>
      </c>
      <c r="D559" s="454">
        <v>5130</v>
      </c>
      <c r="E559" s="455">
        <v>41696.109722222223</v>
      </c>
      <c r="F559" s="455">
        <v>41696.15625</v>
      </c>
      <c r="G559" s="456">
        <v>1.1166666666395031</v>
      </c>
      <c r="H559" s="457">
        <v>1.1166666666395031</v>
      </c>
      <c r="I559" s="458">
        <v>196.53333332855254</v>
      </c>
      <c r="J559" s="245"/>
      <c r="K559" s="245"/>
      <c r="L559" s="245"/>
      <c r="M559" s="504">
        <v>0</v>
      </c>
      <c r="N559" s="504">
        <v>180</v>
      </c>
      <c r="O559" s="504">
        <v>176</v>
      </c>
      <c r="P559" s="459" t="s">
        <v>169</v>
      </c>
      <c r="Q559" s="460" t="s">
        <v>376</v>
      </c>
      <c r="R559" s="461"/>
      <c r="S559" s="214"/>
      <c r="T559" s="214"/>
      <c r="U559" s="214"/>
    </row>
    <row r="560" spans="1:29" s="63" customFormat="1" x14ac:dyDescent="0.2">
      <c r="A560" s="280" t="s">
        <v>134</v>
      </c>
      <c r="B560" s="385" t="s">
        <v>154</v>
      </c>
      <c r="C560" s="280">
        <v>3</v>
      </c>
      <c r="D560" s="280">
        <v>5140</v>
      </c>
      <c r="E560" s="281">
        <v>41646.397916666669</v>
      </c>
      <c r="F560" s="281">
        <v>41646.441666666666</v>
      </c>
      <c r="G560" s="386">
        <v>1.0499999999301508</v>
      </c>
      <c r="H560" s="387">
        <v>1.0499999999301508</v>
      </c>
      <c r="I560" s="388">
        <v>144.89999999036081</v>
      </c>
      <c r="J560" s="389"/>
      <c r="K560" s="389"/>
      <c r="L560" s="389"/>
      <c r="M560" s="535">
        <v>0</v>
      </c>
      <c r="N560" s="535">
        <v>139</v>
      </c>
      <c r="O560" s="535">
        <v>138</v>
      </c>
      <c r="P560" s="284" t="s">
        <v>637</v>
      </c>
      <c r="Q560" s="284" t="s">
        <v>638</v>
      </c>
      <c r="R560" s="284"/>
      <c r="S560" s="284"/>
    </row>
    <row r="561" spans="1:29" s="63" customFormat="1" x14ac:dyDescent="0.2">
      <c r="A561" s="278" t="s">
        <v>137</v>
      </c>
      <c r="B561" s="390" t="s">
        <v>154</v>
      </c>
      <c r="C561" s="278">
        <v>7</v>
      </c>
      <c r="D561" s="278">
        <v>5150</v>
      </c>
      <c r="E561" s="279">
        <v>41652.336805555555</v>
      </c>
      <c r="F561" s="279">
        <v>41653.5625</v>
      </c>
      <c r="G561" s="391">
        <v>29.416666666686069</v>
      </c>
      <c r="H561" s="392">
        <v>29.416666666686069</v>
      </c>
      <c r="I561" s="393">
        <v>5030.2500000033178</v>
      </c>
      <c r="J561" s="394"/>
      <c r="K561" s="394"/>
      <c r="L561" s="394"/>
      <c r="M561" s="532">
        <v>0</v>
      </c>
      <c r="N561" s="532">
        <v>172</v>
      </c>
      <c r="O561" s="532">
        <v>171</v>
      </c>
      <c r="P561" s="382" t="s">
        <v>590</v>
      </c>
      <c r="Q561" s="382" t="s">
        <v>591</v>
      </c>
      <c r="R561" s="382"/>
      <c r="S561" s="382"/>
      <c r="T561" s="384"/>
      <c r="U561" s="384"/>
      <c r="V561" s="384"/>
      <c r="W561" s="384"/>
      <c r="X561" s="384"/>
      <c r="Y561" s="384"/>
      <c r="Z561" s="384"/>
      <c r="AA561" s="384"/>
      <c r="AB561" s="384"/>
      <c r="AC561" s="384"/>
    </row>
    <row r="562" spans="1:29" s="214" customFormat="1" x14ac:dyDescent="0.2">
      <c r="A562" s="278" t="s">
        <v>173</v>
      </c>
      <c r="B562" s="390" t="s">
        <v>158</v>
      </c>
      <c r="C562" s="278">
        <v>2</v>
      </c>
      <c r="D562" s="278">
        <v>5160</v>
      </c>
      <c r="E562" s="279">
        <v>41645.890277777777</v>
      </c>
      <c r="F562" s="279">
        <v>41653.551388888889</v>
      </c>
      <c r="G562" s="391">
        <v>183.86666666669771</v>
      </c>
      <c r="H562" s="392">
        <v>183.86666666669771</v>
      </c>
      <c r="I562" s="393">
        <v>2574.133333333768</v>
      </c>
      <c r="J562" s="394"/>
      <c r="K562" s="394"/>
      <c r="L562" s="394"/>
      <c r="M562" s="532">
        <v>0</v>
      </c>
      <c r="N562" s="532">
        <v>14</v>
      </c>
      <c r="O562" s="532">
        <v>14</v>
      </c>
      <c r="P562" s="382" t="s">
        <v>185</v>
      </c>
      <c r="Q562" s="382" t="s">
        <v>596</v>
      </c>
      <c r="R562" s="382"/>
      <c r="S562" s="382"/>
      <c r="T562" s="384"/>
      <c r="U562" s="384"/>
      <c r="V562" s="384"/>
      <c r="W562" s="384"/>
      <c r="X562" s="384"/>
      <c r="Y562" s="384"/>
      <c r="Z562" s="384"/>
      <c r="AA562" s="384"/>
      <c r="AB562" s="384"/>
      <c r="AC562" s="384"/>
    </row>
    <row r="563" spans="1:29" s="214" customFormat="1" x14ac:dyDescent="0.2">
      <c r="A563" s="280" t="s">
        <v>133</v>
      </c>
      <c r="B563" s="372" t="s">
        <v>5</v>
      </c>
      <c r="C563" s="280">
        <v>11</v>
      </c>
      <c r="D563" s="280">
        <v>5160</v>
      </c>
      <c r="E563" s="281">
        <v>41655.583333333336</v>
      </c>
      <c r="F563" s="281">
        <v>41655.789583333331</v>
      </c>
      <c r="G563" s="373">
        <v>4.9499999998952262</v>
      </c>
      <c r="H563" s="374">
        <v>4.9499999998952262</v>
      </c>
      <c r="I563" s="375">
        <v>633.59999998658895</v>
      </c>
      <c r="J563" s="376"/>
      <c r="K563" s="376"/>
      <c r="L563" s="356"/>
      <c r="M563" s="535">
        <v>0</v>
      </c>
      <c r="N563" s="535">
        <v>129</v>
      </c>
      <c r="O563" s="535">
        <v>128</v>
      </c>
      <c r="P563" s="284" t="s">
        <v>185</v>
      </c>
      <c r="Q563" s="284" t="s">
        <v>610</v>
      </c>
      <c r="R563" s="284"/>
      <c r="S563" s="284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</row>
    <row r="564" spans="1:29" s="214" customFormat="1" ht="13.5" x14ac:dyDescent="0.25">
      <c r="A564" s="280" t="s">
        <v>130</v>
      </c>
      <c r="B564" s="385" t="s">
        <v>154</v>
      </c>
      <c r="C564" s="280">
        <v>8</v>
      </c>
      <c r="D564" s="280">
        <v>5160</v>
      </c>
      <c r="E564" s="281">
        <v>41675.668749999997</v>
      </c>
      <c r="F564" s="281">
        <v>41675.672222222223</v>
      </c>
      <c r="G564" s="386">
        <v>8.3333333430346102E-2</v>
      </c>
      <c r="H564" s="387">
        <v>8.3333333430346102E-2</v>
      </c>
      <c r="I564" s="388">
        <v>14.666666683740914</v>
      </c>
      <c r="J564" s="389"/>
      <c r="K564" s="389"/>
      <c r="L564" s="389"/>
      <c r="M564" s="495">
        <v>0</v>
      </c>
      <c r="N564" s="495">
        <v>180</v>
      </c>
      <c r="O564" s="495">
        <v>176</v>
      </c>
      <c r="P564" s="284" t="s">
        <v>185</v>
      </c>
      <c r="Q564" s="482" t="s">
        <v>368</v>
      </c>
      <c r="R564" s="285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</row>
    <row r="565" spans="1:29" s="214" customFormat="1" ht="13.5" x14ac:dyDescent="0.25">
      <c r="A565" s="280" t="s">
        <v>130</v>
      </c>
      <c r="B565" s="385" t="s">
        <v>154</v>
      </c>
      <c r="C565" s="280">
        <v>9</v>
      </c>
      <c r="D565" s="280">
        <v>5160</v>
      </c>
      <c r="E565" s="281">
        <v>41675.67291666667</v>
      </c>
      <c r="F565" s="281">
        <v>41675.678472222222</v>
      </c>
      <c r="G565" s="386">
        <v>0.13333333324408159</v>
      </c>
      <c r="H565" s="387">
        <v>0.13333333324408159</v>
      </c>
      <c r="I565" s="388">
        <v>23.466666650958359</v>
      </c>
      <c r="J565" s="389"/>
      <c r="K565" s="389"/>
      <c r="L565" s="389"/>
      <c r="M565" s="495">
        <v>0</v>
      </c>
      <c r="N565" s="495">
        <v>180</v>
      </c>
      <c r="O565" s="495">
        <v>176</v>
      </c>
      <c r="P565" s="284" t="s">
        <v>185</v>
      </c>
      <c r="Q565" s="482" t="s">
        <v>368</v>
      </c>
      <c r="R565" s="285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</row>
    <row r="566" spans="1:29" s="214" customFormat="1" ht="13.5" x14ac:dyDescent="0.25">
      <c r="A566" s="280" t="s">
        <v>136</v>
      </c>
      <c r="B566" s="372" t="s">
        <v>5</v>
      </c>
      <c r="C566" s="280">
        <v>15</v>
      </c>
      <c r="D566" s="280">
        <v>5160</v>
      </c>
      <c r="E566" s="281">
        <v>41690.524305555555</v>
      </c>
      <c r="F566" s="281">
        <v>41690.541666666664</v>
      </c>
      <c r="G566" s="373">
        <v>0.41666666662786156</v>
      </c>
      <c r="H566" s="374">
        <v>0.41666666662786156</v>
      </c>
      <c r="I566" s="375">
        <v>53.33333332836628</v>
      </c>
      <c r="J566" s="376"/>
      <c r="K566" s="376"/>
      <c r="L566" s="376"/>
      <c r="M566" s="495">
        <v>0</v>
      </c>
      <c r="N566" s="495">
        <v>129</v>
      </c>
      <c r="O566" s="495">
        <v>128</v>
      </c>
      <c r="P566" s="284" t="s">
        <v>185</v>
      </c>
      <c r="Q566" s="482" t="s">
        <v>348</v>
      </c>
      <c r="R566" s="285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</row>
    <row r="567" spans="1:29" s="214" customFormat="1" ht="13.5" x14ac:dyDescent="0.25">
      <c r="A567" s="280" t="s">
        <v>134</v>
      </c>
      <c r="B567" s="372" t="s">
        <v>5</v>
      </c>
      <c r="C567" s="280">
        <v>12</v>
      </c>
      <c r="D567" s="280">
        <v>5160</v>
      </c>
      <c r="E567" s="281">
        <v>41690.541666666664</v>
      </c>
      <c r="F567" s="281">
        <v>41690.711111111108</v>
      </c>
      <c r="G567" s="373">
        <v>4.0666666666511446</v>
      </c>
      <c r="H567" s="374">
        <v>4.0666666666511446</v>
      </c>
      <c r="I567" s="375">
        <v>561.19999999785796</v>
      </c>
      <c r="J567" s="376"/>
      <c r="K567" s="376"/>
      <c r="L567" s="376"/>
      <c r="M567" s="495">
        <v>0</v>
      </c>
      <c r="N567" s="495">
        <v>139</v>
      </c>
      <c r="O567" s="495">
        <v>138</v>
      </c>
      <c r="P567" s="284" t="s">
        <v>185</v>
      </c>
      <c r="Q567" s="482" t="s">
        <v>349</v>
      </c>
      <c r="R567" s="285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</row>
    <row r="568" spans="1:29" s="214" customFormat="1" x14ac:dyDescent="0.2">
      <c r="A568" s="280" t="s">
        <v>134</v>
      </c>
      <c r="B568" s="280" t="s">
        <v>5</v>
      </c>
      <c r="C568" s="280">
        <v>12</v>
      </c>
      <c r="D568" s="280">
        <v>5160</v>
      </c>
      <c r="E568" s="281">
        <v>41690.541666666664</v>
      </c>
      <c r="F568" s="281">
        <v>41690.711111111108</v>
      </c>
      <c r="G568" s="282">
        <v>4.07</v>
      </c>
      <c r="H568" s="313"/>
      <c r="I568" s="283"/>
      <c r="J568" s="356"/>
      <c r="K568" s="356"/>
      <c r="L568" s="356"/>
      <c r="M568" s="500">
        <v>0</v>
      </c>
      <c r="N568" s="500">
        <v>139</v>
      </c>
      <c r="O568" s="500">
        <v>138</v>
      </c>
      <c r="P568" s="284" t="s">
        <v>185</v>
      </c>
      <c r="Q568" s="366" t="s">
        <v>379</v>
      </c>
      <c r="R568" s="285"/>
      <c r="S568" s="63"/>
      <c r="T568" s="63"/>
      <c r="U568" s="63"/>
    </row>
    <row r="569" spans="1:29" s="214" customFormat="1" ht="13.5" x14ac:dyDescent="0.25">
      <c r="A569" s="280" t="s">
        <v>138</v>
      </c>
      <c r="B569" s="372" t="s">
        <v>5</v>
      </c>
      <c r="C569" s="280">
        <v>10</v>
      </c>
      <c r="D569" s="280">
        <v>5160</v>
      </c>
      <c r="E569" s="281">
        <v>41690.711111111108</v>
      </c>
      <c r="F569" s="281">
        <v>41690.811111111114</v>
      </c>
      <c r="G569" s="373">
        <v>2.4000000001396984</v>
      </c>
      <c r="H569" s="374">
        <v>2.4000000001396984</v>
      </c>
      <c r="I569" s="375">
        <v>331.20000001927838</v>
      </c>
      <c r="J569" s="376"/>
      <c r="K569" s="376"/>
      <c r="L569" s="376"/>
      <c r="M569" s="495">
        <v>0</v>
      </c>
      <c r="N569" s="495">
        <v>139</v>
      </c>
      <c r="O569" s="495">
        <v>138</v>
      </c>
      <c r="P569" s="284" t="s">
        <v>185</v>
      </c>
      <c r="Q569" s="482" t="s">
        <v>350</v>
      </c>
      <c r="R569" s="285"/>
      <c r="S569" s="63"/>
      <c r="T569" s="63"/>
      <c r="U569" s="63"/>
      <c r="V569" s="384"/>
      <c r="W569" s="384"/>
      <c r="X569" s="384"/>
      <c r="Y569" s="384"/>
      <c r="Z569" s="384"/>
      <c r="AA569" s="384"/>
      <c r="AB569" s="384"/>
      <c r="AC569" s="384"/>
    </row>
    <row r="570" spans="1:29" s="214" customFormat="1" ht="13.5" x14ac:dyDescent="0.25">
      <c r="A570" s="280" t="s">
        <v>133</v>
      </c>
      <c r="B570" s="372" t="s">
        <v>5</v>
      </c>
      <c r="C570" s="280">
        <v>19</v>
      </c>
      <c r="D570" s="280">
        <v>5160</v>
      </c>
      <c r="E570" s="281">
        <v>41690.811111111114</v>
      </c>
      <c r="F570" s="281">
        <v>41690.886111111111</v>
      </c>
      <c r="G570" s="373">
        <v>1.7999999999301508</v>
      </c>
      <c r="H570" s="374">
        <v>1.7999999999301508</v>
      </c>
      <c r="I570" s="375">
        <v>230.3999999910593</v>
      </c>
      <c r="J570" s="376"/>
      <c r="K570" s="376"/>
      <c r="L570" s="376"/>
      <c r="M570" s="495">
        <v>0</v>
      </c>
      <c r="N570" s="495">
        <v>129</v>
      </c>
      <c r="O570" s="495">
        <v>128</v>
      </c>
      <c r="P570" s="284" t="s">
        <v>185</v>
      </c>
      <c r="Q570" s="482" t="s">
        <v>351</v>
      </c>
      <c r="R570" s="285"/>
      <c r="S570" s="63"/>
      <c r="T570" s="63"/>
      <c r="U570" s="63"/>
      <c r="V570" s="384"/>
      <c r="W570" s="384"/>
      <c r="X570" s="384"/>
      <c r="Y570" s="384"/>
      <c r="Z570" s="384"/>
      <c r="AA570" s="384"/>
      <c r="AB570" s="384"/>
      <c r="AC570" s="384"/>
    </row>
    <row r="571" spans="1:29" s="214" customFormat="1" x14ac:dyDescent="0.2">
      <c r="A571" s="454" t="s">
        <v>140</v>
      </c>
      <c r="B571" s="464" t="s">
        <v>154</v>
      </c>
      <c r="C571" s="454">
        <v>22</v>
      </c>
      <c r="D571" s="454">
        <v>5160</v>
      </c>
      <c r="E571" s="455">
        <v>41696.801388888889</v>
      </c>
      <c r="F571" s="455">
        <v>41696.802083333336</v>
      </c>
      <c r="G571" s="465">
        <v>1.6666666720993817E-2</v>
      </c>
      <c r="H571" s="466">
        <v>1.6666666720993817E-2</v>
      </c>
      <c r="I571" s="467">
        <v>2.9333333428949118</v>
      </c>
      <c r="J571" s="468"/>
      <c r="K571" s="468"/>
      <c r="L571" s="468"/>
      <c r="M571" s="504">
        <v>0</v>
      </c>
      <c r="N571" s="504">
        <v>180</v>
      </c>
      <c r="O571" s="504">
        <v>176</v>
      </c>
      <c r="P571" s="459" t="s">
        <v>185</v>
      </c>
      <c r="Q571" s="460" t="s">
        <v>372</v>
      </c>
      <c r="R571" s="461"/>
    </row>
    <row r="572" spans="1:29" s="214" customFormat="1" ht="13.5" x14ac:dyDescent="0.25">
      <c r="A572" s="278" t="s">
        <v>139</v>
      </c>
      <c r="B572" s="390" t="s">
        <v>154</v>
      </c>
      <c r="C572" s="278">
        <v>4</v>
      </c>
      <c r="D572" s="278">
        <v>5170</v>
      </c>
      <c r="E572" s="279">
        <v>41689.434027777781</v>
      </c>
      <c r="F572" s="505">
        <v>41699</v>
      </c>
      <c r="G572" s="391">
        <v>229.58333333325572</v>
      </c>
      <c r="H572" s="392">
        <v>229.58333333325572</v>
      </c>
      <c r="I572" s="393">
        <v>5280.4166666648816</v>
      </c>
      <c r="J572" s="394"/>
      <c r="K572" s="394"/>
      <c r="L572" s="394"/>
      <c r="M572" s="294">
        <v>0</v>
      </c>
      <c r="N572" s="294">
        <v>23</v>
      </c>
      <c r="O572" s="294">
        <v>23</v>
      </c>
      <c r="P572" s="382" t="s">
        <v>359</v>
      </c>
      <c r="Q572" s="483" t="s">
        <v>360</v>
      </c>
      <c r="R572" s="383"/>
      <c r="S572" s="384"/>
      <c r="T572" s="384"/>
      <c r="U572" s="384"/>
      <c r="V572" s="63"/>
      <c r="W572" s="63"/>
      <c r="X572" s="63"/>
      <c r="Y572" s="63"/>
      <c r="Z572" s="63"/>
      <c r="AA572" s="63"/>
      <c r="AB572" s="63"/>
      <c r="AC572" s="63"/>
    </row>
    <row r="573" spans="1:29" s="214" customFormat="1" x14ac:dyDescent="0.2">
      <c r="A573" s="280" t="s">
        <v>123</v>
      </c>
      <c r="B573" s="385" t="s">
        <v>154</v>
      </c>
      <c r="C573" s="280">
        <v>2</v>
      </c>
      <c r="D573" s="280">
        <v>5240</v>
      </c>
      <c r="E573" s="281">
        <v>41642.461111111108</v>
      </c>
      <c r="F573" s="281">
        <v>41642.555555555555</v>
      </c>
      <c r="G573" s="386">
        <v>2.2666666667209938</v>
      </c>
      <c r="H573" s="387">
        <v>2.2666666667209938</v>
      </c>
      <c r="I573" s="388">
        <v>398.93333334289491</v>
      </c>
      <c r="J573" s="389"/>
      <c r="K573" s="389"/>
      <c r="L573" s="389"/>
      <c r="M573" s="535">
        <v>0</v>
      </c>
      <c r="N573" s="535">
        <v>180</v>
      </c>
      <c r="O573" s="535">
        <v>176</v>
      </c>
      <c r="P573" s="284" t="s">
        <v>617</v>
      </c>
      <c r="Q573" s="284" t="s">
        <v>618</v>
      </c>
      <c r="R573" s="284"/>
      <c r="S573" s="284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</row>
    <row r="574" spans="1:29" s="214" customFormat="1" x14ac:dyDescent="0.2">
      <c r="A574" s="280" t="s">
        <v>123</v>
      </c>
      <c r="B574" s="385" t="s">
        <v>154</v>
      </c>
      <c r="C574" s="280">
        <v>4</v>
      </c>
      <c r="D574" s="280">
        <v>5246</v>
      </c>
      <c r="E574" s="281">
        <v>41645.510416666664</v>
      </c>
      <c r="F574" s="281">
        <v>41645.588888888888</v>
      </c>
      <c r="G574" s="386">
        <v>1.8833333333604969</v>
      </c>
      <c r="H574" s="387">
        <v>1.8833333333604969</v>
      </c>
      <c r="I574" s="388">
        <v>331.46666667144746</v>
      </c>
      <c r="J574" s="389"/>
      <c r="K574" s="389"/>
      <c r="L574" s="389"/>
      <c r="M574" s="535">
        <v>0</v>
      </c>
      <c r="N574" s="535">
        <v>180</v>
      </c>
      <c r="O574" s="535">
        <v>176</v>
      </c>
      <c r="P574" s="284" t="s">
        <v>603</v>
      </c>
      <c r="Q574" s="284" t="s">
        <v>623</v>
      </c>
      <c r="R574" s="284"/>
      <c r="S574" s="284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</row>
    <row r="575" spans="1:29" s="63" customFormat="1" x14ac:dyDescent="0.2">
      <c r="A575" s="280" t="s">
        <v>123</v>
      </c>
      <c r="B575" s="385" t="s">
        <v>154</v>
      </c>
      <c r="C575" s="280">
        <v>6</v>
      </c>
      <c r="D575" s="280">
        <v>5246</v>
      </c>
      <c r="E575" s="281">
        <v>41646.059027777781</v>
      </c>
      <c r="F575" s="281">
        <v>41646.243055555555</v>
      </c>
      <c r="G575" s="386">
        <v>4.4166666665696539</v>
      </c>
      <c r="H575" s="387">
        <v>4.4166666665696539</v>
      </c>
      <c r="I575" s="388">
        <v>777.33333331625909</v>
      </c>
      <c r="J575" s="389"/>
      <c r="K575" s="389"/>
      <c r="L575" s="389"/>
      <c r="M575" s="535">
        <v>0</v>
      </c>
      <c r="N575" s="535">
        <v>180</v>
      </c>
      <c r="O575" s="535">
        <v>176</v>
      </c>
      <c r="P575" s="284" t="s">
        <v>603</v>
      </c>
      <c r="Q575" s="284" t="s">
        <v>604</v>
      </c>
      <c r="R575" s="284"/>
      <c r="S575" s="284"/>
    </row>
    <row r="576" spans="1:29" s="63" customFormat="1" x14ac:dyDescent="0.2">
      <c r="A576" s="454" t="s">
        <v>124</v>
      </c>
      <c r="B576" s="464" t="s">
        <v>154</v>
      </c>
      <c r="C576" s="454">
        <v>20</v>
      </c>
      <c r="D576" s="454">
        <v>5250</v>
      </c>
      <c r="E576" s="455">
        <v>41663.186805555553</v>
      </c>
      <c r="F576" s="455">
        <v>41663.425694444442</v>
      </c>
      <c r="G576" s="465">
        <v>5.7333333333372138</v>
      </c>
      <c r="H576" s="466">
        <v>5.7333333333372138</v>
      </c>
      <c r="I576" s="467">
        <v>900.13333333394257</v>
      </c>
      <c r="J576" s="468"/>
      <c r="K576" s="468"/>
      <c r="L576" s="468"/>
      <c r="M576" s="534">
        <v>0</v>
      </c>
      <c r="N576" s="534">
        <v>160</v>
      </c>
      <c r="O576" s="534">
        <v>157</v>
      </c>
      <c r="P576" s="459" t="s">
        <v>599</v>
      </c>
      <c r="Q576" s="460" t="s">
        <v>600</v>
      </c>
      <c r="R576" s="461"/>
      <c r="S576" s="214"/>
      <c r="T576" s="214"/>
      <c r="U576" s="214"/>
      <c r="V576" s="214"/>
      <c r="W576" s="214"/>
      <c r="X576" s="214"/>
      <c r="Y576" s="214"/>
      <c r="Z576" s="214"/>
      <c r="AA576" s="214"/>
      <c r="AB576" s="214"/>
      <c r="AC576" s="214"/>
    </row>
    <row r="577" spans="1:29" s="384" customFormat="1" x14ac:dyDescent="0.2">
      <c r="A577" s="280" t="s">
        <v>134</v>
      </c>
      <c r="B577" s="280" t="s">
        <v>5</v>
      </c>
      <c r="C577" s="280">
        <v>14</v>
      </c>
      <c r="D577" s="280">
        <v>5272</v>
      </c>
      <c r="E577" s="281">
        <v>41695.290972222225</v>
      </c>
      <c r="F577" s="281">
        <v>41695.835416666669</v>
      </c>
      <c r="G577" s="282">
        <v>13.07</v>
      </c>
      <c r="H577" s="313"/>
      <c r="I577" s="283"/>
      <c r="J577" s="356"/>
      <c r="K577" s="356"/>
      <c r="L577" s="356"/>
      <c r="M577" s="500">
        <v>0</v>
      </c>
      <c r="N577" s="500">
        <v>139</v>
      </c>
      <c r="O577" s="500">
        <v>138</v>
      </c>
      <c r="P577" s="284" t="s">
        <v>389</v>
      </c>
      <c r="Q577" s="366" t="s">
        <v>390</v>
      </c>
      <c r="R577" s="285"/>
      <c r="S577" s="63"/>
      <c r="T577" s="63"/>
      <c r="U577" s="63"/>
      <c r="V577" s="214"/>
      <c r="W577" s="214"/>
      <c r="X577" s="214"/>
      <c r="Y577" s="214"/>
      <c r="Z577" s="214"/>
      <c r="AA577" s="214"/>
      <c r="AB577" s="214"/>
      <c r="AC577" s="214"/>
    </row>
    <row r="578" spans="1:29" s="384" customFormat="1" x14ac:dyDescent="0.2">
      <c r="A578" s="278" t="s">
        <v>133</v>
      </c>
      <c r="B578" s="377" t="s">
        <v>5</v>
      </c>
      <c r="C578" s="278">
        <v>21</v>
      </c>
      <c r="D578" s="278">
        <v>5272</v>
      </c>
      <c r="E578" s="279">
        <v>41696.299305555556</v>
      </c>
      <c r="F578" s="279">
        <v>41696.679166666669</v>
      </c>
      <c r="G578" s="378">
        <v>9.1166666666977108</v>
      </c>
      <c r="H578" s="379">
        <v>9.1166666666977108</v>
      </c>
      <c r="I578" s="380">
        <v>1166.933333337307</v>
      </c>
      <c r="J578" s="381"/>
      <c r="K578" s="381"/>
      <c r="L578" s="381"/>
      <c r="M578" s="450">
        <v>0</v>
      </c>
      <c r="N578" s="450">
        <v>129</v>
      </c>
      <c r="O578" s="450">
        <v>128</v>
      </c>
      <c r="P578" s="382" t="s">
        <v>389</v>
      </c>
      <c r="Q578" s="368" t="s">
        <v>395</v>
      </c>
      <c r="R578" s="383"/>
      <c r="V578" s="63"/>
      <c r="W578" s="63"/>
      <c r="X578" s="63"/>
      <c r="Y578" s="63"/>
      <c r="Z578" s="63"/>
      <c r="AA578" s="63"/>
      <c r="AB578" s="63"/>
      <c r="AC578" s="63"/>
    </row>
    <row r="579" spans="1:29" s="384" customFormat="1" x14ac:dyDescent="0.2">
      <c r="A579" s="280" t="s">
        <v>129</v>
      </c>
      <c r="B579" s="372" t="s">
        <v>5</v>
      </c>
      <c r="C579" s="280">
        <v>12</v>
      </c>
      <c r="D579" s="280">
        <v>5272</v>
      </c>
      <c r="E579" s="281">
        <v>41697.288194444445</v>
      </c>
      <c r="F579" s="281">
        <v>41697.620138888888</v>
      </c>
      <c r="G579" s="373">
        <v>7.96666666661622</v>
      </c>
      <c r="H579" s="374">
        <v>7.96666666661622</v>
      </c>
      <c r="I579" s="375">
        <v>892.26666666101664</v>
      </c>
      <c r="J579" s="376"/>
      <c r="K579" s="376"/>
      <c r="L579" s="376"/>
      <c r="M579" s="500">
        <v>0</v>
      </c>
      <c r="N579" s="500">
        <v>113</v>
      </c>
      <c r="O579" s="500">
        <v>112</v>
      </c>
      <c r="P579" s="284" t="s">
        <v>389</v>
      </c>
      <c r="Q579" s="366" t="s">
        <v>397</v>
      </c>
      <c r="R579" s="285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</row>
    <row r="580" spans="1:29" s="214" customFormat="1" x14ac:dyDescent="0.2">
      <c r="A580" s="280" t="s">
        <v>136</v>
      </c>
      <c r="B580" s="372" t="s">
        <v>5</v>
      </c>
      <c r="C580" s="280">
        <v>17</v>
      </c>
      <c r="D580" s="280">
        <v>5272</v>
      </c>
      <c r="E580" s="281">
        <v>41698.35</v>
      </c>
      <c r="F580" s="281">
        <v>41698.645833333336</v>
      </c>
      <c r="G580" s="373">
        <v>7.1000000000931323</v>
      </c>
      <c r="H580" s="374">
        <v>7.1000000000931323</v>
      </c>
      <c r="I580" s="375">
        <v>908.80000001192093</v>
      </c>
      <c r="J580" s="376"/>
      <c r="K580" s="376"/>
      <c r="L580" s="376"/>
      <c r="M580" s="500">
        <v>0</v>
      </c>
      <c r="N580" s="495">
        <v>129</v>
      </c>
      <c r="O580" s="495">
        <v>128</v>
      </c>
      <c r="P580" s="284" t="s">
        <v>389</v>
      </c>
      <c r="Q580" s="366" t="s">
        <v>398</v>
      </c>
      <c r="R580" s="285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</row>
    <row r="581" spans="1:29" s="384" customFormat="1" x14ac:dyDescent="0.2">
      <c r="A581" s="278" t="s">
        <v>138</v>
      </c>
      <c r="B581" s="377" t="s">
        <v>5</v>
      </c>
      <c r="C581" s="278">
        <v>12</v>
      </c>
      <c r="D581" s="278">
        <v>5272</v>
      </c>
      <c r="E581" s="279">
        <v>41698.449999999997</v>
      </c>
      <c r="F581" s="279">
        <v>41700.576388888891</v>
      </c>
      <c r="G581" s="378">
        <v>51.033333333441988</v>
      </c>
      <c r="H581" s="379">
        <v>51.033333333441988</v>
      </c>
      <c r="I581" s="380">
        <v>7042.6000000149943</v>
      </c>
      <c r="J581" s="381"/>
      <c r="K581" s="381"/>
      <c r="L581" s="381"/>
      <c r="M581" s="450">
        <v>0</v>
      </c>
      <c r="N581" s="450">
        <v>139</v>
      </c>
      <c r="O581" s="450">
        <v>138</v>
      </c>
      <c r="P581" s="382" t="s">
        <v>389</v>
      </c>
      <c r="Q581" s="368" t="s">
        <v>396</v>
      </c>
      <c r="R581" s="383"/>
      <c r="V581" s="63"/>
      <c r="W581" s="63"/>
      <c r="X581" s="63"/>
      <c r="Y581" s="63"/>
      <c r="Z581" s="63"/>
      <c r="AA581" s="63"/>
      <c r="AB581" s="63"/>
      <c r="AC581" s="63"/>
    </row>
    <row r="582" spans="1:29" s="149" customFormat="1" ht="8.25" x14ac:dyDescent="0.15">
      <c r="A582" s="165"/>
      <c r="B582" s="165"/>
      <c r="C582" s="165"/>
      <c r="D582" s="165"/>
      <c r="E582" s="166"/>
      <c r="F582" s="166"/>
      <c r="G582" s="162"/>
      <c r="H582" s="163"/>
      <c r="I582" s="167"/>
      <c r="J582" s="155"/>
      <c r="K582" s="155"/>
      <c r="L582" s="155"/>
      <c r="M582" s="168"/>
      <c r="N582" s="168"/>
      <c r="O582" s="168"/>
      <c r="P582" s="169"/>
      <c r="Q582" s="169"/>
    </row>
    <row r="583" spans="1:29" ht="15" x14ac:dyDescent="0.3">
      <c r="A583" s="31"/>
      <c r="B583" s="31"/>
      <c r="C583" s="31"/>
      <c r="D583" s="40" t="s">
        <v>49</v>
      </c>
      <c r="E583" s="32"/>
      <c r="F583" s="39" t="s">
        <v>48</v>
      </c>
      <c r="G583" s="33">
        <f>SUM(G505:G582)</f>
        <v>824.6233333333372</v>
      </c>
      <c r="H583" s="33">
        <f>SUM(H582:H582)</f>
        <v>0</v>
      </c>
      <c r="I583" s="34">
        <f>SUM(I582:I582)</f>
        <v>0</v>
      </c>
      <c r="J583" s="37">
        <f>SUM(J505:J582)</f>
        <v>0</v>
      </c>
      <c r="K583" s="37">
        <f>SUM(K505:K582)</f>
        <v>0</v>
      </c>
      <c r="L583" s="37">
        <f>SUM(L505:L582)</f>
        <v>0</v>
      </c>
      <c r="M583" s="31"/>
      <c r="N583" s="31"/>
      <c r="O583" s="31"/>
      <c r="P583" s="31"/>
      <c r="Q583" s="36"/>
    </row>
    <row r="584" spans="1:29" x14ac:dyDescent="0.2">
      <c r="A584" s="10"/>
      <c r="B584" s="10"/>
      <c r="C584" s="10"/>
      <c r="D584" s="10"/>
      <c r="E584" s="12"/>
      <c r="F584" s="12"/>
      <c r="G584" s="11"/>
      <c r="H584" s="11"/>
      <c r="I584" s="23"/>
      <c r="J584" s="171"/>
      <c r="K584" s="171"/>
      <c r="L584" s="171"/>
      <c r="M584" s="10"/>
      <c r="N584" s="10"/>
      <c r="O584" s="10"/>
      <c r="P584" s="10"/>
      <c r="Q584" s="18"/>
    </row>
    <row r="585" spans="1:29" s="149" customFormat="1" ht="8.25" x14ac:dyDescent="0.15">
      <c r="A585" s="123"/>
      <c r="B585" s="123"/>
      <c r="C585" s="123"/>
      <c r="D585" s="123"/>
      <c r="E585" s="124"/>
      <c r="F585" s="124"/>
      <c r="G585" s="125"/>
      <c r="H585" s="126"/>
      <c r="I585" s="127"/>
      <c r="J585" s="128"/>
      <c r="K585" s="128"/>
      <c r="L585" s="128"/>
      <c r="M585" s="129"/>
      <c r="N585" s="129"/>
      <c r="O585" s="129"/>
      <c r="P585" s="170"/>
      <c r="Q585" s="170"/>
    </row>
    <row r="586" spans="1:29" s="149" customFormat="1" ht="8.25" x14ac:dyDescent="0.15">
      <c r="A586" s="123"/>
      <c r="B586" s="123"/>
      <c r="C586" s="123"/>
      <c r="D586" s="123"/>
      <c r="E586" s="124"/>
      <c r="F586" s="124"/>
      <c r="G586" s="125"/>
      <c r="H586" s="126"/>
      <c r="I586" s="127"/>
      <c r="J586" s="128"/>
      <c r="K586" s="128"/>
      <c r="L586" s="128"/>
      <c r="M586" s="129"/>
      <c r="N586" s="129"/>
      <c r="O586" s="129"/>
      <c r="P586" s="170"/>
      <c r="Q586" s="170"/>
    </row>
    <row r="587" spans="1:29" ht="15" x14ac:dyDescent="0.3">
      <c r="A587" s="31"/>
      <c r="B587" s="31"/>
      <c r="C587" s="31"/>
      <c r="D587" s="40" t="s">
        <v>42</v>
      </c>
      <c r="E587" s="32"/>
      <c r="F587" s="39" t="s">
        <v>41</v>
      </c>
      <c r="G587" s="33">
        <f t="shared" ref="G587:L587" si="28">SUM(G585:G586)</f>
        <v>0</v>
      </c>
      <c r="H587" s="33">
        <f t="shared" si="28"/>
        <v>0</v>
      </c>
      <c r="I587" s="34">
        <f t="shared" si="28"/>
        <v>0</v>
      </c>
      <c r="J587" s="37">
        <f t="shared" si="28"/>
        <v>0</v>
      </c>
      <c r="K587" s="37">
        <f t="shared" si="28"/>
        <v>0</v>
      </c>
      <c r="L587" s="37">
        <f t="shared" si="28"/>
        <v>0</v>
      </c>
      <c r="M587" s="31"/>
      <c r="N587" s="31"/>
      <c r="O587" s="31"/>
      <c r="P587" s="31"/>
      <c r="Q587" s="36"/>
    </row>
    <row r="588" spans="1:29" x14ac:dyDescent="0.2">
      <c r="A588" s="10"/>
      <c r="B588" s="10"/>
      <c r="C588" s="10"/>
      <c r="D588" s="10"/>
      <c r="E588" s="12"/>
      <c r="F588" s="12"/>
      <c r="G588" s="11"/>
      <c r="H588" s="11"/>
      <c r="I588" s="23"/>
      <c r="J588" s="171"/>
      <c r="K588" s="171"/>
      <c r="L588" s="171"/>
      <c r="M588" s="10"/>
      <c r="N588" s="10"/>
      <c r="O588" s="10"/>
      <c r="P588" s="10"/>
      <c r="Q588" s="18"/>
    </row>
    <row r="589" spans="1:29" s="149" customFormat="1" ht="8.25" x14ac:dyDescent="0.15">
      <c r="A589" s="140"/>
      <c r="B589" s="140"/>
      <c r="C589" s="140"/>
      <c r="D589" s="140"/>
      <c r="E589" s="142"/>
      <c r="F589" s="142"/>
      <c r="G589" s="143"/>
      <c r="H589" s="144"/>
      <c r="I589" s="145"/>
      <c r="J589" s="146"/>
      <c r="K589" s="146"/>
      <c r="L589" s="146"/>
      <c r="M589" s="147"/>
      <c r="N589" s="147"/>
      <c r="O589" s="147"/>
      <c r="P589" s="148"/>
      <c r="Q589" s="148"/>
    </row>
    <row r="590" spans="1:29" s="63" customFormat="1" x14ac:dyDescent="0.2">
      <c r="A590" s="247" t="s">
        <v>135</v>
      </c>
      <c r="B590" s="546" t="s">
        <v>154</v>
      </c>
      <c r="C590" s="247">
        <v>2</v>
      </c>
      <c r="D590" s="247">
        <v>9130</v>
      </c>
      <c r="E590" s="248">
        <v>41669.291666666664</v>
      </c>
      <c r="F590" s="248">
        <v>41670.388888888891</v>
      </c>
      <c r="G590" s="547">
        <v>26.333333333430346</v>
      </c>
      <c r="H590" s="548">
        <v>26.333333333430346</v>
      </c>
      <c r="I590" s="549">
        <v>3871.0000000142609</v>
      </c>
      <c r="J590" s="550"/>
      <c r="K590" s="550"/>
      <c r="L590" s="550"/>
      <c r="M590" s="551">
        <v>0</v>
      </c>
      <c r="N590" s="551">
        <v>148</v>
      </c>
      <c r="O590" s="551">
        <v>147</v>
      </c>
      <c r="P590" s="521" t="s">
        <v>592</v>
      </c>
      <c r="Q590" s="522" t="s">
        <v>593</v>
      </c>
      <c r="R590" s="523"/>
      <c r="S590" s="218"/>
      <c r="T590" s="218"/>
      <c r="U590" s="218"/>
      <c r="V590" s="218"/>
      <c r="W590" s="218"/>
      <c r="X590" s="218"/>
      <c r="Y590" s="218"/>
      <c r="Z590" s="218"/>
      <c r="AA590" s="218"/>
      <c r="AB590" s="218"/>
      <c r="AC590" s="218"/>
    </row>
    <row r="591" spans="1:29" s="63" customFormat="1" x14ac:dyDescent="0.2">
      <c r="A591" s="247" t="s">
        <v>139</v>
      </c>
      <c r="B591" s="546" t="s">
        <v>154</v>
      </c>
      <c r="C591" s="247">
        <v>2</v>
      </c>
      <c r="D591" s="247">
        <v>9130</v>
      </c>
      <c r="E591" s="248">
        <v>41669.291666666664</v>
      </c>
      <c r="F591" s="248">
        <v>41670.388888888891</v>
      </c>
      <c r="G591" s="547">
        <v>26.333333333430346</v>
      </c>
      <c r="H591" s="548">
        <v>26.333333333430346</v>
      </c>
      <c r="I591" s="549">
        <v>605.66666666889796</v>
      </c>
      <c r="J591" s="550"/>
      <c r="K591" s="550"/>
      <c r="L591" s="550"/>
      <c r="M591" s="551">
        <v>0</v>
      </c>
      <c r="N591" s="551">
        <v>23</v>
      </c>
      <c r="O591" s="551">
        <v>23</v>
      </c>
      <c r="P591" s="521" t="s">
        <v>592</v>
      </c>
      <c r="Q591" s="522" t="s">
        <v>593</v>
      </c>
      <c r="R591" s="523"/>
      <c r="S591" s="218"/>
      <c r="T591" s="218"/>
      <c r="U591" s="218"/>
      <c r="V591" s="218"/>
      <c r="W591" s="218"/>
      <c r="X591" s="218"/>
      <c r="Y591" s="218"/>
      <c r="Z591" s="218"/>
      <c r="AA591" s="218"/>
      <c r="AB591" s="218"/>
      <c r="AC591" s="218"/>
    </row>
    <row r="592" spans="1:29" s="214" customFormat="1" x14ac:dyDescent="0.2">
      <c r="A592" s="247" t="s">
        <v>620</v>
      </c>
      <c r="B592" s="546" t="s">
        <v>154</v>
      </c>
      <c r="C592" s="247">
        <v>2</v>
      </c>
      <c r="D592" s="247">
        <v>9130</v>
      </c>
      <c r="E592" s="248">
        <v>41669.291666666664</v>
      </c>
      <c r="F592" s="248">
        <v>41670.388888888891</v>
      </c>
      <c r="G592" s="547">
        <v>26.333333333430346</v>
      </c>
      <c r="H592" s="548">
        <v>26.333333333430346</v>
      </c>
      <c r="I592" s="549">
        <v>368.66666666802485</v>
      </c>
      <c r="J592" s="550"/>
      <c r="K592" s="550"/>
      <c r="L592" s="550"/>
      <c r="M592" s="551">
        <v>0</v>
      </c>
      <c r="N592" s="551">
        <v>14</v>
      </c>
      <c r="O592" s="551">
        <v>14</v>
      </c>
      <c r="P592" s="521" t="s">
        <v>592</v>
      </c>
      <c r="Q592" s="522" t="s">
        <v>593</v>
      </c>
      <c r="R592" s="523"/>
      <c r="S592" s="218"/>
      <c r="T592" s="218"/>
      <c r="U592" s="218"/>
      <c r="V592" s="218"/>
      <c r="W592" s="218"/>
      <c r="X592" s="218"/>
      <c r="Y592" s="218"/>
      <c r="Z592" s="218"/>
      <c r="AA592" s="218"/>
      <c r="AB592" s="218"/>
      <c r="AC592" s="218"/>
    </row>
    <row r="593" spans="1:18" s="218" customFormat="1" x14ac:dyDescent="0.2">
      <c r="A593" s="247" t="s">
        <v>106</v>
      </c>
      <c r="B593" s="546" t="s">
        <v>154</v>
      </c>
      <c r="C593" s="247">
        <v>2</v>
      </c>
      <c r="D593" s="247">
        <v>9130</v>
      </c>
      <c r="E593" s="248">
        <v>41669.291666666664</v>
      </c>
      <c r="F593" s="248">
        <v>41670.388888888891</v>
      </c>
      <c r="G593" s="547">
        <v>26.333333333430346</v>
      </c>
      <c r="H593" s="548">
        <v>26.333333333430346</v>
      </c>
      <c r="I593" s="549">
        <v>316.00000000116415</v>
      </c>
      <c r="J593" s="550"/>
      <c r="K593" s="550"/>
      <c r="L593" s="550"/>
      <c r="M593" s="551">
        <v>0</v>
      </c>
      <c r="N593" s="551">
        <v>12</v>
      </c>
      <c r="O593" s="551">
        <v>12</v>
      </c>
      <c r="P593" s="521" t="s">
        <v>592</v>
      </c>
      <c r="Q593" s="522" t="s">
        <v>593</v>
      </c>
      <c r="R593" s="523"/>
    </row>
    <row r="594" spans="1:18" s="149" customFormat="1" ht="8.25" x14ac:dyDescent="0.15">
      <c r="A594" s="165"/>
      <c r="B594" s="165"/>
      <c r="C594" s="165"/>
      <c r="D594" s="165"/>
      <c r="E594" s="166"/>
      <c r="F594" s="166"/>
      <c r="G594" s="162"/>
      <c r="H594" s="163"/>
      <c r="I594" s="167"/>
      <c r="J594" s="155"/>
      <c r="K594" s="155"/>
      <c r="L594" s="155"/>
      <c r="M594" s="168"/>
      <c r="N594" s="168"/>
      <c r="O594" s="168"/>
      <c r="P594" s="169"/>
      <c r="Q594" s="169"/>
    </row>
    <row r="595" spans="1:18" ht="15" x14ac:dyDescent="0.3">
      <c r="A595" s="31"/>
      <c r="B595" s="31"/>
      <c r="C595" s="31"/>
      <c r="D595" s="40" t="s">
        <v>44</v>
      </c>
      <c r="E595" s="32"/>
      <c r="F595" s="39" t="s">
        <v>43</v>
      </c>
      <c r="G595" s="33">
        <f t="shared" ref="G595:L595" si="29">SUM(G588:G594)</f>
        <v>105.33333333372138</v>
      </c>
      <c r="H595" s="33">
        <f t="shared" si="29"/>
        <v>105.33333333372138</v>
      </c>
      <c r="I595" s="34">
        <f t="shared" si="29"/>
        <v>5161.3333333523478</v>
      </c>
      <c r="J595" s="37">
        <f t="shared" si="29"/>
        <v>0</v>
      </c>
      <c r="K595" s="37">
        <f t="shared" si="29"/>
        <v>0</v>
      </c>
      <c r="L595" s="37">
        <f t="shared" si="29"/>
        <v>0</v>
      </c>
      <c r="M595" s="31"/>
      <c r="N595" s="31"/>
      <c r="O595" s="31"/>
      <c r="P595" s="31"/>
      <c r="Q595" s="36"/>
    </row>
    <row r="596" spans="1:18" x14ac:dyDescent="0.2">
      <c r="A596" s="10"/>
      <c r="B596" s="10"/>
      <c r="C596" s="10"/>
      <c r="D596" s="10"/>
      <c r="E596" s="12"/>
      <c r="F596" s="12"/>
      <c r="G596" s="11"/>
      <c r="H596" s="11"/>
      <c r="I596" s="23"/>
      <c r="J596" s="171"/>
      <c r="K596" s="171"/>
      <c r="L596" s="171"/>
      <c r="M596" s="10"/>
      <c r="N596" s="10"/>
      <c r="O596" s="10"/>
      <c r="P596" s="10"/>
      <c r="Q596" s="18"/>
    </row>
    <row r="597" spans="1:18" s="149" customFormat="1" ht="8.25" x14ac:dyDescent="0.15">
      <c r="A597" s="140"/>
      <c r="B597" s="140"/>
      <c r="C597" s="140"/>
      <c r="D597" s="140"/>
      <c r="E597" s="142"/>
      <c r="F597" s="142"/>
      <c r="G597" s="143"/>
      <c r="H597" s="144"/>
      <c r="I597" s="145"/>
      <c r="J597" s="146"/>
      <c r="K597" s="146"/>
      <c r="L597" s="146"/>
      <c r="M597" s="147"/>
      <c r="N597" s="147"/>
      <c r="O597" s="147"/>
      <c r="P597" s="148"/>
      <c r="Q597" s="148"/>
    </row>
    <row r="598" spans="1:18" s="149" customFormat="1" ht="8.25" x14ac:dyDescent="0.15">
      <c r="A598" s="165"/>
      <c r="B598" s="165"/>
      <c r="C598" s="165"/>
      <c r="D598" s="165"/>
      <c r="E598" s="166"/>
      <c r="F598" s="166"/>
      <c r="G598" s="162"/>
      <c r="H598" s="163"/>
      <c r="I598" s="167"/>
      <c r="J598" s="155"/>
      <c r="K598" s="155"/>
      <c r="L598" s="155"/>
      <c r="M598" s="168"/>
      <c r="N598" s="168"/>
      <c r="O598" s="168"/>
      <c r="P598" s="169"/>
      <c r="Q598" s="169"/>
    </row>
    <row r="599" spans="1:18" ht="15" x14ac:dyDescent="0.3">
      <c r="A599" s="31"/>
      <c r="B599" s="31"/>
      <c r="C599" s="31"/>
      <c r="D599" s="40" t="s">
        <v>46</v>
      </c>
      <c r="E599" s="32"/>
      <c r="F599" s="39" t="s">
        <v>45</v>
      </c>
      <c r="G599" s="33">
        <f t="shared" ref="G599:L599" si="30">SUM(G597:G598)</f>
        <v>0</v>
      </c>
      <c r="H599" s="33">
        <f t="shared" si="30"/>
        <v>0</v>
      </c>
      <c r="I599" s="34">
        <f t="shared" si="30"/>
        <v>0</v>
      </c>
      <c r="J599" s="37">
        <f t="shared" si="30"/>
        <v>0</v>
      </c>
      <c r="K599" s="37">
        <f t="shared" si="30"/>
        <v>0</v>
      </c>
      <c r="L599" s="37">
        <f t="shared" si="30"/>
        <v>0</v>
      </c>
      <c r="M599" s="31"/>
      <c r="N599" s="31"/>
      <c r="O599" s="31"/>
      <c r="P599" s="31"/>
      <c r="Q599" s="36"/>
    </row>
    <row r="600" spans="1:18" x14ac:dyDescent="0.2">
      <c r="A600" s="10"/>
      <c r="B600" s="10"/>
      <c r="C600" s="10"/>
      <c r="D600" s="10"/>
      <c r="E600" s="12"/>
      <c r="F600" s="12"/>
      <c r="G600" s="11"/>
      <c r="H600" s="11"/>
      <c r="I600" s="23"/>
      <c r="J600" s="171"/>
      <c r="K600" s="171"/>
      <c r="L600" s="171"/>
      <c r="M600" s="10"/>
      <c r="N600" s="10"/>
      <c r="O600" s="10"/>
      <c r="P600" s="10"/>
      <c r="Q600" s="18"/>
    </row>
    <row r="601" spans="1:18" s="149" customFormat="1" ht="8.25" x14ac:dyDescent="0.15">
      <c r="A601" s="140"/>
      <c r="B601" s="140"/>
      <c r="C601" s="140"/>
      <c r="D601" s="140"/>
      <c r="E601" s="142"/>
      <c r="F601" s="142"/>
      <c r="G601" s="143"/>
      <c r="H601" s="144"/>
      <c r="I601" s="145"/>
      <c r="J601" s="146"/>
      <c r="K601" s="146"/>
      <c r="L601" s="146"/>
      <c r="M601" s="147"/>
      <c r="N601" s="147"/>
      <c r="O601" s="147"/>
      <c r="P601" s="148"/>
      <c r="Q601" s="148"/>
    </row>
    <row r="602" spans="1:18" s="149" customFormat="1" ht="8.25" x14ac:dyDescent="0.15">
      <c r="A602" s="165"/>
      <c r="B602" s="165"/>
      <c r="C602" s="165"/>
      <c r="D602" s="165"/>
      <c r="E602" s="166"/>
      <c r="F602" s="166"/>
      <c r="G602" s="162"/>
      <c r="H602" s="163"/>
      <c r="I602" s="167"/>
      <c r="J602" s="155"/>
      <c r="K602" s="155"/>
      <c r="L602" s="155"/>
      <c r="M602" s="168"/>
      <c r="N602" s="168"/>
      <c r="O602" s="168"/>
      <c r="P602" s="169"/>
      <c r="Q602" s="169"/>
    </row>
    <row r="603" spans="1:18" ht="15" x14ac:dyDescent="0.3">
      <c r="A603" s="31"/>
      <c r="B603" s="31"/>
      <c r="C603" s="31"/>
      <c r="D603" s="40" t="s">
        <v>46</v>
      </c>
      <c r="E603" s="32"/>
      <c r="F603" s="39" t="s">
        <v>45</v>
      </c>
      <c r="G603" s="33">
        <f t="shared" ref="G603:L603" si="31">SUM(G601:G602)</f>
        <v>0</v>
      </c>
      <c r="H603" s="33">
        <f t="shared" si="31"/>
        <v>0</v>
      </c>
      <c r="I603" s="34">
        <f t="shared" si="31"/>
        <v>0</v>
      </c>
      <c r="J603" s="37">
        <f t="shared" si="31"/>
        <v>0</v>
      </c>
      <c r="K603" s="37">
        <f t="shared" si="31"/>
        <v>0</v>
      </c>
      <c r="L603" s="37">
        <f t="shared" si="31"/>
        <v>0</v>
      </c>
      <c r="M603" s="31"/>
      <c r="N603" s="31"/>
      <c r="O603" s="31"/>
      <c r="P603" s="31"/>
      <c r="Q603" s="36"/>
    </row>
    <row r="604" spans="1:18" x14ac:dyDescent="0.2">
      <c r="A604" s="10"/>
      <c r="B604" s="10"/>
      <c r="C604" s="10"/>
      <c r="D604" s="10"/>
      <c r="E604" s="12"/>
      <c r="F604" s="12"/>
      <c r="G604" s="11"/>
      <c r="H604" s="11"/>
      <c r="I604" s="23"/>
      <c r="J604" s="171"/>
      <c r="K604" s="171"/>
      <c r="L604" s="171"/>
      <c r="M604" s="10"/>
      <c r="N604" s="10"/>
      <c r="O604" s="10"/>
      <c r="P604" s="10"/>
      <c r="Q604" s="18"/>
    </row>
    <row r="605" spans="1:18" s="149" customFormat="1" ht="8.25" x14ac:dyDescent="0.15">
      <c r="A605" s="140"/>
      <c r="B605" s="140"/>
      <c r="C605" s="140"/>
      <c r="D605" s="140"/>
      <c r="E605" s="142"/>
      <c r="F605" s="142"/>
      <c r="G605" s="143"/>
      <c r="H605" s="144"/>
      <c r="I605" s="145"/>
      <c r="J605" s="146"/>
      <c r="K605" s="146"/>
      <c r="L605" s="146"/>
      <c r="M605" s="147"/>
      <c r="N605" s="147"/>
      <c r="O605" s="147"/>
      <c r="P605" s="148"/>
      <c r="Q605" s="148"/>
    </row>
    <row r="606" spans="1:18" s="149" customFormat="1" ht="8.25" x14ac:dyDescent="0.15">
      <c r="A606" s="165"/>
      <c r="B606" s="165"/>
      <c r="C606" s="165"/>
      <c r="D606" s="165"/>
      <c r="E606" s="166"/>
      <c r="F606" s="166"/>
      <c r="G606" s="162"/>
      <c r="H606" s="163"/>
      <c r="I606" s="167"/>
      <c r="J606" s="155"/>
      <c r="K606" s="155"/>
      <c r="L606" s="155"/>
      <c r="M606" s="168"/>
      <c r="N606" s="168"/>
      <c r="O606" s="168"/>
      <c r="P606" s="169"/>
      <c r="Q606" s="169"/>
    </row>
    <row r="607" spans="1:18" ht="15" x14ac:dyDescent="0.3">
      <c r="A607" s="31"/>
      <c r="B607" s="31"/>
      <c r="C607" s="31"/>
      <c r="D607" s="40" t="s">
        <v>81</v>
      </c>
      <c r="E607" s="32"/>
      <c r="F607" s="39" t="s">
        <v>47</v>
      </c>
      <c r="G607" s="33">
        <f t="shared" ref="G607:L607" si="32">SUM(G605:G606)</f>
        <v>0</v>
      </c>
      <c r="H607" s="41">
        <f t="shared" si="32"/>
        <v>0</v>
      </c>
      <c r="I607" s="34">
        <f t="shared" si="32"/>
        <v>0</v>
      </c>
      <c r="J607" s="37">
        <f t="shared" si="32"/>
        <v>0</v>
      </c>
      <c r="K607" s="37">
        <f t="shared" si="32"/>
        <v>0</v>
      </c>
      <c r="L607" s="37">
        <f t="shared" si="32"/>
        <v>0</v>
      </c>
      <c r="M607" s="31"/>
      <c r="N607" s="31"/>
      <c r="O607" s="31"/>
      <c r="P607" s="31"/>
      <c r="Q607" s="36"/>
    </row>
    <row r="608" spans="1:18" x14ac:dyDescent="0.2">
      <c r="A608" s="10"/>
      <c r="B608" s="10"/>
      <c r="C608" s="10"/>
      <c r="D608" s="10"/>
      <c r="E608" s="12"/>
      <c r="F608" s="12"/>
      <c r="G608" s="11"/>
      <c r="H608" s="11"/>
      <c r="I608" s="23"/>
      <c r="J608" s="171"/>
      <c r="K608" s="171"/>
      <c r="L608" s="171"/>
      <c r="M608" s="10"/>
      <c r="N608" s="10"/>
      <c r="O608" s="10"/>
      <c r="P608" s="10"/>
      <c r="Q608" s="18"/>
    </row>
    <row r="609" spans="1:17" ht="13.5" thickBot="1" x14ac:dyDescent="0.25">
      <c r="A609" s="14"/>
      <c r="B609" s="14"/>
      <c r="C609" s="14"/>
      <c r="D609" s="14"/>
      <c r="E609" s="15"/>
      <c r="F609" s="15"/>
      <c r="G609" s="16"/>
      <c r="H609" s="16"/>
      <c r="I609" s="24"/>
      <c r="J609" s="174"/>
      <c r="K609" s="174"/>
      <c r="L609" s="174"/>
      <c r="M609" s="14"/>
      <c r="N609" s="14"/>
      <c r="O609" s="14"/>
      <c r="P609" s="14"/>
      <c r="Q609" s="19"/>
    </row>
    <row r="610" spans="1:17" ht="13.5" thickTop="1" x14ac:dyDescent="0.2"/>
  </sheetData>
  <sortState ref="A535:AC620">
    <sortCondition ref="D535:D620"/>
    <sortCondition ref="E535:E620"/>
  </sortState>
  <pageMargins left="0.25" right="0.25" top="0.25" bottom="0.25" header="0.3" footer="0.1"/>
  <pageSetup scale="59" fitToHeight="1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1"/>
  <sheetViews>
    <sheetView zoomScaleNormal="100" zoomScaleSheetLayoutView="85" workbookViewId="0">
      <pane xSplit="3" ySplit="3" topLeftCell="D4" activePane="bottomRight" state="frozen"/>
      <selection activeCell="H2226" sqref="H2226"/>
      <selection pane="topRight" activeCell="H2226" sqref="H2226"/>
      <selection pane="bottomLeft" activeCell="H2226" sqref="H2226"/>
      <selection pane="bottomRight" activeCell="D4" sqref="D4"/>
    </sheetView>
  </sheetViews>
  <sheetFormatPr defaultColWidth="8.85546875" defaultRowHeight="12.75" x14ac:dyDescent="0.2"/>
  <cols>
    <col min="1" max="1" width="7.42578125" style="42" bestFit="1" customWidth="1"/>
    <col min="2" max="2" width="5.85546875" style="4" bestFit="1" customWidth="1"/>
    <col min="3" max="3" width="6.140625" style="4" bestFit="1" customWidth="1"/>
    <col min="4" max="4" width="6.42578125" style="4" bestFit="1" customWidth="1"/>
    <col min="5" max="5" width="14.42578125" style="4" bestFit="1" customWidth="1"/>
    <col min="6" max="6" width="15.5703125" style="5" bestFit="1" customWidth="1"/>
    <col min="7" max="7" width="18.5703125" style="5" bestFit="1" customWidth="1"/>
    <col min="8" max="9" width="9.42578125" style="6" bestFit="1" customWidth="1"/>
    <col min="10" max="10" width="10.5703125" style="22" bestFit="1" customWidth="1"/>
    <col min="11" max="11" width="8.28515625" style="27" bestFit="1" customWidth="1"/>
    <col min="12" max="13" width="7.28515625" style="27" customWidth="1"/>
    <col min="14" max="14" width="6.7109375" style="4" bestFit="1" customWidth="1"/>
    <col min="15" max="16" width="5.7109375" style="4" bestFit="1" customWidth="1"/>
    <col min="17" max="17" width="35.7109375" style="4" customWidth="1"/>
    <col min="18" max="18" width="50.7109375" style="17" customWidth="1"/>
    <col min="19" max="16384" width="8.85546875" style="4"/>
  </cols>
  <sheetData>
    <row r="1" spans="1:18" s="1" customFormat="1" ht="13.15" x14ac:dyDescent="0.25">
      <c r="A1" s="1" t="s">
        <v>87</v>
      </c>
      <c r="B1" s="1" t="s">
        <v>13</v>
      </c>
      <c r="C1" s="1" t="s">
        <v>15</v>
      </c>
      <c r="D1" s="1" t="s">
        <v>15</v>
      </c>
      <c r="E1" s="1" t="s">
        <v>3</v>
      </c>
      <c r="F1" s="2" t="s">
        <v>15</v>
      </c>
      <c r="G1" s="2" t="s">
        <v>15</v>
      </c>
      <c r="H1" s="3" t="s">
        <v>15</v>
      </c>
      <c r="I1" s="3" t="s">
        <v>23</v>
      </c>
      <c r="J1" s="20" t="s">
        <v>24</v>
      </c>
      <c r="K1" s="25" t="s">
        <v>26</v>
      </c>
      <c r="L1" s="25" t="s">
        <v>27</v>
      </c>
      <c r="M1" s="25" t="s">
        <v>29</v>
      </c>
      <c r="N1" s="2" t="s">
        <v>13</v>
      </c>
      <c r="O1" s="2" t="s">
        <v>13</v>
      </c>
      <c r="P1" s="2" t="s">
        <v>13</v>
      </c>
      <c r="Q1" s="2" t="s">
        <v>15</v>
      </c>
      <c r="R1" s="2" t="s">
        <v>15</v>
      </c>
    </row>
    <row r="2" spans="1:18" s="7" customFormat="1" ht="13.15" x14ac:dyDescent="0.25">
      <c r="A2" s="7" t="s">
        <v>88</v>
      </c>
      <c r="B2" s="7" t="s">
        <v>14</v>
      </c>
      <c r="C2" s="7" t="s">
        <v>16</v>
      </c>
      <c r="D2" s="7" t="s">
        <v>17</v>
      </c>
      <c r="E2" s="7" t="s">
        <v>18</v>
      </c>
      <c r="F2" s="8" t="s">
        <v>19</v>
      </c>
      <c r="G2" s="8" t="s">
        <v>20</v>
      </c>
      <c r="H2" s="9" t="s">
        <v>21</v>
      </c>
      <c r="I2" s="9" t="s">
        <v>21</v>
      </c>
      <c r="J2" s="21" t="s">
        <v>25</v>
      </c>
      <c r="K2" s="26" t="s">
        <v>25</v>
      </c>
      <c r="L2" s="26" t="s">
        <v>28</v>
      </c>
      <c r="M2" s="26" t="s">
        <v>28</v>
      </c>
      <c r="N2" s="7" t="s">
        <v>0</v>
      </c>
      <c r="O2" s="7" t="s">
        <v>1</v>
      </c>
      <c r="P2" s="7" t="s">
        <v>2</v>
      </c>
      <c r="Q2" s="7" t="s">
        <v>3</v>
      </c>
      <c r="R2" s="7" t="s">
        <v>22</v>
      </c>
    </row>
    <row r="4" spans="1:18" s="106" customFormat="1" ht="6.6" x14ac:dyDescent="0.15">
      <c r="A4" s="107"/>
      <c r="B4" s="107"/>
      <c r="C4" s="107"/>
      <c r="D4" s="107"/>
      <c r="E4" s="108"/>
      <c r="F4" s="108"/>
      <c r="G4" s="411">
        <f t="shared" ref="G4:G8" si="0">(F4-E4)*24</f>
        <v>0</v>
      </c>
      <c r="H4" s="411"/>
      <c r="I4" s="412"/>
      <c r="J4" s="413"/>
      <c r="K4" s="413"/>
      <c r="L4" s="413"/>
      <c r="M4" s="112"/>
      <c r="N4" s="112"/>
      <c r="O4" s="112"/>
      <c r="P4" s="113"/>
      <c r="Q4" s="113"/>
    </row>
    <row r="5" spans="1:18" ht="13.15" x14ac:dyDescent="0.25">
      <c r="A5" s="42">
        <f>1</f>
        <v>1</v>
      </c>
      <c r="B5" s="280" t="s">
        <v>120</v>
      </c>
      <c r="C5" s="372" t="s">
        <v>5</v>
      </c>
      <c r="D5" s="280">
        <v>3</v>
      </c>
      <c r="E5" s="280">
        <v>1000</v>
      </c>
      <c r="F5" s="281">
        <v>41640</v>
      </c>
      <c r="G5" s="281">
        <v>41640.036805555559</v>
      </c>
      <c r="H5" s="373">
        <v>0.88333333341870457</v>
      </c>
      <c r="I5" s="374">
        <v>0.88333333341870457</v>
      </c>
      <c r="J5" s="375">
        <v>433.71666670858394</v>
      </c>
      <c r="K5" s="376">
        <v>5.3130456376216299E-5</v>
      </c>
      <c r="L5" s="376">
        <v>5.4976560553518022E-5</v>
      </c>
      <c r="M5" s="356"/>
      <c r="N5" s="535">
        <v>0</v>
      </c>
      <c r="O5" s="535">
        <v>534</v>
      </c>
      <c r="P5" s="535">
        <v>491</v>
      </c>
      <c r="Q5" s="284" t="s">
        <v>164</v>
      </c>
      <c r="R5" s="284" t="s">
        <v>469</v>
      </c>
    </row>
    <row r="6" spans="1:18" ht="13.15" x14ac:dyDescent="0.25">
      <c r="A6" s="42">
        <f>A5+1</f>
        <v>2</v>
      </c>
      <c r="B6" s="278" t="s">
        <v>115</v>
      </c>
      <c r="C6" s="377" t="s">
        <v>5</v>
      </c>
      <c r="D6" s="278">
        <v>4</v>
      </c>
      <c r="E6" s="278">
        <v>1000</v>
      </c>
      <c r="F6" s="279">
        <v>41641.443749999999</v>
      </c>
      <c r="G6" s="279">
        <v>41643.493750000001</v>
      </c>
      <c r="H6" s="378">
        <v>49.200000000069849</v>
      </c>
      <c r="I6" s="379">
        <v>49.200000000069849</v>
      </c>
      <c r="J6" s="380">
        <v>14710.800000020885</v>
      </c>
      <c r="K6" s="381">
        <v>1.8020785864461765E-3</v>
      </c>
      <c r="L6" s="381">
        <v>1.8646947398386308E-3</v>
      </c>
      <c r="M6" s="531"/>
      <c r="N6" s="532">
        <v>0</v>
      </c>
      <c r="O6" s="532">
        <v>330</v>
      </c>
      <c r="P6" s="532">
        <v>299</v>
      </c>
      <c r="Q6" s="382" t="s">
        <v>419</v>
      </c>
      <c r="R6" s="382" t="s">
        <v>420</v>
      </c>
    </row>
    <row r="7" spans="1:18" ht="13.15" x14ac:dyDescent="0.25">
      <c r="A7" s="42">
        <f>A6+1</f>
        <v>3</v>
      </c>
      <c r="B7" s="278" t="s">
        <v>115</v>
      </c>
      <c r="C7" s="377" t="s">
        <v>5</v>
      </c>
      <c r="D7" s="278">
        <v>67</v>
      </c>
      <c r="E7" s="278">
        <v>1000</v>
      </c>
      <c r="F7" s="279">
        <v>41694.396527777775</v>
      </c>
      <c r="G7" s="279">
        <v>41695.824305555558</v>
      </c>
      <c r="H7" s="378">
        <v>34.266666666779201</v>
      </c>
      <c r="I7" s="379">
        <v>34.266666666779201</v>
      </c>
      <c r="J7" s="380">
        <v>10245.733333366981</v>
      </c>
      <c r="K7" s="381">
        <v>1.25510622416675E-3</v>
      </c>
      <c r="L7" s="381">
        <v>1.2987169326271588E-3</v>
      </c>
      <c r="M7" s="381"/>
      <c r="N7" s="294">
        <v>0</v>
      </c>
      <c r="O7" s="294">
        <v>330</v>
      </c>
      <c r="P7" s="294">
        <v>299</v>
      </c>
      <c r="Q7" s="382" t="s">
        <v>164</v>
      </c>
      <c r="R7" s="483" t="s">
        <v>303</v>
      </c>
    </row>
    <row r="8" spans="1:18" s="106" customFormat="1" ht="6.6" x14ac:dyDescent="0.15">
      <c r="A8" s="107"/>
      <c r="B8" s="107"/>
      <c r="C8" s="107"/>
      <c r="D8" s="107"/>
      <c r="E8" s="108"/>
      <c r="F8" s="108"/>
      <c r="G8" s="411">
        <f t="shared" si="0"/>
        <v>0</v>
      </c>
      <c r="H8" s="411"/>
      <c r="I8" s="412"/>
      <c r="J8" s="413"/>
      <c r="K8" s="413"/>
      <c r="L8" s="413"/>
      <c r="M8" s="112"/>
      <c r="N8" s="112"/>
      <c r="O8" s="112"/>
      <c r="P8" s="113"/>
      <c r="Q8" s="113"/>
    </row>
    <row r="9" spans="1:18" s="440" customFormat="1" ht="16.149999999999999" x14ac:dyDescent="0.4">
      <c r="A9" s="439">
        <f>A7</f>
        <v>3</v>
      </c>
      <c r="B9" s="31"/>
      <c r="C9" s="31"/>
      <c r="D9" s="31"/>
      <c r="E9" s="40" t="s">
        <v>83</v>
      </c>
      <c r="F9" s="32"/>
      <c r="G9" s="39" t="s">
        <v>73</v>
      </c>
      <c r="H9" s="33">
        <f t="shared" ref="H9:M9" si="1">SUM(H4:H8)</f>
        <v>84.350000000267755</v>
      </c>
      <c r="I9" s="33">
        <f t="shared" si="1"/>
        <v>84.350000000267755</v>
      </c>
      <c r="J9" s="34">
        <f t="shared" si="1"/>
        <v>25390.25000009645</v>
      </c>
      <c r="K9" s="35">
        <f t="shared" si="1"/>
        <v>3.1103152669891428E-3</v>
      </c>
      <c r="L9" s="35">
        <f t="shared" si="1"/>
        <v>3.2183882330193078E-3</v>
      </c>
      <c r="M9" s="35">
        <f t="shared" si="1"/>
        <v>0</v>
      </c>
      <c r="N9" s="31"/>
      <c r="O9" s="31"/>
      <c r="P9" s="31"/>
      <c r="Q9" s="31"/>
      <c r="R9" s="36"/>
    </row>
    <row r="10" spans="1:18" ht="13.15" x14ac:dyDescent="0.25">
      <c r="B10" s="10"/>
      <c r="C10" s="10"/>
      <c r="D10" s="10"/>
      <c r="E10" s="10"/>
      <c r="F10" s="12"/>
      <c r="G10" s="12"/>
      <c r="H10" s="11"/>
      <c r="I10" s="11"/>
      <c r="J10" s="23"/>
      <c r="K10" s="28"/>
      <c r="L10" s="28"/>
      <c r="M10" s="28"/>
      <c r="N10" s="10"/>
      <c r="O10" s="10"/>
      <c r="P10" s="10"/>
      <c r="Q10" s="10"/>
      <c r="R10" s="18"/>
    </row>
    <row r="11" spans="1:18" s="106" customFormat="1" ht="6.6" x14ac:dyDescent="0.15">
      <c r="A11" s="107"/>
      <c r="B11" s="107"/>
      <c r="C11" s="107"/>
      <c r="D11" s="107"/>
      <c r="E11" s="108"/>
      <c r="F11" s="108"/>
      <c r="G11" s="411">
        <f t="shared" ref="G11" si="2">(F11-E11)*24</f>
        <v>0</v>
      </c>
      <c r="H11" s="411"/>
      <c r="I11" s="412"/>
      <c r="J11" s="413"/>
      <c r="K11" s="413"/>
      <c r="L11" s="413"/>
      <c r="M11" s="112"/>
      <c r="N11" s="112"/>
      <c r="O11" s="112"/>
      <c r="P11" s="113"/>
      <c r="Q11" s="113"/>
    </row>
    <row r="12" spans="1:18" ht="13.15" x14ac:dyDescent="0.25">
      <c r="A12" s="42">
        <f>1</f>
        <v>1</v>
      </c>
      <c r="B12" s="390" t="s">
        <v>132</v>
      </c>
      <c r="C12" s="390" t="s">
        <v>154</v>
      </c>
      <c r="D12" s="278">
        <v>7</v>
      </c>
      <c r="E12" s="278">
        <v>1040</v>
      </c>
      <c r="F12" s="279">
        <v>41664.147916666669</v>
      </c>
      <c r="G12" s="279">
        <v>41665.806250000001</v>
      </c>
      <c r="H12" s="391">
        <v>39.799999999988358</v>
      </c>
      <c r="I12" s="392">
        <v>39.799999999988358</v>
      </c>
      <c r="J12" s="393">
        <v>19183.599999994389</v>
      </c>
      <c r="K12" s="394">
        <v>2.3499982849939961E-3</v>
      </c>
      <c r="L12" s="394">
        <v>2.4316528000589439E-3</v>
      </c>
      <c r="M12" s="394">
        <v>2.5210664459631616E-3</v>
      </c>
      <c r="N12" s="532">
        <v>0</v>
      </c>
      <c r="O12" s="532">
        <v>527</v>
      </c>
      <c r="P12" s="532">
        <v>482</v>
      </c>
      <c r="Q12" s="382" t="s">
        <v>414</v>
      </c>
      <c r="R12" s="382" t="s">
        <v>415</v>
      </c>
    </row>
    <row r="13" spans="1:18" ht="13.15" x14ac:dyDescent="0.25">
      <c r="A13" s="42">
        <f>A12+1</f>
        <v>2</v>
      </c>
      <c r="B13" s="278" t="s">
        <v>107</v>
      </c>
      <c r="C13" s="377" t="s">
        <v>5</v>
      </c>
      <c r="D13" s="278">
        <v>8</v>
      </c>
      <c r="E13" s="278">
        <v>1050</v>
      </c>
      <c r="F13" s="279">
        <v>41648.441666666666</v>
      </c>
      <c r="G13" s="279">
        <v>41649.681944444441</v>
      </c>
      <c r="H13" s="378">
        <v>29.766666666604578</v>
      </c>
      <c r="I13" s="379">
        <v>29.766666666604578</v>
      </c>
      <c r="J13" s="380">
        <v>2917.1333333272487</v>
      </c>
      <c r="K13" s="381">
        <v>3.5734994111740544E-4</v>
      </c>
      <c r="L13" s="381">
        <v>3.6976664641321543E-4</v>
      </c>
      <c r="M13" s="531">
        <v>3.8336323552691618E-4</v>
      </c>
      <c r="N13" s="532">
        <v>0</v>
      </c>
      <c r="O13" s="532">
        <v>105</v>
      </c>
      <c r="P13" s="532">
        <v>98</v>
      </c>
      <c r="Q13" s="382" t="s">
        <v>182</v>
      </c>
      <c r="R13" s="382" t="s">
        <v>437</v>
      </c>
    </row>
    <row r="14" spans="1:18" ht="13.15" x14ac:dyDescent="0.25">
      <c r="A14" s="42">
        <f>A13+1</f>
        <v>3</v>
      </c>
      <c r="B14" s="390" t="s">
        <v>125</v>
      </c>
      <c r="C14" s="390" t="s">
        <v>431</v>
      </c>
      <c r="D14" s="278">
        <v>2</v>
      </c>
      <c r="E14" s="278">
        <v>1050</v>
      </c>
      <c r="F14" s="279">
        <v>41651.908333333333</v>
      </c>
      <c r="G14" s="279">
        <v>41653.774305555555</v>
      </c>
      <c r="H14" s="391">
        <v>44.783333333325572</v>
      </c>
      <c r="I14" s="392">
        <v>44.783333333325572</v>
      </c>
      <c r="J14" s="393">
        <v>3179.6166666661156</v>
      </c>
      <c r="K14" s="394">
        <v>3.8950424912977149E-4</v>
      </c>
      <c r="L14" s="394">
        <v>4.0303820818902639E-4</v>
      </c>
      <c r="M14" s="394">
        <v>4.1785821688106108E-4</v>
      </c>
      <c r="N14" s="532">
        <v>0</v>
      </c>
      <c r="O14" s="532">
        <v>75</v>
      </c>
      <c r="P14" s="532">
        <v>71</v>
      </c>
      <c r="Q14" s="382" t="s">
        <v>182</v>
      </c>
      <c r="R14" s="382" t="s">
        <v>432</v>
      </c>
    </row>
    <row r="15" spans="1:18" ht="13.15" x14ac:dyDescent="0.25">
      <c r="A15" s="42">
        <f t="shared" ref="A15:A16" si="3">A14+1</f>
        <v>4</v>
      </c>
      <c r="B15" s="390" t="s">
        <v>107</v>
      </c>
      <c r="C15" s="390" t="s">
        <v>154</v>
      </c>
      <c r="D15" s="278">
        <v>27</v>
      </c>
      <c r="E15" s="278">
        <v>1050</v>
      </c>
      <c r="F15" s="279">
        <v>41677.195833333331</v>
      </c>
      <c r="G15" s="279">
        <v>41678.747916666667</v>
      </c>
      <c r="H15" s="391">
        <v>37.250000000058208</v>
      </c>
      <c r="I15" s="392">
        <v>37.250000000058208</v>
      </c>
      <c r="J15" s="393">
        <v>3650.5000000057044</v>
      </c>
      <c r="K15" s="394">
        <v>4.4718763628237123E-4</v>
      </c>
      <c r="L15" s="394">
        <v>4.6272589850870753E-4</v>
      </c>
      <c r="M15" s="394">
        <v>4.79740667080506E-4</v>
      </c>
      <c r="N15" s="294">
        <v>0</v>
      </c>
      <c r="O15" s="294">
        <v>105</v>
      </c>
      <c r="P15" s="294">
        <v>98</v>
      </c>
      <c r="Q15" s="382" t="s">
        <v>182</v>
      </c>
      <c r="R15" s="483" t="s">
        <v>272</v>
      </c>
    </row>
    <row r="16" spans="1:18" ht="13.15" x14ac:dyDescent="0.25">
      <c r="A16" s="42">
        <f t="shared" si="3"/>
        <v>5</v>
      </c>
      <c r="B16" s="278" t="s">
        <v>115</v>
      </c>
      <c r="C16" s="377" t="s">
        <v>5</v>
      </c>
      <c r="D16" s="278">
        <v>57</v>
      </c>
      <c r="E16" s="278">
        <v>1050</v>
      </c>
      <c r="F16" s="279">
        <v>41685.022222222222</v>
      </c>
      <c r="G16" s="279">
        <v>41687.916666666664</v>
      </c>
      <c r="H16" s="378">
        <v>69.46666666661622</v>
      </c>
      <c r="I16" s="379">
        <v>69.46666666661622</v>
      </c>
      <c r="J16" s="380">
        <v>20770.53333331825</v>
      </c>
      <c r="K16" s="381">
        <v>2.5443982209659706E-3</v>
      </c>
      <c r="L16" s="381">
        <v>2.6328074781946935E-3</v>
      </c>
      <c r="M16" s="381"/>
      <c r="N16" s="294">
        <v>0</v>
      </c>
      <c r="O16" s="294">
        <v>330</v>
      </c>
      <c r="P16" s="294">
        <v>299</v>
      </c>
      <c r="Q16" s="382" t="s">
        <v>182</v>
      </c>
      <c r="R16" s="483" t="s">
        <v>300</v>
      </c>
    </row>
    <row r="17" spans="1:18" s="106" customFormat="1" ht="6.6" x14ac:dyDescent="0.15">
      <c r="A17" s="107"/>
      <c r="B17" s="107"/>
      <c r="C17" s="107"/>
      <c r="D17" s="107"/>
      <c r="E17" s="108"/>
      <c r="F17" s="108"/>
      <c r="G17" s="411">
        <f t="shared" ref="G17" si="4">(F17-E17)*24</f>
        <v>0</v>
      </c>
      <c r="H17" s="411"/>
      <c r="I17" s="412"/>
      <c r="J17" s="413"/>
      <c r="K17" s="413"/>
      <c r="L17" s="413"/>
      <c r="M17" s="112"/>
      <c r="N17" s="112"/>
      <c r="O17" s="112"/>
      <c r="P17" s="113"/>
      <c r="Q17" s="113"/>
    </row>
    <row r="18" spans="1:18" s="440" customFormat="1" ht="16.149999999999999" x14ac:dyDescent="0.4">
      <c r="A18" s="439">
        <f>A16</f>
        <v>5</v>
      </c>
      <c r="B18" s="31"/>
      <c r="C18" s="31"/>
      <c r="D18" s="31"/>
      <c r="E18" s="40" t="s">
        <v>84</v>
      </c>
      <c r="F18" s="32"/>
      <c r="G18" s="39" t="s">
        <v>74</v>
      </c>
      <c r="H18" s="33">
        <f t="shared" ref="H18:M18" si="5">SUM(H11:H17)</f>
        <v>221.06666666659294</v>
      </c>
      <c r="I18" s="33">
        <f t="shared" si="5"/>
        <v>221.06666666659294</v>
      </c>
      <c r="J18" s="38">
        <f t="shared" si="5"/>
        <v>49701.383333311707</v>
      </c>
      <c r="K18" s="35">
        <f t="shared" si="5"/>
        <v>6.0884383324895149E-3</v>
      </c>
      <c r="L18" s="35">
        <f t="shared" si="5"/>
        <v>6.2999910313645876E-3</v>
      </c>
      <c r="M18" s="35">
        <f t="shared" si="5"/>
        <v>3.802028565451645E-3</v>
      </c>
      <c r="N18" s="31"/>
      <c r="O18" s="31"/>
      <c r="P18" s="31"/>
      <c r="Q18" s="31"/>
      <c r="R18" s="36"/>
    </row>
    <row r="19" spans="1:18" ht="13.15" x14ac:dyDescent="0.25">
      <c r="B19" s="10"/>
      <c r="C19" s="10"/>
      <c r="D19" s="10"/>
      <c r="E19" s="10"/>
      <c r="F19" s="12"/>
      <c r="G19" s="12"/>
      <c r="H19" s="11"/>
      <c r="I19" s="11"/>
      <c r="J19" s="23"/>
      <c r="K19" s="28"/>
      <c r="L19" s="28"/>
      <c r="M19" s="28"/>
      <c r="N19" s="10"/>
      <c r="O19" s="10"/>
      <c r="P19" s="10"/>
      <c r="Q19" s="10"/>
      <c r="R19" s="18"/>
    </row>
    <row r="20" spans="1:18" s="106" customFormat="1" ht="6.6" x14ac:dyDescent="0.15">
      <c r="A20" s="107"/>
      <c r="B20" s="107"/>
      <c r="C20" s="107"/>
      <c r="D20" s="107"/>
      <c r="E20" s="108"/>
      <c r="F20" s="108"/>
      <c r="G20" s="411">
        <f t="shared" ref="G20:G26" si="6">(F20-E20)*24</f>
        <v>0</v>
      </c>
      <c r="H20" s="411"/>
      <c r="I20" s="412"/>
      <c r="J20" s="413"/>
      <c r="K20" s="413"/>
      <c r="L20" s="413"/>
      <c r="M20" s="112"/>
      <c r="N20" s="112"/>
      <c r="O20" s="112"/>
      <c r="P20" s="113"/>
      <c r="Q20" s="113"/>
    </row>
    <row r="21" spans="1:18" ht="13.15" x14ac:dyDescent="0.25">
      <c r="A21" s="42">
        <f>1</f>
        <v>1</v>
      </c>
      <c r="B21" s="278" t="s">
        <v>121</v>
      </c>
      <c r="C21" s="377" t="s">
        <v>5</v>
      </c>
      <c r="D21" s="278">
        <v>6</v>
      </c>
      <c r="E21" s="278">
        <v>1060</v>
      </c>
      <c r="F21" s="279">
        <v>41671.62777777778</v>
      </c>
      <c r="G21" s="279">
        <v>41673.060416666667</v>
      </c>
      <c r="H21" s="378">
        <v>34.383333333302289</v>
      </c>
      <c r="I21" s="379">
        <v>34.383333333302289</v>
      </c>
      <c r="J21" s="380">
        <v>16538.383333318401</v>
      </c>
      <c r="K21" s="381">
        <v>2.0259582388020446E-3</v>
      </c>
      <c r="L21" s="381">
        <v>2.0963534550826552E-3</v>
      </c>
      <c r="M21" s="381"/>
      <c r="N21" s="294">
        <v>0</v>
      </c>
      <c r="O21" s="294">
        <v>517</v>
      </c>
      <c r="P21" s="294">
        <v>481</v>
      </c>
      <c r="Q21" s="382" t="s">
        <v>212</v>
      </c>
      <c r="R21" s="483" t="s">
        <v>225</v>
      </c>
    </row>
    <row r="22" spans="1:18" ht="13.15" x14ac:dyDescent="0.25">
      <c r="A22" s="42">
        <f>A21+1</f>
        <v>2</v>
      </c>
      <c r="B22" s="390" t="s">
        <v>119</v>
      </c>
      <c r="C22" s="390" t="s">
        <v>163</v>
      </c>
      <c r="D22" s="278">
        <v>7</v>
      </c>
      <c r="E22" s="278">
        <v>1060</v>
      </c>
      <c r="F22" s="279">
        <v>41677.45208333333</v>
      </c>
      <c r="G22" s="279">
        <v>41679</v>
      </c>
      <c r="H22" s="391">
        <v>37.150000000081491</v>
      </c>
      <c r="I22" s="392">
        <v>37.150000000081491</v>
      </c>
      <c r="J22" s="393">
        <v>6241.2000000136904</v>
      </c>
      <c r="K22" s="394">
        <v>7.6454937010472443E-4</v>
      </c>
      <c r="L22" s="394">
        <v>7.9111488228307558E-4</v>
      </c>
      <c r="M22" s="394">
        <v>8.2020475315292235E-4</v>
      </c>
      <c r="N22" s="294">
        <v>0</v>
      </c>
      <c r="O22" s="294">
        <v>181</v>
      </c>
      <c r="P22" s="294">
        <v>168</v>
      </c>
      <c r="Q22" s="382" t="s">
        <v>212</v>
      </c>
      <c r="R22" s="483" t="s">
        <v>213</v>
      </c>
    </row>
    <row r="23" spans="1:18" ht="13.15" x14ac:dyDescent="0.25">
      <c r="A23" s="42">
        <f>A22+1</f>
        <v>3</v>
      </c>
      <c r="B23" s="278" t="s">
        <v>121</v>
      </c>
      <c r="C23" s="377" t="s">
        <v>5</v>
      </c>
      <c r="D23" s="278">
        <v>12</v>
      </c>
      <c r="E23" s="278">
        <v>1060</v>
      </c>
      <c r="F23" s="279">
        <v>41692.617361111108</v>
      </c>
      <c r="G23" s="279">
        <v>41693.460416666669</v>
      </c>
      <c r="H23" s="378">
        <v>20.233333333453629</v>
      </c>
      <c r="I23" s="379">
        <v>20.233333333453629</v>
      </c>
      <c r="J23" s="380">
        <v>9732.2333333911956</v>
      </c>
      <c r="K23" s="381">
        <v>1.1922022791674869E-3</v>
      </c>
      <c r="L23" s="381">
        <v>1.233627287681906E-3</v>
      </c>
      <c r="M23" s="381"/>
      <c r="N23" s="294">
        <v>0</v>
      </c>
      <c r="O23" s="294">
        <v>517</v>
      </c>
      <c r="P23" s="294">
        <v>481</v>
      </c>
      <c r="Q23" s="382" t="s">
        <v>212</v>
      </c>
      <c r="R23" s="483" t="s">
        <v>230</v>
      </c>
    </row>
    <row r="24" spans="1:18" ht="13.15" x14ac:dyDescent="0.25">
      <c r="A24" s="42">
        <f t="shared" ref="A24:A25" si="7">A23+1</f>
        <v>4</v>
      </c>
      <c r="B24" s="390" t="s">
        <v>111</v>
      </c>
      <c r="C24" s="390" t="s">
        <v>163</v>
      </c>
      <c r="D24" s="278">
        <v>1</v>
      </c>
      <c r="E24" s="278">
        <v>1070</v>
      </c>
      <c r="F24" s="279">
        <v>41642.460416666669</v>
      </c>
      <c r="G24" s="279">
        <v>41643.711805555555</v>
      </c>
      <c r="H24" s="391">
        <v>30.033333333267365</v>
      </c>
      <c r="I24" s="392">
        <v>30.033333333267365</v>
      </c>
      <c r="J24" s="393">
        <v>7207.9999999841675</v>
      </c>
      <c r="K24" s="394">
        <v>8.8298273724454594E-4</v>
      </c>
      <c r="L24" s="394">
        <v>9.1366340951601864E-4</v>
      </c>
      <c r="M24" s="394">
        <v>9.4725947905856408E-4</v>
      </c>
      <c r="N24" s="532">
        <v>0</v>
      </c>
      <c r="O24" s="532">
        <v>261</v>
      </c>
      <c r="P24" s="532">
        <v>240</v>
      </c>
      <c r="Q24" s="382" t="s">
        <v>408</v>
      </c>
      <c r="R24" s="382" t="s">
        <v>424</v>
      </c>
    </row>
    <row r="25" spans="1:18" ht="13.15" x14ac:dyDescent="0.25">
      <c r="A25" s="42">
        <f t="shared" si="7"/>
        <v>5</v>
      </c>
      <c r="B25" s="278" t="s">
        <v>111</v>
      </c>
      <c r="C25" s="377" t="s">
        <v>5</v>
      </c>
      <c r="D25" s="278">
        <v>3</v>
      </c>
      <c r="E25" s="278">
        <v>1070</v>
      </c>
      <c r="F25" s="279">
        <v>41648.849305555559</v>
      </c>
      <c r="G25" s="279">
        <v>41656.192361111112</v>
      </c>
      <c r="H25" s="378">
        <v>176.23333333327901</v>
      </c>
      <c r="I25" s="379">
        <v>176.23333333327901</v>
      </c>
      <c r="J25" s="380">
        <v>42295.999999986961</v>
      </c>
      <c r="K25" s="381">
        <v>5.1812760619541947E-3</v>
      </c>
      <c r="L25" s="381">
        <v>5.3613079313211002E-3</v>
      </c>
      <c r="M25" s="531"/>
      <c r="N25" s="532">
        <v>0</v>
      </c>
      <c r="O25" s="532">
        <v>261</v>
      </c>
      <c r="P25" s="532">
        <v>240</v>
      </c>
      <c r="Q25" s="382" t="s">
        <v>408</v>
      </c>
      <c r="R25" s="382" t="s">
        <v>409</v>
      </c>
    </row>
    <row r="26" spans="1:18" s="106" customFormat="1" ht="6.6" x14ac:dyDescent="0.15">
      <c r="A26" s="107"/>
      <c r="B26" s="107"/>
      <c r="C26" s="107"/>
      <c r="D26" s="107"/>
      <c r="E26" s="108"/>
      <c r="F26" s="108"/>
      <c r="G26" s="411">
        <f t="shared" si="6"/>
        <v>0</v>
      </c>
      <c r="H26" s="411"/>
      <c r="I26" s="412"/>
      <c r="J26" s="413"/>
      <c r="K26" s="413"/>
      <c r="L26" s="413"/>
      <c r="M26" s="112"/>
      <c r="N26" s="112"/>
      <c r="O26" s="112"/>
      <c r="P26" s="113"/>
      <c r="Q26" s="113"/>
    </row>
    <row r="27" spans="1:18" s="440" customFormat="1" ht="16.149999999999999" x14ac:dyDescent="0.4">
      <c r="A27" s="439">
        <f>A25</f>
        <v>5</v>
      </c>
      <c r="B27" s="31"/>
      <c r="C27" s="31"/>
      <c r="D27" s="31"/>
      <c r="E27" s="40" t="s">
        <v>78</v>
      </c>
      <c r="F27" s="32"/>
      <c r="G27" s="39" t="s">
        <v>75</v>
      </c>
      <c r="H27" s="33">
        <f t="shared" ref="H27:M27" si="8">SUM(H20:H26)</f>
        <v>298.03333333338378</v>
      </c>
      <c r="I27" s="33">
        <f t="shared" si="8"/>
        <v>298.03333333338378</v>
      </c>
      <c r="J27" s="38">
        <f t="shared" si="8"/>
        <v>82015.816666694416</v>
      </c>
      <c r="K27" s="35">
        <f t="shared" si="8"/>
        <v>1.0046968687272995E-2</v>
      </c>
      <c r="L27" s="35">
        <f t="shared" si="8"/>
        <v>1.0396066965884757E-2</v>
      </c>
      <c r="M27" s="35">
        <f t="shared" si="8"/>
        <v>1.7674642322114864E-3</v>
      </c>
      <c r="N27" s="31"/>
      <c r="O27" s="31"/>
      <c r="P27" s="31"/>
      <c r="Q27" s="31"/>
      <c r="R27" s="36"/>
    </row>
    <row r="28" spans="1:18" ht="13.15" x14ac:dyDescent="0.25">
      <c r="B28" s="10"/>
      <c r="C28" s="10"/>
      <c r="D28" s="10"/>
      <c r="E28" s="10"/>
      <c r="F28" s="12"/>
      <c r="G28" s="12"/>
      <c r="H28" s="11"/>
      <c r="I28" s="11"/>
      <c r="J28" s="23"/>
      <c r="K28" s="28"/>
      <c r="L28" s="28"/>
      <c r="M28" s="28"/>
      <c r="N28" s="10"/>
      <c r="O28" s="10"/>
      <c r="P28" s="10"/>
      <c r="Q28" s="10"/>
      <c r="R28" s="18"/>
    </row>
    <row r="29" spans="1:18" s="106" customFormat="1" ht="6.6" x14ac:dyDescent="0.15">
      <c r="A29" s="107"/>
      <c r="B29" s="107"/>
      <c r="C29" s="107"/>
      <c r="D29" s="107"/>
      <c r="E29" s="108"/>
      <c r="F29" s="108"/>
      <c r="G29" s="411">
        <f t="shared" ref="G29:G30" si="9">(F29-E29)*24</f>
        <v>0</v>
      </c>
      <c r="H29" s="411"/>
      <c r="I29" s="412"/>
      <c r="J29" s="413"/>
      <c r="K29" s="413"/>
      <c r="L29" s="413"/>
      <c r="M29" s="112"/>
      <c r="N29" s="112"/>
      <c r="O29" s="112"/>
      <c r="P29" s="113"/>
      <c r="Q29" s="113"/>
    </row>
    <row r="30" spans="1:18" s="106" customFormat="1" ht="6.6" x14ac:dyDescent="0.15">
      <c r="A30" s="107"/>
      <c r="B30" s="107"/>
      <c r="C30" s="107"/>
      <c r="D30" s="107"/>
      <c r="E30" s="108"/>
      <c r="F30" s="108"/>
      <c r="G30" s="411">
        <f t="shared" si="9"/>
        <v>0</v>
      </c>
      <c r="H30" s="411"/>
      <c r="I30" s="412"/>
      <c r="J30" s="413"/>
      <c r="K30" s="413"/>
      <c r="L30" s="413"/>
      <c r="M30" s="112"/>
      <c r="N30" s="112"/>
      <c r="O30" s="112"/>
      <c r="P30" s="113"/>
      <c r="Q30" s="113"/>
    </row>
    <row r="31" spans="1:18" s="440" customFormat="1" ht="16.149999999999999" x14ac:dyDescent="0.4">
      <c r="A31" s="439">
        <f>SUM(A29:A30)</f>
        <v>0</v>
      </c>
      <c r="B31" s="31"/>
      <c r="C31" s="31"/>
      <c r="D31" s="31"/>
      <c r="E31" s="40" t="s">
        <v>79</v>
      </c>
      <c r="F31" s="32"/>
      <c r="G31" s="39" t="s">
        <v>76</v>
      </c>
      <c r="H31" s="33">
        <f t="shared" ref="H31:M31" si="10">SUM(H29:H30)</f>
        <v>0</v>
      </c>
      <c r="I31" s="33">
        <f t="shared" si="10"/>
        <v>0</v>
      </c>
      <c r="J31" s="38">
        <f t="shared" si="10"/>
        <v>0</v>
      </c>
      <c r="K31" s="35">
        <f t="shared" si="10"/>
        <v>0</v>
      </c>
      <c r="L31" s="35">
        <f t="shared" si="10"/>
        <v>0</v>
      </c>
      <c r="M31" s="35">
        <f t="shared" si="10"/>
        <v>0</v>
      </c>
      <c r="N31" s="31"/>
      <c r="O31" s="31"/>
      <c r="P31" s="31"/>
      <c r="Q31" s="31"/>
      <c r="R31" s="36"/>
    </row>
    <row r="32" spans="1:18" ht="13.15" x14ac:dyDescent="0.25">
      <c r="B32" s="10"/>
      <c r="C32" s="10"/>
      <c r="D32" s="10"/>
      <c r="E32" s="10"/>
      <c r="F32" s="12"/>
      <c r="G32" s="12"/>
      <c r="H32" s="11"/>
      <c r="I32" s="11"/>
      <c r="J32" s="23"/>
      <c r="K32" s="28"/>
      <c r="L32" s="28"/>
      <c r="M32" s="28"/>
      <c r="N32" s="10"/>
      <c r="O32" s="10"/>
      <c r="P32" s="10"/>
      <c r="Q32" s="10"/>
      <c r="R32" s="18"/>
    </row>
    <row r="34" spans="1:18" s="440" customFormat="1" ht="16.149999999999999" x14ac:dyDescent="0.4">
      <c r="A34" s="439">
        <f>A9+A18+A27+A31</f>
        <v>13</v>
      </c>
      <c r="B34" s="31" t="s">
        <v>30</v>
      </c>
      <c r="C34" s="31"/>
      <c r="D34" s="31"/>
      <c r="E34" s="31"/>
      <c r="F34" s="32"/>
      <c r="G34" s="39" t="s">
        <v>77</v>
      </c>
      <c r="H34" s="33">
        <f t="shared" ref="H34:M34" si="11">SUM(H3:H32)/2</f>
        <v>603.45000000024447</v>
      </c>
      <c r="I34" s="33">
        <f t="shared" si="11"/>
        <v>603.45000000024447</v>
      </c>
      <c r="J34" s="38">
        <f t="shared" si="11"/>
        <v>157107.45000010257</v>
      </c>
      <c r="K34" s="37">
        <f t="shared" si="11"/>
        <v>1.9245722286751657E-2</v>
      </c>
      <c r="L34" s="37">
        <f t="shared" si="11"/>
        <v>1.991444623026865E-2</v>
      </c>
      <c r="M34" s="37">
        <f t="shared" si="11"/>
        <v>5.5694927976631314E-3</v>
      </c>
      <c r="N34" s="31"/>
      <c r="O34" s="31"/>
      <c r="P34" s="31"/>
      <c r="Q34" s="31"/>
      <c r="R34" s="36"/>
    </row>
    <row r="36" spans="1:18" ht="13.5" thickBot="1" x14ac:dyDescent="0.25">
      <c r="A36" s="14"/>
      <c r="B36" s="14"/>
      <c r="C36" s="14"/>
      <c r="D36" s="14"/>
      <c r="E36" s="14"/>
      <c r="F36" s="15"/>
      <c r="G36" s="15"/>
      <c r="H36" s="16"/>
      <c r="I36" s="16"/>
      <c r="J36" s="24"/>
      <c r="K36" s="29"/>
      <c r="L36" s="29"/>
      <c r="M36" s="29"/>
      <c r="N36" s="14"/>
      <c r="O36" s="14"/>
      <c r="P36" s="14"/>
      <c r="Q36" s="14"/>
      <c r="R36" s="19"/>
    </row>
    <row r="37" spans="1:18" ht="13.5" thickTop="1" x14ac:dyDescent="0.2"/>
    <row r="392" spans="1:18" x14ac:dyDescent="0.2">
      <c r="M392" s="27">
        <v>460</v>
      </c>
      <c r="R392" s="4"/>
    </row>
    <row r="394" spans="1:18" s="384" customFormat="1" ht="14.25" x14ac:dyDescent="0.2">
      <c r="A394" s="278"/>
      <c r="B394" s="92" t="s">
        <v>4</v>
      </c>
      <c r="C394" s="92">
        <v>50</v>
      </c>
      <c r="D394" s="92">
        <v>346</v>
      </c>
      <c r="E394" s="414">
        <v>40795.595833333333</v>
      </c>
      <c r="F394" s="414">
        <v>40795.714583333334</v>
      </c>
      <c r="G394" s="415">
        <f t="shared" ref="G394:G401" si="12">(F394-E394)*24</f>
        <v>2.8500000000349246</v>
      </c>
      <c r="H394" s="416">
        <f t="shared" ref="H394:H401" si="13">G394*(N394-M394)/N394</f>
        <v>0.40714285714784637</v>
      </c>
      <c r="I394" s="283">
        <f t="shared" ref="I394:I401" si="14">H394*O394</f>
        <v>189.72857143089641</v>
      </c>
      <c r="J394" s="22"/>
      <c r="K394" s="27"/>
      <c r="L394" s="27"/>
      <c r="M394" s="417">
        <v>420</v>
      </c>
      <c r="N394" s="417">
        <v>490</v>
      </c>
      <c r="O394" s="417">
        <v>466</v>
      </c>
      <c r="P394" s="93" t="s">
        <v>86</v>
      </c>
      <c r="Q394" s="93" t="s">
        <v>90</v>
      </c>
    </row>
    <row r="395" spans="1:18" s="63" customFormat="1" ht="14.25" x14ac:dyDescent="0.2">
      <c r="A395" s="280"/>
      <c r="B395" s="92" t="s">
        <v>4</v>
      </c>
      <c r="C395" s="92">
        <v>51</v>
      </c>
      <c r="D395" s="92">
        <v>350</v>
      </c>
      <c r="E395" s="414">
        <v>40795.719444444447</v>
      </c>
      <c r="F395" s="414">
        <v>40796.6875</v>
      </c>
      <c r="G395" s="415">
        <f t="shared" si="12"/>
        <v>23.233333333279006</v>
      </c>
      <c r="H395" s="416">
        <f t="shared" si="13"/>
        <v>1.8965986394513474</v>
      </c>
      <c r="I395" s="283">
        <f t="shared" si="14"/>
        <v>883.81496598432796</v>
      </c>
      <c r="J395" s="22"/>
      <c r="K395" s="27"/>
      <c r="L395" s="27"/>
      <c r="M395" s="417">
        <v>450</v>
      </c>
      <c r="N395" s="417">
        <v>490</v>
      </c>
      <c r="O395" s="417">
        <v>466</v>
      </c>
      <c r="P395" s="93" t="s">
        <v>12</v>
      </c>
      <c r="Q395" s="93" t="s">
        <v>91</v>
      </c>
    </row>
    <row r="396" spans="1:18" s="384" customFormat="1" ht="14.25" x14ac:dyDescent="0.2">
      <c r="A396" s="278"/>
      <c r="B396" s="92" t="s">
        <v>4</v>
      </c>
      <c r="C396" s="92">
        <v>52</v>
      </c>
      <c r="D396" s="92">
        <v>250</v>
      </c>
      <c r="E396" s="414">
        <v>40796.026388888888</v>
      </c>
      <c r="F396" s="414">
        <v>40796.189583333333</v>
      </c>
      <c r="G396" s="415">
        <f t="shared" si="12"/>
        <v>3.9166666666860692</v>
      </c>
      <c r="H396" s="416">
        <f t="shared" si="13"/>
        <v>0.51955782313182552</v>
      </c>
      <c r="I396" s="283">
        <f t="shared" si="14"/>
        <v>242.11394557943069</v>
      </c>
      <c r="J396" s="22"/>
      <c r="K396" s="27"/>
      <c r="L396" s="27"/>
      <c r="M396" s="417">
        <v>425</v>
      </c>
      <c r="N396" s="417">
        <v>490</v>
      </c>
      <c r="O396" s="417">
        <v>466</v>
      </c>
      <c r="P396" s="93" t="s">
        <v>6</v>
      </c>
      <c r="Q396" s="93" t="s">
        <v>92</v>
      </c>
    </row>
    <row r="397" spans="1:18" s="384" customFormat="1" x14ac:dyDescent="0.2">
      <c r="A397" s="278"/>
      <c r="B397" s="418" t="s">
        <v>4</v>
      </c>
      <c r="C397" s="418">
        <v>53</v>
      </c>
      <c r="D397" s="418">
        <v>410</v>
      </c>
      <c r="E397" s="419">
        <v>40798.545138888891</v>
      </c>
      <c r="F397" s="419">
        <v>40798.55972222222</v>
      </c>
      <c r="G397" s="415">
        <f t="shared" si="12"/>
        <v>0.34999999991850927</v>
      </c>
      <c r="H397" s="416">
        <f t="shared" si="13"/>
        <v>7.4999999982537702E-2</v>
      </c>
      <c r="I397" s="283">
        <f t="shared" si="14"/>
        <v>34.949999991862569</v>
      </c>
      <c r="J397" s="22"/>
      <c r="K397" s="27"/>
      <c r="L397" s="27"/>
      <c r="M397" s="280">
        <v>385</v>
      </c>
      <c r="N397" s="280">
        <v>490</v>
      </c>
      <c r="O397" s="280">
        <v>466</v>
      </c>
      <c r="P397" s="420" t="s">
        <v>10</v>
      </c>
      <c r="Q397" s="420" t="s">
        <v>93</v>
      </c>
    </row>
    <row r="398" spans="1:18" s="63" customFormat="1" x14ac:dyDescent="0.2">
      <c r="A398" s="280"/>
      <c r="B398" s="280" t="s">
        <v>4</v>
      </c>
      <c r="C398" s="418">
        <v>54</v>
      </c>
      <c r="D398" s="418">
        <v>3410</v>
      </c>
      <c r="E398" s="419">
        <v>40801.318055555559</v>
      </c>
      <c r="F398" s="419">
        <v>40801.356944444444</v>
      </c>
      <c r="G398" s="415">
        <f t="shared" si="12"/>
        <v>0.93333333323244005</v>
      </c>
      <c r="H398" s="416">
        <f t="shared" si="13"/>
        <v>0.34285714282008001</v>
      </c>
      <c r="I398" s="283">
        <f t="shared" si="14"/>
        <v>159.7714285541573</v>
      </c>
      <c r="J398" s="421"/>
      <c r="K398" s="421"/>
      <c r="L398" s="421"/>
      <c r="M398" s="280">
        <v>310</v>
      </c>
      <c r="N398" s="280">
        <v>490</v>
      </c>
      <c r="O398" s="280">
        <v>466</v>
      </c>
      <c r="P398" s="420" t="s">
        <v>9</v>
      </c>
      <c r="Q398" s="420" t="s">
        <v>94</v>
      </c>
    </row>
    <row r="399" spans="1:18" s="384" customFormat="1" x14ac:dyDescent="0.2">
      <c r="A399" s="278"/>
      <c r="B399" s="377" t="s">
        <v>5</v>
      </c>
      <c r="C399" s="278">
        <v>55</v>
      </c>
      <c r="D399" s="278">
        <v>1488</v>
      </c>
      <c r="E399" s="422">
        <v>40809.918749999997</v>
      </c>
      <c r="F399" s="422">
        <v>40812.834027777775</v>
      </c>
      <c r="G399" s="423">
        <f t="shared" si="12"/>
        <v>69.966666666674428</v>
      </c>
      <c r="H399" s="424">
        <f t="shared" si="13"/>
        <v>69.966666666674428</v>
      </c>
      <c r="I399" s="380">
        <f t="shared" si="14"/>
        <v>32604.466666670283</v>
      </c>
      <c r="J399" s="425"/>
      <c r="K399" s="425"/>
      <c r="L399" s="425"/>
      <c r="M399" s="278">
        <v>0</v>
      </c>
      <c r="N399" s="278">
        <v>490</v>
      </c>
      <c r="O399" s="278">
        <v>466</v>
      </c>
      <c r="P399" s="384" t="s">
        <v>8</v>
      </c>
      <c r="Q399" s="384" t="s">
        <v>95</v>
      </c>
    </row>
    <row r="400" spans="1:18" s="63" customFormat="1" x14ac:dyDescent="0.2">
      <c r="A400" s="280"/>
      <c r="B400" s="426" t="s">
        <v>7</v>
      </c>
      <c r="C400" s="280">
        <v>56</v>
      </c>
      <c r="D400" s="280">
        <v>8100</v>
      </c>
      <c r="E400" s="427">
        <v>40812.219444444447</v>
      </c>
      <c r="F400" s="419">
        <v>40812.929861111108</v>
      </c>
      <c r="G400" s="428">
        <f t="shared" si="12"/>
        <v>17.049999999871943</v>
      </c>
      <c r="H400" s="429">
        <f t="shared" si="13"/>
        <v>6.4372448979108361</v>
      </c>
      <c r="I400" s="430">
        <f t="shared" si="14"/>
        <v>2999.7561224264496</v>
      </c>
      <c r="J400" s="431"/>
      <c r="K400" s="431"/>
      <c r="L400" s="431"/>
      <c r="M400" s="280">
        <v>305</v>
      </c>
      <c r="N400" s="280">
        <v>490</v>
      </c>
      <c r="O400" s="280">
        <v>466</v>
      </c>
      <c r="P400" s="63" t="s">
        <v>89</v>
      </c>
      <c r="Q400" s="63" t="s">
        <v>96</v>
      </c>
    </row>
    <row r="401" spans="1:17" s="321" customFormat="1" x14ac:dyDescent="0.2">
      <c r="A401" s="432"/>
      <c r="B401" s="432" t="s">
        <v>4</v>
      </c>
      <c r="C401" s="432">
        <v>57</v>
      </c>
      <c r="D401" s="432">
        <v>338</v>
      </c>
      <c r="E401" s="433">
        <v>40815.602083333331</v>
      </c>
      <c r="F401" s="434">
        <v>40815.852083333331</v>
      </c>
      <c r="G401" s="435">
        <f t="shared" si="12"/>
        <v>6</v>
      </c>
      <c r="H401" s="436">
        <f t="shared" si="13"/>
        <v>0.12244897959183673</v>
      </c>
      <c r="I401" s="437">
        <f t="shared" si="14"/>
        <v>57.061224489795919</v>
      </c>
      <c r="J401" s="438"/>
      <c r="K401" s="438"/>
      <c r="L401" s="438"/>
      <c r="M401" s="432">
        <v>480</v>
      </c>
      <c r="N401" s="432">
        <v>490</v>
      </c>
      <c r="O401" s="432">
        <v>466</v>
      </c>
      <c r="P401" s="321" t="s">
        <v>11</v>
      </c>
      <c r="Q401" s="321" t="s">
        <v>97</v>
      </c>
    </row>
  </sheetData>
  <sortState ref="B80:R105">
    <sortCondition ref="E80:E105"/>
    <sortCondition descending="1" ref="J80:J105"/>
  </sortState>
  <pageMargins left="0.25" right="0.25" top="0.25" bottom="0.25" header="0.3" footer="0.1"/>
  <pageSetup scale="59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zoomScaleNormal="100" zoomScaleSheetLayoutView="100" workbookViewId="0">
      <pane xSplit="4" ySplit="8" topLeftCell="E9" activePane="bottomRight" state="frozen"/>
      <selection activeCell="B2223" sqref="B2223"/>
      <selection pane="topRight" activeCell="B2223" sqref="B2223"/>
      <selection pane="bottomLeft" activeCell="B2223" sqref="B2223"/>
      <selection pane="bottomRight" activeCell="E9" sqref="E9"/>
    </sheetView>
  </sheetViews>
  <sheetFormatPr defaultColWidth="8.85546875" defaultRowHeight="14.25" x14ac:dyDescent="0.2"/>
  <cols>
    <col min="1" max="1" width="2.140625" style="93" bestFit="1" customWidth="1"/>
    <col min="2" max="2" width="10.7109375" style="93" customWidth="1"/>
    <col min="3" max="3" width="26.7109375" style="93" customWidth="1"/>
    <col min="4" max="4" width="1.7109375" style="93" customWidth="1"/>
    <col min="5" max="5" width="14" style="94" bestFit="1" customWidth="1"/>
    <col min="6" max="6" width="12.28515625" style="95" bestFit="1" customWidth="1"/>
    <col min="7" max="7" width="14.28515625" style="95" bestFit="1" customWidth="1"/>
    <col min="8" max="8" width="14.140625" style="95" bestFit="1" customWidth="1"/>
    <col min="9" max="9" width="8.85546875" style="93"/>
    <col min="10" max="10" width="22.5703125" style="93" bestFit="1" customWidth="1"/>
    <col min="11" max="16384" width="8.85546875" style="93"/>
  </cols>
  <sheetData>
    <row r="1" spans="2:8" s="77" customFormat="1" ht="15.6" x14ac:dyDescent="0.3">
      <c r="B1" s="76" t="s">
        <v>50</v>
      </c>
      <c r="E1" s="78"/>
      <c r="F1" s="79"/>
      <c r="G1" s="79"/>
      <c r="H1" s="79"/>
    </row>
    <row r="2" spans="2:8" s="77" customFormat="1" ht="15.6" x14ac:dyDescent="0.3">
      <c r="B2" s="76" t="s">
        <v>51</v>
      </c>
      <c r="E2" s="78"/>
      <c r="F2" s="79"/>
      <c r="G2" s="79"/>
      <c r="H2" s="79"/>
    </row>
    <row r="3" spans="2:8" s="77" customFormat="1" ht="15.6" x14ac:dyDescent="0.3">
      <c r="B3" s="80" t="s">
        <v>654</v>
      </c>
      <c r="E3" s="78"/>
      <c r="F3" s="79"/>
      <c r="G3" s="79"/>
      <c r="H3" s="79"/>
    </row>
    <row r="6" spans="2:8" s="81" customFormat="1" ht="16.149999999999999" x14ac:dyDescent="0.35">
      <c r="E6" s="82" t="s">
        <v>98</v>
      </c>
      <c r="F6" s="83" t="s">
        <v>99</v>
      </c>
      <c r="G6" s="83" t="s">
        <v>100</v>
      </c>
      <c r="H6" s="83" t="s">
        <v>101</v>
      </c>
    </row>
    <row r="7" spans="2:8" s="84" customFormat="1" ht="13.9" x14ac:dyDescent="0.25">
      <c r="B7" s="84" t="s">
        <v>52</v>
      </c>
      <c r="C7" s="84" t="s">
        <v>53</v>
      </c>
      <c r="E7" s="85" t="s">
        <v>25</v>
      </c>
      <c r="F7" s="86" t="s">
        <v>25</v>
      </c>
      <c r="G7" s="86" t="s">
        <v>28</v>
      </c>
      <c r="H7" s="86" t="s">
        <v>28</v>
      </c>
    </row>
    <row r="9" spans="2:8" s="4" customFormat="1" ht="13.15" x14ac:dyDescent="0.25">
      <c r="B9" s="87" t="s">
        <v>54</v>
      </c>
      <c r="C9" s="10" t="s">
        <v>55</v>
      </c>
      <c r="D9" s="10"/>
      <c r="E9" s="269">
        <f>'FEB-14  Impact By Cause Code'!I38</f>
        <v>0</v>
      </c>
      <c r="F9" s="199">
        <f>'FEB-14  Impact By Cause Code'!J38</f>
        <v>0</v>
      </c>
      <c r="G9" s="199">
        <f>'FEB-14  Impact By Cause Code'!K38</f>
        <v>0</v>
      </c>
      <c r="H9" s="199">
        <f>'FEB-14  Impact By Cause Code'!L38</f>
        <v>0</v>
      </c>
    </row>
    <row r="10" spans="2:8" s="4" customFormat="1" ht="13.15" x14ac:dyDescent="0.25">
      <c r="B10" s="42"/>
      <c r="C10" s="10"/>
      <c r="D10" s="10"/>
      <c r="E10" s="23"/>
      <c r="F10" s="88"/>
      <c r="G10" s="88"/>
      <c r="H10" s="88"/>
    </row>
    <row r="11" spans="2:8" s="4" customFormat="1" ht="13.15" x14ac:dyDescent="0.25">
      <c r="B11" s="273" t="s">
        <v>56</v>
      </c>
      <c r="C11" s="10" t="s">
        <v>31</v>
      </c>
      <c r="D11" s="10"/>
      <c r="E11" s="269">
        <f>'FEB-14  Impact By Cause Code'!I209</f>
        <v>76562.618943847498</v>
      </c>
      <c r="F11" s="274">
        <f>'FEB-14  Impact By Cause Code'!J209</f>
        <v>9.3789498953659976E-3</v>
      </c>
      <c r="G11" s="274">
        <f>'FEB-14  Impact By Cause Code'!K209</f>
        <v>9.0124945857067238E-3</v>
      </c>
      <c r="H11" s="274">
        <f>'FEB-14  Impact By Cause Code'!L209</f>
        <v>7.719216647238813E-3</v>
      </c>
    </row>
    <row r="12" spans="2:8" s="4" customFormat="1" ht="13.15" x14ac:dyDescent="0.25">
      <c r="B12" s="272"/>
      <c r="C12" s="10"/>
      <c r="D12" s="10"/>
      <c r="E12" s="269"/>
      <c r="F12" s="274"/>
      <c r="G12" s="274"/>
      <c r="H12" s="274"/>
    </row>
    <row r="13" spans="2:8" s="4" customFormat="1" ht="13.15" x14ac:dyDescent="0.25">
      <c r="B13" s="272" t="s">
        <v>57</v>
      </c>
      <c r="C13" s="10" t="s">
        <v>58</v>
      </c>
      <c r="D13" s="10"/>
      <c r="E13" s="269">
        <f>'FEB-14  Impact By Cause Code'!I338</f>
        <v>305641.26566070627</v>
      </c>
      <c r="F13" s="274">
        <f>'FEB-14  Impact By Cause Code'!J338</f>
        <v>3.6660733441720661E-2</v>
      </c>
      <c r="G13" s="274">
        <f>'FEB-14  Impact By Cause Code'!K338</f>
        <v>3.7926955984468179E-2</v>
      </c>
      <c r="H13" s="274">
        <f>'FEB-14  Impact By Cause Code'!L338</f>
        <v>1.1801252074849909E-2</v>
      </c>
    </row>
    <row r="14" spans="2:8" s="4" customFormat="1" ht="13.15" x14ac:dyDescent="0.25">
      <c r="B14" s="272"/>
      <c r="C14" s="10"/>
      <c r="D14" s="10"/>
      <c r="E14" s="269"/>
      <c r="F14" s="274"/>
      <c r="G14" s="274"/>
      <c r="H14" s="274"/>
    </row>
    <row r="15" spans="2:8" s="4" customFormat="1" ht="13.15" x14ac:dyDescent="0.25">
      <c r="B15" s="272" t="s">
        <v>59</v>
      </c>
      <c r="C15" s="10" t="s">
        <v>35</v>
      </c>
      <c r="D15" s="10"/>
      <c r="E15" s="269">
        <f>'FEB-14  Impact By Cause Code'!I353</f>
        <v>42964.275362465894</v>
      </c>
      <c r="F15" s="274">
        <f>'FEB-14  Impact By Cause Code'!J353</f>
        <v>5.2631400476362208E-3</v>
      </c>
      <c r="G15" s="274">
        <f>'FEB-14  Impact By Cause Code'!K353</f>
        <v>5.2532875306437283E-3</v>
      </c>
      <c r="H15" s="274">
        <f>'FEB-14  Impact By Cause Code'!L353</f>
        <v>4.7165144117621094E-3</v>
      </c>
    </row>
    <row r="16" spans="2:8" s="4" customFormat="1" ht="13.15" x14ac:dyDescent="0.25">
      <c r="B16" s="272"/>
      <c r="C16" s="10"/>
      <c r="D16" s="10"/>
      <c r="E16" s="269"/>
      <c r="F16" s="274"/>
      <c r="G16" s="274"/>
      <c r="H16" s="274"/>
    </row>
    <row r="17" spans="2:8" s="4" customFormat="1" ht="13.15" x14ac:dyDescent="0.25">
      <c r="B17" s="272" t="s">
        <v>60</v>
      </c>
      <c r="C17" s="10" t="s">
        <v>37</v>
      </c>
      <c r="D17" s="10"/>
      <c r="E17" s="269">
        <f>'FEB-14  Impact By Cause Code'!I371</f>
        <v>53822.027800230841</v>
      </c>
      <c r="F17" s="274">
        <f>'FEB-14  Impact By Cause Code'!J371</f>
        <v>6.593218844506696E-3</v>
      </c>
      <c r="G17" s="274">
        <f>'FEB-14  Impact By Cause Code'!K371</f>
        <v>6.8223109638086664E-3</v>
      </c>
      <c r="H17" s="274">
        <f>'FEB-14  Impact By Cause Code'!L371</f>
        <v>1.748583148266673E-3</v>
      </c>
    </row>
    <row r="18" spans="2:8" s="4" customFormat="1" ht="13.15" x14ac:dyDescent="0.25">
      <c r="B18" s="42"/>
      <c r="C18" s="10"/>
      <c r="D18" s="10"/>
      <c r="E18" s="269"/>
      <c r="F18" s="274"/>
      <c r="G18" s="274"/>
      <c r="H18" s="274"/>
    </row>
    <row r="19" spans="2:8" s="4" customFormat="1" ht="13.15" x14ac:dyDescent="0.25">
      <c r="B19" s="42" t="s">
        <v>61</v>
      </c>
      <c r="C19" s="10" t="s">
        <v>39</v>
      </c>
      <c r="D19" s="10"/>
      <c r="E19" s="269">
        <f>'FEB-14  Impact By Cause Code'!I376</f>
        <v>1397.8000000112224</v>
      </c>
      <c r="F19" s="274">
        <f>'FEB-14  Impact By Cause Code'!J376</f>
        <v>1.7123103081757027E-4</v>
      </c>
      <c r="G19" s="274">
        <f>'FEB-14  Impact By Cause Code'!K376</f>
        <v>1.771807316640607E-4</v>
      </c>
      <c r="H19" s="274">
        <f>'FEB-14  Impact By Cause Code'!L376</f>
        <v>1.8369579631542728E-4</v>
      </c>
    </row>
    <row r="20" spans="2:8" s="4" customFormat="1" ht="13.15" x14ac:dyDescent="0.25">
      <c r="B20" s="42"/>
      <c r="C20" s="10"/>
      <c r="D20" s="10"/>
      <c r="E20" s="269"/>
      <c r="F20" s="274"/>
      <c r="G20" s="274"/>
      <c r="H20" s="274"/>
    </row>
    <row r="21" spans="2:8" s="4" customFormat="1" ht="13.15" x14ac:dyDescent="0.25">
      <c r="B21" s="42" t="s">
        <v>62</v>
      </c>
      <c r="C21" s="10" t="s">
        <v>63</v>
      </c>
      <c r="D21" s="10"/>
      <c r="E21" s="269">
        <f>'FEB-14  Impact By Cause Code'!I417</f>
        <v>30269.256831184874</v>
      </c>
      <c r="F21" s="274">
        <f>'FEB-14  Impact By Cause Code'!J417</f>
        <v>3.7079954566060628E-3</v>
      </c>
      <c r="G21" s="274">
        <f>'FEB-14  Impact By Cause Code'!K417</f>
        <v>3.8368357935567639E-3</v>
      </c>
      <c r="H21" s="274">
        <f>'FEB-14  Impact By Cause Code'!L417</f>
        <v>1.7952212960600307E-3</v>
      </c>
    </row>
    <row r="22" spans="2:8" s="4" customFormat="1" ht="13.15" x14ac:dyDescent="0.25">
      <c r="B22" s="42"/>
      <c r="C22" s="10"/>
      <c r="D22" s="10"/>
      <c r="E22" s="269"/>
      <c r="F22" s="274"/>
      <c r="G22" s="274"/>
      <c r="H22" s="274"/>
    </row>
    <row r="23" spans="2:8" s="4" customFormat="1" ht="13.15" x14ac:dyDescent="0.25">
      <c r="B23" s="42" t="s">
        <v>64</v>
      </c>
      <c r="C23" s="10" t="s">
        <v>43</v>
      </c>
      <c r="D23" s="10"/>
      <c r="E23" s="269">
        <f>'FEB-14  Impact By Cause Code'!I423</f>
        <v>254.45273173089657</v>
      </c>
      <c r="F23" s="274">
        <f>'FEB-14  Impact By Cause Code'!J423</f>
        <v>3.1170556265759259E-5</v>
      </c>
      <c r="G23" s="274">
        <f>'FEB-14  Impact By Cause Code'!K423</f>
        <v>3.2253627973699562E-5</v>
      </c>
      <c r="H23" s="274">
        <f>'FEB-14  Impact By Cause Code'!L423</f>
        <v>3.3439617384151929E-5</v>
      </c>
    </row>
    <row r="24" spans="2:8" s="4" customFormat="1" ht="13.15" x14ac:dyDescent="0.25">
      <c r="B24" s="42"/>
      <c r="C24" s="10"/>
      <c r="D24" s="10"/>
      <c r="E24" s="269"/>
      <c r="F24" s="274"/>
      <c r="G24" s="274"/>
      <c r="H24" s="274"/>
    </row>
    <row r="25" spans="2:8" s="4" customFormat="1" ht="13.15" x14ac:dyDescent="0.25">
      <c r="B25" s="42" t="s">
        <v>65</v>
      </c>
      <c r="C25" s="10" t="s">
        <v>66</v>
      </c>
      <c r="D25" s="10"/>
      <c r="E25" s="269">
        <f>'FEB-14  Impact By Cause Code'!I461</f>
        <v>10490.147336068108</v>
      </c>
      <c r="F25" s="274">
        <f>'FEB-14  Impact By Cause Code'!J461</f>
        <v>1.2850470323141434E-3</v>
      </c>
      <c r="G25" s="274">
        <f>'FEB-14  Impact By Cause Code'!K461</f>
        <v>7.5851832186851688E-4</v>
      </c>
      <c r="H25" s="274">
        <f>'FEB-14  Impact By Cause Code'!L461</f>
        <v>7.8640959345209537E-4</v>
      </c>
    </row>
    <row r="26" spans="2:8" s="4" customFormat="1" ht="13.15" x14ac:dyDescent="0.25">
      <c r="B26" s="42"/>
      <c r="C26" s="10"/>
      <c r="D26" s="10"/>
      <c r="E26" s="269"/>
      <c r="F26" s="274"/>
      <c r="G26" s="274"/>
      <c r="H26" s="274"/>
    </row>
    <row r="27" spans="2:8" s="90" customFormat="1" ht="13.15" x14ac:dyDescent="0.25">
      <c r="B27" s="89" t="s">
        <v>82</v>
      </c>
      <c r="C27" s="395" t="s">
        <v>67</v>
      </c>
      <c r="D27" s="395"/>
      <c r="E27" s="396">
        <f>'FEB-14  Impact By Cause Code'!I471</f>
        <v>4174.7000000312109</v>
      </c>
      <c r="F27" s="469">
        <f>'FEB-14  Impact By Cause Code'!J471</f>
        <v>5.1140233535106288E-4</v>
      </c>
      <c r="G27" s="469">
        <f>'FEB-14  Impact By Cause Code'!K471</f>
        <v>5.2917184180680042E-4</v>
      </c>
      <c r="H27" s="469">
        <f>'FEB-14  Impact By Cause Code'!L471</f>
        <v>5.4862987614650921E-4</v>
      </c>
    </row>
    <row r="28" spans="2:8" ht="13.9" x14ac:dyDescent="0.25">
      <c r="C28" s="397"/>
      <c r="D28" s="397"/>
      <c r="E28" s="398"/>
      <c r="F28" s="470"/>
      <c r="G28" s="470"/>
      <c r="H28" s="470"/>
    </row>
    <row r="29" spans="2:8" s="77" customFormat="1" ht="13.9" x14ac:dyDescent="0.25">
      <c r="C29" s="399"/>
      <c r="D29" s="399"/>
      <c r="E29" s="400">
        <f>SUM(E8:E28)</f>
        <v>525576.54466627678</v>
      </c>
      <c r="F29" s="471">
        <f>SUM(F8:F28)</f>
        <v>6.3602888640584179E-2</v>
      </c>
      <c r="G29" s="471">
        <f>SUM(G8:G28)</f>
        <v>6.4349009381497124E-2</v>
      </c>
      <c r="H29" s="471">
        <f>SUM(H8:H28)</f>
        <v>2.9332962461475716E-2</v>
      </c>
    </row>
    <row r="30" spans="2:8" ht="13.9" x14ac:dyDescent="0.25">
      <c r="C30" s="397"/>
      <c r="D30" s="397"/>
      <c r="E30" s="401"/>
      <c r="F30" s="472"/>
      <c r="G30" s="472"/>
      <c r="H30" s="473" t="s">
        <v>179</v>
      </c>
    </row>
    <row r="31" spans="2:8" ht="13.9" x14ac:dyDescent="0.25">
      <c r="C31" s="397"/>
      <c r="D31" s="397"/>
      <c r="E31" s="401"/>
      <c r="F31" s="472"/>
      <c r="G31" s="472"/>
      <c r="H31" s="473" t="s">
        <v>142</v>
      </c>
    </row>
    <row r="32" spans="2:8" ht="13.9" x14ac:dyDescent="0.25">
      <c r="C32" s="397"/>
      <c r="D32" s="397"/>
      <c r="E32" s="401"/>
      <c r="F32" s="472"/>
      <c r="G32" s="472"/>
      <c r="H32" s="473" t="s">
        <v>141</v>
      </c>
    </row>
    <row r="33" spans="2:8" ht="13.9" x14ac:dyDescent="0.25">
      <c r="C33" s="397"/>
      <c r="D33" s="397"/>
      <c r="E33" s="401"/>
      <c r="F33" s="472"/>
      <c r="G33" s="472"/>
      <c r="H33" s="474"/>
    </row>
    <row r="34" spans="2:8" s="91" customFormat="1" ht="14.45" x14ac:dyDescent="0.3">
      <c r="C34" s="402" t="s">
        <v>649</v>
      </c>
      <c r="D34" s="403"/>
      <c r="E34" s="404"/>
      <c r="F34" s="475"/>
      <c r="G34" s="475"/>
      <c r="H34" s="403"/>
    </row>
    <row r="35" spans="2:8" ht="13.9" x14ac:dyDescent="0.25">
      <c r="B35" s="92"/>
      <c r="C35" s="397"/>
      <c r="D35" s="397"/>
      <c r="E35" s="401"/>
      <c r="F35" s="472"/>
      <c r="G35" s="472"/>
      <c r="H35" s="472"/>
    </row>
    <row r="36" spans="2:8" s="97" customFormat="1" ht="13.15" x14ac:dyDescent="0.25">
      <c r="B36" s="275" t="s">
        <v>68</v>
      </c>
      <c r="C36" s="276" t="s">
        <v>650</v>
      </c>
      <c r="D36" s="276"/>
      <c r="E36" s="270">
        <f>'FEB-14 BTF Impact By Cause Code'!J9</f>
        <v>25390.25000009645</v>
      </c>
      <c r="F36" s="277">
        <f>'FEB-14 BTF Impact By Cause Code'!K9</f>
        <v>3.1103152669891428E-3</v>
      </c>
      <c r="G36" s="277">
        <f>'FEB-14 BTF Impact By Cause Code'!L9</f>
        <v>3.2183882330193078E-3</v>
      </c>
      <c r="H36" s="277">
        <f>'FEB-14 BTF Impact By Cause Code'!M9</f>
        <v>0</v>
      </c>
    </row>
    <row r="37" spans="2:8" s="97" customFormat="1" ht="12.75" x14ac:dyDescent="0.2">
      <c r="B37" s="96" t="s">
        <v>69</v>
      </c>
      <c r="C37" s="276" t="s">
        <v>651</v>
      </c>
      <c r="D37" s="276"/>
      <c r="E37" s="270">
        <f>'FEB-14 BTF Impact By Cause Code'!J18</f>
        <v>49701.383333311707</v>
      </c>
      <c r="F37" s="277">
        <f>'FEB-14 BTF Impact By Cause Code'!K18</f>
        <v>6.0884383324895149E-3</v>
      </c>
      <c r="G37" s="277">
        <f>'FEB-14 BTF Impact By Cause Code'!L18</f>
        <v>6.2999910313645876E-3</v>
      </c>
      <c r="H37" s="277">
        <f>'FEB-14 BTF Impact By Cause Code'!M18</f>
        <v>3.802028565451645E-3</v>
      </c>
    </row>
    <row r="38" spans="2:8" s="97" customFormat="1" ht="12.75" x14ac:dyDescent="0.2">
      <c r="B38" s="96" t="s">
        <v>70</v>
      </c>
      <c r="C38" s="276" t="s">
        <v>652</v>
      </c>
      <c r="D38" s="276"/>
      <c r="E38" s="270">
        <f>'FEB-14 BTF Impact By Cause Code'!J27</f>
        <v>82015.816666694416</v>
      </c>
      <c r="F38" s="277">
        <f>'FEB-14 BTF Impact By Cause Code'!K27</f>
        <v>1.0046968687272995E-2</v>
      </c>
      <c r="G38" s="277">
        <f>'FEB-14 BTF Impact By Cause Code'!L27</f>
        <v>1.0396066965884757E-2</v>
      </c>
      <c r="H38" s="277">
        <f>'FEB-14 BTF Impact By Cause Code'!M27</f>
        <v>1.7674642322114864E-3</v>
      </c>
    </row>
    <row r="39" spans="2:8" s="100" customFormat="1" ht="12.75" x14ac:dyDescent="0.2">
      <c r="B39" s="99" t="s">
        <v>71</v>
      </c>
      <c r="C39" s="441" t="s">
        <v>653</v>
      </c>
      <c r="D39" s="441"/>
      <c r="E39" s="442">
        <f>'FEB-14 BTF Impact By Cause Code'!J31</f>
        <v>0</v>
      </c>
      <c r="F39" s="476">
        <f>'FEB-14 BTF Impact By Cause Code'!K31</f>
        <v>0</v>
      </c>
      <c r="G39" s="476">
        <f>'FEB-14 BTF Impact By Cause Code'!L31</f>
        <v>0</v>
      </c>
      <c r="H39" s="476">
        <f>'FEB-14 BTF Impact By Cause Code'!M31</f>
        <v>0</v>
      </c>
    </row>
    <row r="40" spans="2:8" s="100" customFormat="1" ht="12.75" x14ac:dyDescent="0.2">
      <c r="B40" s="99"/>
      <c r="E40" s="197"/>
      <c r="F40" s="198"/>
      <c r="G40" s="198"/>
      <c r="H40" s="198"/>
    </row>
    <row r="41" spans="2:8" ht="15" x14ac:dyDescent="0.25">
      <c r="E41" s="82">
        <f t="shared" ref="E41:F41" si="0">SUM(E36:E39)</f>
        <v>157107.45000010257</v>
      </c>
      <c r="F41" s="83">
        <f t="shared" si="0"/>
        <v>1.9245722286751654E-2</v>
      </c>
      <c r="G41" s="83">
        <f>SUM(G36:G39)</f>
        <v>1.9914446230268654E-2</v>
      </c>
      <c r="H41" s="83">
        <f>SUM(H36:H39)</f>
        <v>5.5694927976631314E-3</v>
      </c>
    </row>
    <row r="43" spans="2:8" x14ac:dyDescent="0.2">
      <c r="E43" s="101">
        <f>E41/E29</f>
        <v>0.29892401324693907</v>
      </c>
      <c r="F43" s="101">
        <f t="shared" ref="F43:H43" si="1">F41/F29</f>
        <v>0.30259195294584795</v>
      </c>
      <c r="G43" s="101">
        <f t="shared" si="1"/>
        <v>0.30947556802630194</v>
      </c>
      <c r="H43" s="101">
        <f t="shared" si="1"/>
        <v>0.18987147326076573</v>
      </c>
    </row>
    <row r="44" spans="2:8" x14ac:dyDescent="0.2">
      <c r="E44" s="102" t="s">
        <v>72</v>
      </c>
      <c r="F44" s="102" t="s">
        <v>72</v>
      </c>
      <c r="G44" s="102" t="s">
        <v>72</v>
      </c>
      <c r="H44" s="102" t="s">
        <v>72</v>
      </c>
    </row>
    <row r="45" spans="2:8" x14ac:dyDescent="0.2">
      <c r="E45" s="102" t="s">
        <v>102</v>
      </c>
      <c r="F45" s="102" t="s">
        <v>103</v>
      </c>
      <c r="G45" s="102" t="s">
        <v>104</v>
      </c>
      <c r="H45" s="102" t="s">
        <v>105</v>
      </c>
    </row>
    <row r="51" spans="1:11" ht="16.5" x14ac:dyDescent="0.3">
      <c r="A51" s="180"/>
      <c r="B51" s="180"/>
      <c r="C51" s="180"/>
      <c r="D51" s="180"/>
      <c r="E51" s="181" t="s">
        <v>98</v>
      </c>
      <c r="F51" s="182" t="s">
        <v>99</v>
      </c>
      <c r="G51" s="182" t="s">
        <v>100</v>
      </c>
      <c r="H51" s="182" t="s">
        <v>101</v>
      </c>
      <c r="I51" s="83"/>
    </row>
    <row r="52" spans="1:11" ht="15" x14ac:dyDescent="0.25">
      <c r="A52" s="183"/>
      <c r="B52" s="183" t="s">
        <v>52</v>
      </c>
      <c r="C52" s="183" t="s">
        <v>53</v>
      </c>
      <c r="D52" s="183"/>
      <c r="E52" s="184" t="s">
        <v>25</v>
      </c>
      <c r="F52" s="185" t="s">
        <v>25</v>
      </c>
      <c r="G52" s="185" t="s">
        <v>28</v>
      </c>
      <c r="H52" s="185" t="s">
        <v>28</v>
      </c>
      <c r="I52" s="86"/>
    </row>
    <row r="53" spans="1:11" ht="15" x14ac:dyDescent="0.25">
      <c r="A53" s="186"/>
      <c r="B53" s="180"/>
      <c r="C53" s="180"/>
      <c r="D53" s="180"/>
      <c r="E53" s="180"/>
      <c r="F53" s="180"/>
      <c r="G53" s="180"/>
      <c r="H53" s="180"/>
      <c r="I53" s="95"/>
    </row>
    <row r="54" spans="1:11" x14ac:dyDescent="0.2">
      <c r="A54" s="186">
        <v>1</v>
      </c>
      <c r="B54" s="191" t="str">
        <f>B13</f>
        <v>0500-1999</v>
      </c>
      <c r="C54" s="190" t="s">
        <v>194</v>
      </c>
      <c r="D54" s="190"/>
      <c r="E54" s="200">
        <f>E13-E41</f>
        <v>148533.81566060369</v>
      </c>
      <c r="F54" s="201">
        <f t="shared" ref="F54:H54" si="2">F13-F41</f>
        <v>1.7415011154969007E-2</v>
      </c>
      <c r="G54" s="201">
        <f t="shared" si="2"/>
        <v>1.8012509754199525E-2</v>
      </c>
      <c r="H54" s="201">
        <f t="shared" si="2"/>
        <v>6.2317592771867778E-3</v>
      </c>
      <c r="I54" s="88"/>
      <c r="J54" s="477"/>
      <c r="K54" s="177"/>
    </row>
    <row r="55" spans="1:11" x14ac:dyDescent="0.2">
      <c r="A55" s="186">
        <v>2</v>
      </c>
      <c r="B55" s="189" t="str">
        <f>B38</f>
        <v>1060-1070</v>
      </c>
      <c r="C55" s="190" t="s">
        <v>195</v>
      </c>
      <c r="D55" s="190"/>
      <c r="E55" s="200">
        <f>E38</f>
        <v>82015.816666694416</v>
      </c>
      <c r="F55" s="201">
        <f t="shared" ref="F55:H55" si="3">F38</f>
        <v>1.0046968687272995E-2</v>
      </c>
      <c r="G55" s="201">
        <f t="shared" si="3"/>
        <v>1.0396066965884757E-2</v>
      </c>
      <c r="H55" s="201">
        <f t="shared" si="3"/>
        <v>1.7674642322114864E-3</v>
      </c>
      <c r="I55" s="98"/>
      <c r="K55" s="177"/>
    </row>
    <row r="56" spans="1:11" x14ac:dyDescent="0.2">
      <c r="A56" s="186">
        <v>3</v>
      </c>
      <c r="B56" s="189" t="str">
        <f>B11</f>
        <v>0200-0480</v>
      </c>
      <c r="C56" s="190" t="str">
        <f>C11</f>
        <v>Fuel Firing</v>
      </c>
      <c r="D56" s="190"/>
      <c r="E56" s="200">
        <f>E11</f>
        <v>76562.618943847498</v>
      </c>
      <c r="F56" s="201">
        <f>F11</f>
        <v>9.3789498953659976E-3</v>
      </c>
      <c r="G56" s="201">
        <f>G11</f>
        <v>9.0124945857067238E-3</v>
      </c>
      <c r="H56" s="201">
        <f>H11</f>
        <v>7.719216647238813E-3</v>
      </c>
      <c r="I56" s="88"/>
      <c r="K56" s="177"/>
    </row>
    <row r="57" spans="1:11" x14ac:dyDescent="0.2">
      <c r="A57" s="186">
        <v>4</v>
      </c>
      <c r="B57" s="189" t="str">
        <f>B17</f>
        <v>4000-4499</v>
      </c>
      <c r="C57" s="190" t="str">
        <f>C17</f>
        <v>Steam Turbine</v>
      </c>
      <c r="D57" s="190"/>
      <c r="E57" s="200">
        <f>E17</f>
        <v>53822.027800230841</v>
      </c>
      <c r="F57" s="201">
        <f t="shared" ref="F57:H57" si="4">F17</f>
        <v>6.593218844506696E-3</v>
      </c>
      <c r="G57" s="201">
        <f t="shared" si="4"/>
        <v>6.8223109638086664E-3</v>
      </c>
      <c r="H57" s="201">
        <f t="shared" si="4"/>
        <v>1.748583148266673E-3</v>
      </c>
      <c r="I57" s="88"/>
      <c r="K57" s="177"/>
    </row>
    <row r="58" spans="1:11" s="559" customFormat="1" x14ac:dyDescent="0.2">
      <c r="A58" s="192">
        <v>5</v>
      </c>
      <c r="B58" s="193" t="str">
        <f>B37</f>
        <v>1030-1050</v>
      </c>
      <c r="C58" s="194" t="s">
        <v>196</v>
      </c>
      <c r="D58" s="194"/>
      <c r="E58" s="202">
        <f>E37</f>
        <v>49701.383333311707</v>
      </c>
      <c r="F58" s="203">
        <f>F37</f>
        <v>6.0884383324895149E-3</v>
      </c>
      <c r="G58" s="203">
        <f>G37</f>
        <v>6.2999910313645876E-3</v>
      </c>
      <c r="H58" s="203">
        <f>H37</f>
        <v>3.802028565451645E-3</v>
      </c>
      <c r="I58" s="558"/>
      <c r="K58" s="560"/>
    </row>
    <row r="59" spans="1:11" ht="15" x14ac:dyDescent="0.25">
      <c r="A59" s="186"/>
      <c r="B59" s="186"/>
      <c r="C59" s="186"/>
      <c r="D59" s="186"/>
      <c r="E59" s="181">
        <f>SUM(E54:E58)</f>
        <v>410635.66240468813</v>
      </c>
      <c r="F59" s="182">
        <f>SUM(F54:F58)</f>
        <v>4.9522586914604212E-2</v>
      </c>
      <c r="G59" s="182">
        <f>SUM(G54:G58)</f>
        <v>5.0543373300964263E-2</v>
      </c>
      <c r="H59" s="182">
        <f>SUM(H54:H58)</f>
        <v>2.1269051870355399E-2</v>
      </c>
      <c r="I59" s="79"/>
      <c r="K59" s="177"/>
    </row>
    <row r="60" spans="1:11" x14ac:dyDescent="0.2">
      <c r="A60" s="186"/>
      <c r="B60" s="186"/>
      <c r="C60" s="186"/>
      <c r="D60" s="186"/>
      <c r="E60" s="187"/>
      <c r="F60" s="188"/>
      <c r="G60" s="188"/>
      <c r="H60" s="188"/>
      <c r="I60" s="95"/>
    </row>
    <row r="61" spans="1:11" x14ac:dyDescent="0.2">
      <c r="A61" s="186"/>
      <c r="B61" s="186"/>
      <c r="C61" s="186"/>
      <c r="D61" s="186"/>
      <c r="E61" s="195">
        <f>E59/E29</f>
        <v>0.78130515254524502</v>
      </c>
      <c r="F61" s="195">
        <f>F59/F29</f>
        <v>0.77862166283756629</v>
      </c>
      <c r="G61" s="195">
        <f>G59/G29</f>
        <v>0.78545689804352259</v>
      </c>
      <c r="H61" s="195">
        <f>H59/H29</f>
        <v>0.72509048134122123</v>
      </c>
      <c r="I61" s="178"/>
    </row>
    <row r="62" spans="1:11" x14ac:dyDescent="0.2">
      <c r="A62" s="186"/>
      <c r="B62" s="186"/>
      <c r="C62" s="186"/>
      <c r="D62" s="186"/>
      <c r="E62" s="196" t="s">
        <v>72</v>
      </c>
      <c r="F62" s="196" t="s">
        <v>72</v>
      </c>
      <c r="G62" s="196" t="s">
        <v>72</v>
      </c>
      <c r="H62" s="196" t="s">
        <v>72</v>
      </c>
      <c r="I62" s="179"/>
    </row>
    <row r="63" spans="1:11" x14ac:dyDescent="0.2">
      <c r="A63" s="186"/>
      <c r="B63" s="186"/>
      <c r="C63" s="186"/>
      <c r="D63" s="186"/>
      <c r="E63" s="196" t="s">
        <v>143</v>
      </c>
      <c r="F63" s="196" t="s">
        <v>144</v>
      </c>
      <c r="G63" s="196" t="s">
        <v>145</v>
      </c>
      <c r="H63" s="196" t="s">
        <v>146</v>
      </c>
      <c r="I63" s="179"/>
    </row>
  </sheetData>
  <pageMargins left="0.25" right="0.25" top="0.5" bottom="0.5" header="0.3" footer="0.3"/>
  <pageSetup orientation="portrait" r:id="rId1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7"/>
  <sheetViews>
    <sheetView workbookViewId="0"/>
  </sheetViews>
  <sheetFormatPr defaultRowHeight="15" x14ac:dyDescent="0.25"/>
  <sheetData>
    <row r="6" spans="3:4" x14ac:dyDescent="0.3">
      <c r="C6" s="175"/>
      <c r="D6" s="175"/>
    </row>
    <row r="7" spans="3:4" x14ac:dyDescent="0.3">
      <c r="C7" s="176"/>
      <c r="D7" s="1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FEB-14 Impact By Unit</vt:lpstr>
      <vt:lpstr>FEB-14  Impact By System</vt:lpstr>
      <vt:lpstr>FEB-14  Impact By Cause Code</vt:lpstr>
      <vt:lpstr>FEB-14 BTF Impact By Cause Code</vt:lpstr>
      <vt:lpstr>FEB-14 Summary By Cause Code</vt:lpstr>
      <vt:lpstr>Sheet1</vt:lpstr>
      <vt:lpstr>'FEB-14  Impact By Cause Code'!Print_Area</vt:lpstr>
      <vt:lpstr>'FEB-14  Impact By System'!Print_Area</vt:lpstr>
      <vt:lpstr>'FEB-14 BTF Impact By Cause Code'!Print_Area</vt:lpstr>
      <vt:lpstr>'FEB-14 Impact By Unit'!Print_Area</vt:lpstr>
      <vt:lpstr>'FEB-14  Impact By Cause Code'!Print_Titles</vt:lpstr>
      <vt:lpstr>'FEB-14  Impact By System'!Print_Titles</vt:lpstr>
      <vt:lpstr>'FEB-14 BTF Impact By Cause Code'!Print_Titles</vt:lpstr>
      <vt:lpstr>'FEB-14 Impact By Unit'!Print_Titles</vt:lpstr>
      <vt:lpstr>'FEB-14 Summary By Cause Code'!Print_Titles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2015-01-22T00:33:07Z</dcterms:created>
  <dcterms:modified xsi:type="dcterms:W3CDTF">2015-01-22T00:33:21Z</dcterms:modified>
</cp:coreProperties>
</file>