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ForecastvsBase" sheetId="1" r:id="rId1"/>
  </sheets>
  <definedNames>
    <definedName name="_xlnm.Print_Area" localSheetId="0">ForecastvsBase!$A$1:$Q$113</definedName>
  </definedNames>
  <calcPr calcId="145621"/>
</workbook>
</file>

<file path=xl/calcChain.xml><?xml version="1.0" encoding="utf-8"?>
<calcChain xmlns="http://schemas.openxmlformats.org/spreadsheetml/2006/main">
  <c r="K92" i="1" l="1"/>
  <c r="K90" i="1"/>
  <c r="K85" i="1"/>
  <c r="K81" i="1"/>
  <c r="K78" i="1"/>
  <c r="K76" i="1"/>
  <c r="E75" i="1"/>
  <c r="F75" i="1" s="1"/>
  <c r="K74" i="1"/>
  <c r="I74" i="1"/>
  <c r="J74" i="1" s="1"/>
  <c r="L74" i="1"/>
  <c r="K73" i="1"/>
  <c r="E73" i="1"/>
  <c r="F73" i="1" s="1"/>
  <c r="K72" i="1"/>
  <c r="E71" i="1"/>
  <c r="F71" i="1" s="1"/>
  <c r="K71" i="1"/>
  <c r="I69" i="1"/>
  <c r="J69" i="1" s="1"/>
  <c r="K69" i="1"/>
  <c r="K68" i="1"/>
  <c r="E68" i="1"/>
  <c r="F68" i="1" s="1"/>
  <c r="K67" i="1"/>
  <c r="E64" i="1"/>
  <c r="F64" i="1" s="1"/>
  <c r="K63" i="1"/>
  <c r="I63" i="1"/>
  <c r="J63" i="1" s="1"/>
  <c r="L63" i="1"/>
  <c r="K62" i="1"/>
  <c r="E62" i="1"/>
  <c r="F62" i="1" s="1"/>
  <c r="K61" i="1"/>
  <c r="E58" i="1"/>
  <c r="F58" i="1" s="1"/>
  <c r="K58" i="1"/>
  <c r="I55" i="1"/>
  <c r="J55" i="1" s="1"/>
  <c r="K55" i="1"/>
  <c r="K52" i="1"/>
  <c r="E52" i="1"/>
  <c r="F52" i="1" s="1"/>
  <c r="K51" i="1"/>
  <c r="I50" i="1"/>
  <c r="J50" i="1" s="1"/>
  <c r="E50" i="1"/>
  <c r="F50" i="1" s="1"/>
  <c r="K50" i="1"/>
  <c r="I49" i="1"/>
  <c r="J49" i="1" s="1"/>
  <c r="E49" i="1"/>
  <c r="F49" i="1" s="1"/>
  <c r="K49" i="1"/>
  <c r="I48" i="1"/>
  <c r="J48" i="1" s="1"/>
  <c r="E48" i="1"/>
  <c r="F48" i="1" s="1"/>
  <c r="K48" i="1"/>
  <c r="I45" i="1"/>
  <c r="J45" i="1" s="1"/>
  <c r="E45" i="1"/>
  <c r="F45" i="1" s="1"/>
  <c r="K45" i="1"/>
  <c r="I42" i="1"/>
  <c r="J42" i="1" s="1"/>
  <c r="E42" i="1"/>
  <c r="F42" i="1" s="1"/>
  <c r="K42" i="1"/>
  <c r="I41" i="1"/>
  <c r="J41" i="1" s="1"/>
  <c r="E41" i="1"/>
  <c r="F41" i="1" s="1"/>
  <c r="K41" i="1"/>
  <c r="I40" i="1"/>
  <c r="J40" i="1" s="1"/>
  <c r="E40" i="1"/>
  <c r="F40" i="1" s="1"/>
  <c r="K40" i="1"/>
  <c r="I37" i="1"/>
  <c r="J37" i="1" s="1"/>
  <c r="E37" i="1"/>
  <c r="F37" i="1" s="1"/>
  <c r="K37" i="1"/>
  <c r="I36" i="1"/>
  <c r="J36" i="1" s="1"/>
  <c r="E36" i="1"/>
  <c r="F36" i="1" s="1"/>
  <c r="K36" i="1"/>
  <c r="I35" i="1"/>
  <c r="J35" i="1" s="1"/>
  <c r="E35" i="1"/>
  <c r="F35" i="1" s="1"/>
  <c r="K35" i="1"/>
  <c r="I34" i="1"/>
  <c r="J34" i="1" s="1"/>
  <c r="E34" i="1"/>
  <c r="F34" i="1" s="1"/>
  <c r="K34" i="1"/>
  <c r="I33" i="1"/>
  <c r="J33" i="1" s="1"/>
  <c r="E33" i="1"/>
  <c r="F33" i="1" s="1"/>
  <c r="K33" i="1"/>
  <c r="I30" i="1"/>
  <c r="J30" i="1" s="1"/>
  <c r="E30" i="1"/>
  <c r="F30" i="1" s="1"/>
  <c r="K30" i="1"/>
  <c r="L29" i="1"/>
  <c r="I29" i="1"/>
  <c r="J29" i="1" s="1"/>
  <c r="E29" i="1"/>
  <c r="F29" i="1" s="1"/>
  <c r="K29" i="1"/>
  <c r="I84" i="1"/>
  <c r="J84" i="1" s="1"/>
  <c r="E84" i="1"/>
  <c r="F84" i="1" s="1"/>
  <c r="K27" i="1"/>
  <c r="K84" i="1" s="1"/>
  <c r="L25" i="1"/>
  <c r="I25" i="1"/>
  <c r="J25" i="1" s="1"/>
  <c r="E25" i="1"/>
  <c r="F25" i="1" s="1"/>
  <c r="K25" i="1"/>
  <c r="L24" i="1"/>
  <c r="I24" i="1"/>
  <c r="J24" i="1" s="1"/>
  <c r="E24" i="1"/>
  <c r="F24" i="1" s="1"/>
  <c r="K24" i="1"/>
  <c r="L23" i="1"/>
  <c r="M23" i="1" s="1"/>
  <c r="N23" i="1" s="1"/>
  <c r="I23" i="1"/>
  <c r="J23" i="1" s="1"/>
  <c r="E23" i="1"/>
  <c r="F23" i="1" s="1"/>
  <c r="K23" i="1"/>
  <c r="I22" i="1"/>
  <c r="J22" i="1" s="1"/>
  <c r="L22" i="1"/>
  <c r="M22" i="1" s="1"/>
  <c r="N22" i="1" s="1"/>
  <c r="K22" i="1"/>
  <c r="L19" i="1"/>
  <c r="I19" i="1"/>
  <c r="J19" i="1" s="1"/>
  <c r="E19" i="1"/>
  <c r="F19" i="1" s="1"/>
  <c r="K19" i="1"/>
  <c r="L18" i="1"/>
  <c r="K18" i="1"/>
  <c r="L17" i="1"/>
  <c r="M17" i="1" s="1"/>
  <c r="N17" i="1" s="1"/>
  <c r="I17" i="1"/>
  <c r="J17" i="1" s="1"/>
  <c r="E17" i="1"/>
  <c r="F17" i="1" s="1"/>
  <c r="K17" i="1"/>
  <c r="I16" i="1"/>
  <c r="J16" i="1" s="1"/>
  <c r="L16" i="1"/>
  <c r="M16" i="1" s="1"/>
  <c r="N16" i="1" s="1"/>
  <c r="K16" i="1"/>
  <c r="L15" i="1"/>
  <c r="I15" i="1"/>
  <c r="J15" i="1" s="1"/>
  <c r="E15" i="1"/>
  <c r="F15" i="1" s="1"/>
  <c r="K15" i="1"/>
  <c r="L14" i="1"/>
  <c r="I14" i="1"/>
  <c r="J14" i="1" s="1"/>
  <c r="E14" i="1"/>
  <c r="F14" i="1" s="1"/>
  <c r="K14" i="1"/>
  <c r="L13" i="1"/>
  <c r="M13" i="1" s="1"/>
  <c r="N13" i="1" s="1"/>
  <c r="I13" i="1"/>
  <c r="J13" i="1" s="1"/>
  <c r="E13" i="1"/>
  <c r="F13" i="1" s="1"/>
  <c r="K13" i="1"/>
  <c r="I12" i="1"/>
  <c r="J12" i="1" s="1"/>
  <c r="L12" i="1"/>
  <c r="M12" i="1" s="1"/>
  <c r="N12" i="1" s="1"/>
  <c r="K12" i="1"/>
  <c r="L11" i="1"/>
  <c r="I11" i="1"/>
  <c r="J11" i="1" s="1"/>
  <c r="E11" i="1"/>
  <c r="F11" i="1" s="1"/>
  <c r="K11" i="1"/>
  <c r="L9" i="1"/>
  <c r="K9" i="1"/>
  <c r="L8" i="1"/>
  <c r="I8" i="1"/>
  <c r="J8" i="1" s="1"/>
  <c r="E8" i="1"/>
  <c r="F8" i="1" s="1"/>
  <c r="K8" i="1"/>
  <c r="I7" i="1"/>
  <c r="J7" i="1" s="1"/>
  <c r="L7" i="1"/>
  <c r="K7" i="1"/>
  <c r="L6" i="1"/>
  <c r="I6" i="1"/>
  <c r="J6" i="1" s="1"/>
  <c r="E6" i="1"/>
  <c r="F6" i="1" s="1"/>
  <c r="K6" i="1"/>
  <c r="M63" i="1" l="1"/>
  <c r="N63" i="1" s="1"/>
  <c r="M29" i="1"/>
  <c r="N29" i="1" s="1"/>
  <c r="M24" i="1"/>
  <c r="N24" i="1" s="1"/>
  <c r="M7" i="1"/>
  <c r="N7" i="1" s="1"/>
  <c r="M8" i="1"/>
  <c r="N8" i="1" s="1"/>
  <c r="M14" i="1"/>
  <c r="N14" i="1" s="1"/>
  <c r="M19" i="1"/>
  <c r="N19" i="1" s="1"/>
  <c r="M25" i="1"/>
  <c r="N25" i="1" s="1"/>
  <c r="M74" i="1"/>
  <c r="N74" i="1" s="1"/>
  <c r="K82" i="1"/>
  <c r="M11" i="1"/>
  <c r="N11" i="1" s="1"/>
  <c r="M15" i="1"/>
  <c r="N15" i="1" s="1"/>
  <c r="M6" i="1"/>
  <c r="N6" i="1" s="1"/>
  <c r="I67" i="1"/>
  <c r="J67" i="1" s="1"/>
  <c r="L67" i="1"/>
  <c r="M67" i="1" s="1"/>
  <c r="N67" i="1" s="1"/>
  <c r="L68" i="1"/>
  <c r="M68" i="1" s="1"/>
  <c r="N68" i="1" s="1"/>
  <c r="E7" i="1"/>
  <c r="F7" i="1" s="1"/>
  <c r="E12" i="1"/>
  <c r="F12" i="1" s="1"/>
  <c r="E22" i="1"/>
  <c r="F22" i="1" s="1"/>
  <c r="E27" i="1"/>
  <c r="F27" i="1" s="1"/>
  <c r="L71" i="1"/>
  <c r="M71" i="1" s="1"/>
  <c r="N71" i="1" s="1"/>
  <c r="K77" i="1"/>
  <c r="E83" i="1"/>
  <c r="F83" i="1" s="1"/>
  <c r="I83" i="1"/>
  <c r="J83" i="1" s="1"/>
  <c r="M18" i="1"/>
  <c r="N18" i="1" s="1"/>
  <c r="L55" i="1"/>
  <c r="M55" i="1" s="1"/>
  <c r="N55" i="1" s="1"/>
  <c r="I61" i="1"/>
  <c r="J61" i="1" s="1"/>
  <c r="L61" i="1"/>
  <c r="M61" i="1" s="1"/>
  <c r="N61" i="1" s="1"/>
  <c r="L62" i="1"/>
  <c r="M62" i="1" s="1"/>
  <c r="N62" i="1" s="1"/>
  <c r="K64" i="1"/>
  <c r="L69" i="1"/>
  <c r="M69" i="1" s="1"/>
  <c r="N69" i="1" s="1"/>
  <c r="I72" i="1"/>
  <c r="J72" i="1" s="1"/>
  <c r="L72" i="1"/>
  <c r="M72" i="1" s="1"/>
  <c r="N72" i="1" s="1"/>
  <c r="L73" i="1"/>
  <c r="M73" i="1" s="1"/>
  <c r="N73" i="1" s="1"/>
  <c r="K75" i="1"/>
  <c r="K89" i="1"/>
  <c r="I51" i="1"/>
  <c r="J51" i="1" s="1"/>
  <c r="L51" i="1"/>
  <c r="M51" i="1" s="1"/>
  <c r="N51" i="1" s="1"/>
  <c r="L52" i="1"/>
  <c r="M52" i="1" s="1"/>
  <c r="N52" i="1" s="1"/>
  <c r="E16" i="1"/>
  <c r="F16" i="1" s="1"/>
  <c r="I27" i="1"/>
  <c r="J27" i="1" s="1"/>
  <c r="L58" i="1"/>
  <c r="M58" i="1" s="1"/>
  <c r="N58" i="1" s="1"/>
  <c r="E82" i="1"/>
  <c r="F82" i="1" s="1"/>
  <c r="M9" i="1"/>
  <c r="N9" i="1" s="1"/>
  <c r="E9" i="1"/>
  <c r="F9" i="1" s="1"/>
  <c r="I9" i="1"/>
  <c r="J9" i="1" s="1"/>
  <c r="E18" i="1"/>
  <c r="F18" i="1" s="1"/>
  <c r="I18" i="1"/>
  <c r="J18" i="1" s="1"/>
  <c r="L27" i="1"/>
  <c r="L30" i="1"/>
  <c r="M30" i="1" s="1"/>
  <c r="N30" i="1" s="1"/>
  <c r="L33" i="1"/>
  <c r="M33" i="1" s="1"/>
  <c r="N33" i="1" s="1"/>
  <c r="L34" i="1"/>
  <c r="M34" i="1" s="1"/>
  <c r="N34" i="1" s="1"/>
  <c r="L35" i="1"/>
  <c r="M35" i="1" s="1"/>
  <c r="N35" i="1" s="1"/>
  <c r="L36" i="1"/>
  <c r="M36" i="1" s="1"/>
  <c r="N36" i="1" s="1"/>
  <c r="L37" i="1"/>
  <c r="M37" i="1" s="1"/>
  <c r="N37" i="1" s="1"/>
  <c r="L40" i="1"/>
  <c r="M40" i="1" s="1"/>
  <c r="N40" i="1" s="1"/>
  <c r="L41" i="1"/>
  <c r="M41" i="1" s="1"/>
  <c r="N41" i="1" s="1"/>
  <c r="L42" i="1"/>
  <c r="M42" i="1" s="1"/>
  <c r="N42" i="1" s="1"/>
  <c r="L45" i="1"/>
  <c r="M45" i="1" s="1"/>
  <c r="N45" i="1" s="1"/>
  <c r="L48" i="1"/>
  <c r="M48" i="1" s="1"/>
  <c r="N48" i="1" s="1"/>
  <c r="L49" i="1"/>
  <c r="M49" i="1" s="1"/>
  <c r="N49" i="1" s="1"/>
  <c r="L50" i="1"/>
  <c r="M50" i="1" s="1"/>
  <c r="N50" i="1" s="1"/>
  <c r="L64" i="1"/>
  <c r="L75" i="1"/>
  <c r="K91" i="1"/>
  <c r="E51" i="1"/>
  <c r="F51" i="1" s="1"/>
  <c r="I52" i="1"/>
  <c r="J52" i="1" s="1"/>
  <c r="E61" i="1"/>
  <c r="F61" i="1" s="1"/>
  <c r="I62" i="1"/>
  <c r="J62" i="1" s="1"/>
  <c r="E67" i="1"/>
  <c r="F67" i="1" s="1"/>
  <c r="I68" i="1"/>
  <c r="J68" i="1" s="1"/>
  <c r="E72" i="1"/>
  <c r="F72" i="1" s="1"/>
  <c r="I73" i="1"/>
  <c r="J73" i="1" s="1"/>
  <c r="E76" i="1"/>
  <c r="F76" i="1" s="1"/>
  <c r="L76" i="1"/>
  <c r="M76" i="1" s="1"/>
  <c r="N76" i="1" s="1"/>
  <c r="I77" i="1"/>
  <c r="J77" i="1" s="1"/>
  <c r="E78" i="1"/>
  <c r="F78" i="1" s="1"/>
  <c r="L78" i="1"/>
  <c r="M78" i="1" s="1"/>
  <c r="N78" i="1" s="1"/>
  <c r="I81" i="1"/>
  <c r="J81" i="1" s="1"/>
  <c r="I85" i="1"/>
  <c r="J85" i="1" s="1"/>
  <c r="E89" i="1"/>
  <c r="F89" i="1" s="1"/>
  <c r="L89" i="1"/>
  <c r="I90" i="1"/>
  <c r="J90" i="1" s="1"/>
  <c r="E91" i="1"/>
  <c r="F91" i="1" s="1"/>
  <c r="L91" i="1"/>
  <c r="M91" i="1" s="1"/>
  <c r="N91" i="1" s="1"/>
  <c r="I92" i="1"/>
  <c r="J92" i="1" s="1"/>
  <c r="E55" i="1"/>
  <c r="F55" i="1" s="1"/>
  <c r="I58" i="1"/>
  <c r="J58" i="1" s="1"/>
  <c r="E63" i="1"/>
  <c r="F63" i="1" s="1"/>
  <c r="I64" i="1"/>
  <c r="J64" i="1" s="1"/>
  <c r="E69" i="1"/>
  <c r="F69" i="1" s="1"/>
  <c r="I71" i="1"/>
  <c r="J71" i="1" s="1"/>
  <c r="E74" i="1"/>
  <c r="F74" i="1" s="1"/>
  <c r="I75" i="1"/>
  <c r="J75" i="1" s="1"/>
  <c r="I76" i="1"/>
  <c r="J76" i="1" s="1"/>
  <c r="E77" i="1"/>
  <c r="F77" i="1" s="1"/>
  <c r="L77" i="1"/>
  <c r="I78" i="1"/>
  <c r="J78" i="1" s="1"/>
  <c r="E81" i="1"/>
  <c r="F81" i="1" s="1"/>
  <c r="L81" i="1"/>
  <c r="M81" i="1" s="1"/>
  <c r="N81" i="1" s="1"/>
  <c r="E85" i="1"/>
  <c r="F85" i="1" s="1"/>
  <c r="L85" i="1"/>
  <c r="M85" i="1" s="1"/>
  <c r="N85" i="1" s="1"/>
  <c r="I89" i="1"/>
  <c r="J89" i="1" s="1"/>
  <c r="E90" i="1"/>
  <c r="F90" i="1" s="1"/>
  <c r="L90" i="1"/>
  <c r="M90" i="1" s="1"/>
  <c r="N90" i="1" s="1"/>
  <c r="I91" i="1"/>
  <c r="J91" i="1" s="1"/>
  <c r="E92" i="1"/>
  <c r="F92" i="1" s="1"/>
  <c r="L92" i="1"/>
  <c r="M92" i="1" s="1"/>
  <c r="N92" i="1" s="1"/>
  <c r="M89" i="1" l="1"/>
  <c r="N89" i="1" s="1"/>
  <c r="M77" i="1"/>
  <c r="N77" i="1" s="1"/>
  <c r="K83" i="1"/>
  <c r="L82" i="1"/>
  <c r="M82" i="1" s="1"/>
  <c r="N82" i="1" s="1"/>
  <c r="L84" i="1"/>
  <c r="M84" i="1" s="1"/>
  <c r="N84" i="1" s="1"/>
  <c r="M27" i="1"/>
  <c r="N27" i="1" s="1"/>
  <c r="M75" i="1"/>
  <c r="N75" i="1" s="1"/>
  <c r="L83" i="1"/>
  <c r="M83" i="1" s="1"/>
  <c r="N83" i="1" s="1"/>
  <c r="M64" i="1"/>
  <c r="N64" i="1" s="1"/>
  <c r="I82" i="1"/>
  <c r="J82" i="1" s="1"/>
</calcChain>
</file>

<file path=xl/sharedStrings.xml><?xml version="1.0" encoding="utf-8"?>
<sst xmlns="http://schemas.openxmlformats.org/spreadsheetml/2006/main" count="118" uniqueCount="70">
  <si>
    <t>Generation (GWh)</t>
  </si>
  <si>
    <t>3-8</t>
  </si>
  <si>
    <t>1-2,9-12</t>
  </si>
  <si>
    <t>Total</t>
  </si>
  <si>
    <t>Base</t>
  </si>
  <si>
    <t>Frst</t>
  </si>
  <si>
    <t>Diff</t>
  </si>
  <si>
    <t>%Diff</t>
  </si>
  <si>
    <t>Brown</t>
  </si>
  <si>
    <t>Coal</t>
  </si>
  <si>
    <t>Brown 1</t>
  </si>
  <si>
    <t>Brown 2</t>
  </si>
  <si>
    <t>Brown 3</t>
  </si>
  <si>
    <t>Total Coal</t>
  </si>
  <si>
    <t>SCCT</t>
  </si>
  <si>
    <t>Brown 5</t>
  </si>
  <si>
    <t>Brown 6</t>
  </si>
  <si>
    <t>Brown 7</t>
  </si>
  <si>
    <t>Brown 8</t>
  </si>
  <si>
    <t>Brown 9</t>
  </si>
  <si>
    <t>Brown 10</t>
  </si>
  <si>
    <t>Brown 11</t>
  </si>
  <si>
    <t>Total SCCT</t>
  </si>
  <si>
    <t>Total Brown</t>
  </si>
  <si>
    <t>Cane Run</t>
  </si>
  <si>
    <t>Cane Run 4</t>
  </si>
  <si>
    <t>Cane Run 5</t>
  </si>
  <si>
    <t>Cane Run 6</t>
  </si>
  <si>
    <t>NGCC</t>
  </si>
  <si>
    <t>Cane Run 7</t>
  </si>
  <si>
    <t>Cane Run 11</t>
  </si>
  <si>
    <t>Total Cane Run</t>
  </si>
  <si>
    <t>Ghent</t>
  </si>
  <si>
    <t>Ghent 1</t>
  </si>
  <si>
    <t>Ghent 2</t>
  </si>
  <si>
    <t>Ghent 3</t>
  </si>
  <si>
    <t>Ghent 4</t>
  </si>
  <si>
    <t>Green River</t>
  </si>
  <si>
    <t>Green River 3</t>
  </si>
  <si>
    <t>Green River 4</t>
  </si>
  <si>
    <t>Haefling</t>
  </si>
  <si>
    <t>Mill Creek</t>
  </si>
  <si>
    <t>Mill Creek 1</t>
  </si>
  <si>
    <t>Mill Creek 2</t>
  </si>
  <si>
    <t>Mill Creek 3</t>
  </si>
  <si>
    <t>Mill Creek 4</t>
  </si>
  <si>
    <t>OVEC</t>
  </si>
  <si>
    <t>PPA</t>
  </si>
  <si>
    <t>LSPower PPA</t>
  </si>
  <si>
    <t>Paddys Run</t>
  </si>
  <si>
    <t>Paddys Run 11</t>
  </si>
  <si>
    <t>Paddys Run 12</t>
  </si>
  <si>
    <t>Paddys Run 13</t>
  </si>
  <si>
    <t>Trimble County</t>
  </si>
  <si>
    <t>Trimble County 1</t>
  </si>
  <si>
    <t>Trimble County 2</t>
  </si>
  <si>
    <t>Trimble Co 05</t>
  </si>
  <si>
    <t>Trimble Co 06</t>
  </si>
  <si>
    <t>Trimble Co 07</t>
  </si>
  <si>
    <t>Trimble Co 08</t>
  </si>
  <si>
    <t>Trimble Co 09</t>
  </si>
  <si>
    <t>Trimble Co 10</t>
  </si>
  <si>
    <t>Total Trimble County</t>
  </si>
  <si>
    <t>Zorn</t>
  </si>
  <si>
    <t>Total NGCC</t>
  </si>
  <si>
    <t>Grand Total</t>
  </si>
  <si>
    <t>OSS Margin ($000)</t>
  </si>
  <si>
    <t>P</t>
  </si>
  <si>
    <t>O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</si>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</sst>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/>
    <xf numFmtId="0" fontId="2" fillId="0" borderId="2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5" xfId="0" applyFont="1" applyBorder="1"/>
    <xf numFmtId="0" fontId="0" fillId="0" borderId="0" xfId="0" applyBorder="1"/>
    <xf numFmtId="0" fontId="0" fillId="0" borderId="6" xfId="0" applyBorder="1"/>
    <xf numFmtId="0" fontId="5" fillId="0" borderId="5" xfId="0" applyFont="1" applyBorder="1" applyAlignment="1">
      <alignment horizontal="left" indent="1"/>
    </xf>
    <xf numFmtId="0" fontId="0" fillId="0" borderId="5" xfId="0" applyBorder="1" applyAlignment="1">
      <alignment horizontal="left" indent="2"/>
    </xf>
    <xf numFmtId="37" fontId="0" fillId="0" borderId="5" xfId="1" applyNumberFormat="1" applyFont="1" applyBorder="1" applyAlignment="1">
      <alignment horizontal="center"/>
    </xf>
    <xf numFmtId="37" fontId="0" fillId="0" borderId="0" xfId="1" applyNumberFormat="1" applyFont="1" applyBorder="1" applyAlignment="1">
      <alignment horizontal="center"/>
    </xf>
    <xf numFmtId="37" fontId="0" fillId="0" borderId="0" xfId="0" applyNumberFormat="1" applyBorder="1"/>
    <xf numFmtId="9" fontId="0" fillId="0" borderId="6" xfId="2" applyFont="1" applyBorder="1"/>
    <xf numFmtId="0" fontId="6" fillId="0" borderId="5" xfId="0" applyFont="1" applyBorder="1" applyAlignment="1">
      <alignment horizontal="left" indent="2"/>
    </xf>
    <xf numFmtId="37" fontId="6" fillId="0" borderId="5" xfId="1" applyNumberFormat="1" applyFont="1" applyBorder="1" applyAlignment="1">
      <alignment horizontal="center"/>
    </xf>
    <xf numFmtId="37" fontId="6" fillId="0" borderId="0" xfId="1" applyNumberFormat="1" applyFont="1" applyBorder="1" applyAlignment="1">
      <alignment horizontal="center"/>
    </xf>
    <xf numFmtId="37" fontId="6" fillId="0" borderId="0" xfId="0" applyNumberFormat="1" applyFont="1" applyBorder="1"/>
    <xf numFmtId="9" fontId="6" fillId="0" borderId="6" xfId="2" applyFont="1" applyBorder="1"/>
    <xf numFmtId="0" fontId="0" fillId="0" borderId="5" xfId="0" applyBorder="1" applyAlignment="1">
      <alignment horizontal="left" indent="1"/>
    </xf>
    <xf numFmtId="0" fontId="0" fillId="0" borderId="5" xfId="0" applyFont="1" applyBorder="1" applyAlignment="1">
      <alignment horizontal="left" indent="1"/>
    </xf>
    <xf numFmtId="37" fontId="0" fillId="0" borderId="0" xfId="0" applyNumberFormat="1" applyFont="1" applyBorder="1"/>
    <xf numFmtId="0" fontId="0" fillId="0" borderId="5" xfId="0" applyBorder="1" applyAlignment="1">
      <alignment horizontal="left"/>
    </xf>
    <xf numFmtId="0" fontId="4" fillId="0" borderId="5" xfId="0" applyFont="1" applyBorder="1" applyAlignment="1">
      <alignment horizontal="left"/>
    </xf>
    <xf numFmtId="0" fontId="0" fillId="0" borderId="5" xfId="0" applyFont="1" applyBorder="1" applyAlignment="1">
      <alignment horizontal="left" indent="2"/>
    </xf>
    <xf numFmtId="37" fontId="0" fillId="0" borderId="0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37" fontId="0" fillId="0" borderId="8" xfId="1" applyNumberFormat="1" applyFont="1" applyBorder="1" applyAlignment="1">
      <alignment horizontal="center"/>
    </xf>
    <xf numFmtId="37" fontId="0" fillId="0" borderId="9" xfId="1" applyNumberFormat="1" applyFont="1" applyBorder="1" applyAlignment="1">
      <alignment horizontal="center"/>
    </xf>
    <xf numFmtId="37" fontId="0" fillId="0" borderId="9" xfId="0" applyNumberFormat="1" applyBorder="1" applyAlignment="1">
      <alignment horizontal="center"/>
    </xf>
    <xf numFmtId="9" fontId="0" fillId="0" borderId="10" xfId="2" applyFont="1" applyBorder="1"/>
    <xf numFmtId="0" fontId="3" fillId="0" borderId="2" xfId="0" applyFont="1" applyBorder="1"/>
    <xf numFmtId="0" fontId="2" fillId="0" borderId="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5" xfId="0" applyFont="1" applyBorder="1" applyAlignment="1">
      <alignment horizontal="left" indent="3"/>
    </xf>
    <xf numFmtId="164" fontId="0" fillId="0" borderId="0" xfId="0" applyNumberFormat="1" applyBorder="1"/>
    <xf numFmtId="0" fontId="7" fillId="0" borderId="5" xfId="0" applyFont="1" applyBorder="1" applyAlignment="1">
      <alignment horizontal="left" indent="3"/>
    </xf>
    <xf numFmtId="164" fontId="6" fillId="0" borderId="0" xfId="0" applyNumberFormat="1" applyFont="1" applyBorder="1"/>
    <xf numFmtId="0" fontId="4" fillId="0" borderId="8" xfId="0" applyFont="1" applyFill="1" applyBorder="1" applyAlignment="1">
      <alignment horizontal="left" indent="2"/>
    </xf>
    <xf numFmtId="164" fontId="0" fillId="0" borderId="9" xfId="0" applyNumberFormat="1" applyBorder="1"/>
    <xf numFmtId="0" fontId="3" fillId="0" borderId="0" xfId="0" applyFont="1"/>
    <xf numFmtId="0" fontId="0" fillId="0" borderId="0" xfId="0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96"/>
  <sheetViews>
    <sheetView showGridLines="0" tabSelected="1" zoomScaleNormal="100" workbookViewId="0">
      <selection activeCell="N13" sqref="N13"/>
    </sheetView>
  </sheetViews>
  <sheetFormatPr defaultRowHeight="15" x14ac:dyDescent="0.25"/>
  <cols>
    <col min="2" max="2" width="22.42578125" bestFit="1" customWidth="1"/>
    <col min="3" max="4" width="10.5703125" bestFit="1" customWidth="1"/>
    <col min="7" max="8" width="9.5703125" bestFit="1" customWidth="1"/>
  </cols>
  <sheetData>
    <row r="1" spans="2:14" ht="15.75" thickBot="1" x14ac:dyDescent="0.3"/>
    <row r="2" spans="2:14" ht="19.5" thickBot="1" x14ac:dyDescent="0.35">
      <c r="B2" s="1" t="s">
        <v>0</v>
      </c>
      <c r="C2" s="2" t="s">
        <v>1</v>
      </c>
      <c r="D2" s="3"/>
      <c r="E2" s="3"/>
      <c r="F2" s="4"/>
      <c r="G2" s="2" t="s">
        <v>2</v>
      </c>
      <c r="H2" s="3"/>
      <c r="I2" s="3"/>
      <c r="J2" s="4"/>
      <c r="K2" s="2" t="s">
        <v>3</v>
      </c>
      <c r="L2" s="3"/>
      <c r="M2" s="3"/>
      <c r="N2" s="4"/>
    </row>
    <row r="3" spans="2:14" x14ac:dyDescent="0.25">
      <c r="B3" s="5"/>
      <c r="C3" s="6" t="s">
        <v>4</v>
      </c>
      <c r="D3" s="7" t="s">
        <v>5</v>
      </c>
      <c r="E3" s="7" t="s">
        <v>6</v>
      </c>
      <c r="F3" s="8" t="s">
        <v>7</v>
      </c>
      <c r="G3" s="6" t="s">
        <v>4</v>
      </c>
      <c r="H3" s="7" t="s">
        <v>5</v>
      </c>
      <c r="I3" s="7" t="s">
        <v>6</v>
      </c>
      <c r="J3" s="8" t="s">
        <v>7</v>
      </c>
      <c r="K3" s="7" t="s">
        <v>4</v>
      </c>
      <c r="L3" s="7" t="s">
        <v>5</v>
      </c>
      <c r="M3" s="7" t="s">
        <v>6</v>
      </c>
      <c r="N3" s="8" t="s">
        <v>7</v>
      </c>
    </row>
    <row r="4" spans="2:14" ht="15.75" x14ac:dyDescent="0.25">
      <c r="B4" s="9" t="s">
        <v>8</v>
      </c>
      <c r="C4" s="5"/>
      <c r="D4" s="10"/>
      <c r="E4" s="10"/>
      <c r="F4" s="11"/>
      <c r="G4" s="5"/>
      <c r="H4" s="10"/>
      <c r="I4" s="10"/>
      <c r="J4" s="11"/>
      <c r="K4" s="10"/>
      <c r="L4" s="10"/>
      <c r="M4" s="10"/>
      <c r="N4" s="11"/>
    </row>
    <row r="5" spans="2:14" x14ac:dyDescent="0.25">
      <c r="B5" s="12" t="s">
        <v>9</v>
      </c>
      <c r="C5" s="5"/>
      <c r="D5" s="10"/>
      <c r="E5" s="10"/>
      <c r="F5" s="11"/>
      <c r="G5" s="5"/>
      <c r="H5" s="10"/>
      <c r="I5" s="10"/>
      <c r="J5" s="11"/>
      <c r="K5" s="10"/>
      <c r="L5" s="10"/>
      <c r="M5" s="10"/>
      <c r="N5" s="11"/>
    </row>
    <row r="6" spans="2:14" x14ac:dyDescent="0.25">
      <c r="B6" s="13" t="s">
        <v>10</v>
      </c>
      <c r="C6" s="14">
        <v>203.13200000000001</v>
      </c>
      <c r="D6" s="15">
        <v>117.7</v>
      </c>
      <c r="E6" s="16">
        <f>D6-C6</f>
        <v>-85.432000000000002</v>
      </c>
      <c r="F6" s="17">
        <f>E6/C6</f>
        <v>-0.42057381407163813</v>
      </c>
      <c r="G6" s="14">
        <v>160.99999999999997</v>
      </c>
      <c r="H6" s="15">
        <v>98.4</v>
      </c>
      <c r="I6" s="16">
        <f>H6-G6</f>
        <v>-62.599999999999966</v>
      </c>
      <c r="J6" s="17">
        <f>I6/G6</f>
        <v>-0.38881987577639737</v>
      </c>
      <c r="K6" s="16">
        <f>C6+G6</f>
        <v>364.13199999999995</v>
      </c>
      <c r="L6" s="16">
        <f>D6+H6</f>
        <v>216.10000000000002</v>
      </c>
      <c r="M6" s="16">
        <f>L6-K6</f>
        <v>-148.03199999999993</v>
      </c>
      <c r="N6" s="17">
        <f>M6/K6</f>
        <v>-0.40653389430206616</v>
      </c>
    </row>
    <row r="7" spans="2:14" x14ac:dyDescent="0.25">
      <c r="B7" s="13" t="s">
        <v>11</v>
      </c>
      <c r="C7" s="14">
        <v>449.70399999999995</v>
      </c>
      <c r="D7" s="15">
        <v>256.3</v>
      </c>
      <c r="E7" s="16">
        <f t="shared" ref="E7:E9" si="0">D7-C7</f>
        <v>-193.40399999999994</v>
      </c>
      <c r="F7" s="17">
        <f t="shared" ref="F7:F9" si="1">E7/C7</f>
        <v>-0.4300695568640705</v>
      </c>
      <c r="G7" s="14">
        <v>238.2</v>
      </c>
      <c r="H7" s="15">
        <v>230.60000000000002</v>
      </c>
      <c r="I7" s="16">
        <f t="shared" ref="I7:I9" si="2">H7-G7</f>
        <v>-7.5999999999999659</v>
      </c>
      <c r="J7" s="17">
        <f t="shared" ref="J7:J9" si="3">I7/G7</f>
        <v>-3.1905961376993981E-2</v>
      </c>
      <c r="K7" s="16">
        <f t="shared" ref="K7:L69" si="4">C7+G7</f>
        <v>687.904</v>
      </c>
      <c r="L7" s="16">
        <f t="shared" si="4"/>
        <v>486.90000000000003</v>
      </c>
      <c r="M7" s="16">
        <f t="shared" ref="M7:M9" si="5">L7-K7</f>
        <v>-201.00399999999996</v>
      </c>
      <c r="N7" s="17">
        <f t="shared" ref="N7:N9" si="6">M7/K7</f>
        <v>-0.29219774852304969</v>
      </c>
    </row>
    <row r="8" spans="2:14" x14ac:dyDescent="0.25">
      <c r="B8" s="18" t="s">
        <v>12</v>
      </c>
      <c r="C8" s="19">
        <v>733.00600000000009</v>
      </c>
      <c r="D8" s="20">
        <v>550.6</v>
      </c>
      <c r="E8" s="21">
        <f t="shared" si="0"/>
        <v>-182.40600000000006</v>
      </c>
      <c r="F8" s="22">
        <f t="shared" si="1"/>
        <v>-0.24884653058774422</v>
      </c>
      <c r="G8" s="19">
        <v>568.70000000000005</v>
      </c>
      <c r="H8" s="20">
        <v>369.40000000000009</v>
      </c>
      <c r="I8" s="21">
        <f t="shared" si="2"/>
        <v>-199.29999999999995</v>
      </c>
      <c r="J8" s="22">
        <f t="shared" si="3"/>
        <v>-0.35044839106734649</v>
      </c>
      <c r="K8" s="21">
        <f t="shared" si="4"/>
        <v>1301.7060000000001</v>
      </c>
      <c r="L8" s="21">
        <f t="shared" si="4"/>
        <v>920.00000000000011</v>
      </c>
      <c r="M8" s="21">
        <f t="shared" si="5"/>
        <v>-381.70600000000002</v>
      </c>
      <c r="N8" s="22">
        <f t="shared" si="6"/>
        <v>-0.29323518521079261</v>
      </c>
    </row>
    <row r="9" spans="2:14" x14ac:dyDescent="0.25">
      <c r="B9" s="23" t="s">
        <v>13</v>
      </c>
      <c r="C9" s="14">
        <v>1385.8420000000001</v>
      </c>
      <c r="D9" s="15">
        <v>924.6</v>
      </c>
      <c r="E9" s="16">
        <f t="shared" si="0"/>
        <v>-461.24200000000008</v>
      </c>
      <c r="F9" s="17">
        <f t="shared" si="1"/>
        <v>-0.33282437680485943</v>
      </c>
      <c r="G9" s="14">
        <v>967.9</v>
      </c>
      <c r="H9" s="15">
        <v>698.40000000000009</v>
      </c>
      <c r="I9" s="16">
        <f t="shared" si="2"/>
        <v>-269.49999999999989</v>
      </c>
      <c r="J9" s="17">
        <f t="shared" si="3"/>
        <v>-0.27843785515032532</v>
      </c>
      <c r="K9" s="16">
        <f t="shared" si="4"/>
        <v>2353.7420000000002</v>
      </c>
      <c r="L9" s="16">
        <f t="shared" si="4"/>
        <v>1623</v>
      </c>
      <c r="M9" s="16">
        <f t="shared" si="5"/>
        <v>-730.74200000000019</v>
      </c>
      <c r="N9" s="17">
        <f t="shared" si="6"/>
        <v>-0.31045968504619459</v>
      </c>
    </row>
    <row r="10" spans="2:14" x14ac:dyDescent="0.25">
      <c r="B10" s="12" t="s">
        <v>14</v>
      </c>
      <c r="C10" s="14"/>
      <c r="D10" s="15"/>
      <c r="E10" s="10"/>
      <c r="F10" s="11"/>
      <c r="G10" s="14"/>
      <c r="H10" s="15"/>
      <c r="I10" s="10"/>
      <c r="J10" s="11"/>
      <c r="K10" s="16"/>
      <c r="L10" s="16"/>
      <c r="M10" s="10"/>
      <c r="N10" s="11"/>
    </row>
    <row r="11" spans="2:14" x14ac:dyDescent="0.25">
      <c r="B11" s="13" t="s">
        <v>15</v>
      </c>
      <c r="C11" s="14">
        <v>8.8520000000000003</v>
      </c>
      <c r="D11" s="15">
        <v>2.2999999999999998</v>
      </c>
      <c r="E11" s="16">
        <f>D11-C11</f>
        <v>-6.5520000000000005</v>
      </c>
      <c r="F11" s="17">
        <f>E11/C11</f>
        <v>-0.7401717126073204</v>
      </c>
      <c r="G11" s="14">
        <v>0.4</v>
      </c>
      <c r="H11" s="15">
        <v>0.7</v>
      </c>
      <c r="I11" s="16">
        <f>H11-G11</f>
        <v>0.29999999999999993</v>
      </c>
      <c r="J11" s="17">
        <f>I11/G11</f>
        <v>0.74999999999999978</v>
      </c>
      <c r="K11" s="16">
        <f t="shared" si="4"/>
        <v>9.2520000000000007</v>
      </c>
      <c r="L11" s="16">
        <f t="shared" si="4"/>
        <v>3</v>
      </c>
      <c r="M11" s="16">
        <f>L11-K11</f>
        <v>-6.2520000000000007</v>
      </c>
      <c r="N11" s="17">
        <f>M11/K11</f>
        <v>-0.67574578469520108</v>
      </c>
    </row>
    <row r="12" spans="2:14" x14ac:dyDescent="0.25">
      <c r="B12" s="13" t="s">
        <v>16</v>
      </c>
      <c r="C12" s="14">
        <v>111.79499999999999</v>
      </c>
      <c r="D12" s="15">
        <v>46.099999999999994</v>
      </c>
      <c r="E12" s="16">
        <f t="shared" ref="E12:E19" si="7">D12-C12</f>
        <v>-65.694999999999993</v>
      </c>
      <c r="F12" s="17">
        <f t="shared" ref="F12:F19" si="8">E12/C12</f>
        <v>-0.58763808757100044</v>
      </c>
      <c r="G12" s="14">
        <v>10.3</v>
      </c>
      <c r="H12" s="15">
        <v>16.100000000000001</v>
      </c>
      <c r="I12" s="16">
        <f t="shared" ref="I12:I19" si="9">H12-G12</f>
        <v>5.8000000000000007</v>
      </c>
      <c r="J12" s="17">
        <f t="shared" ref="J12:J19" si="10">I12/G12</f>
        <v>0.56310679611650494</v>
      </c>
      <c r="K12" s="16">
        <f t="shared" si="4"/>
        <v>122.09499999999998</v>
      </c>
      <c r="L12" s="16">
        <f t="shared" si="4"/>
        <v>62.199999999999996</v>
      </c>
      <c r="M12" s="16">
        <f t="shared" ref="M12:M19" si="11">L12-K12</f>
        <v>-59.894999999999989</v>
      </c>
      <c r="N12" s="17">
        <f t="shared" ref="N12:N19" si="12">M12/K12</f>
        <v>-0.49056062901838732</v>
      </c>
    </row>
    <row r="13" spans="2:14" x14ac:dyDescent="0.25">
      <c r="B13" s="13" t="s">
        <v>17</v>
      </c>
      <c r="C13" s="14">
        <v>100.83900000000001</v>
      </c>
      <c r="D13" s="15">
        <v>73.099999999999994</v>
      </c>
      <c r="E13" s="16">
        <f t="shared" si="7"/>
        <v>-27.739000000000019</v>
      </c>
      <c r="F13" s="17">
        <f t="shared" si="8"/>
        <v>-0.27508206150398173</v>
      </c>
      <c r="G13" s="14">
        <v>20.399999999999999</v>
      </c>
      <c r="H13" s="15">
        <v>32.200000000000003</v>
      </c>
      <c r="I13" s="16">
        <f t="shared" si="9"/>
        <v>11.800000000000004</v>
      </c>
      <c r="J13" s="17">
        <f t="shared" si="10"/>
        <v>0.57843137254901988</v>
      </c>
      <c r="K13" s="16">
        <f t="shared" si="4"/>
        <v>121.239</v>
      </c>
      <c r="L13" s="16">
        <f t="shared" si="4"/>
        <v>105.3</v>
      </c>
      <c r="M13" s="16">
        <f t="shared" si="11"/>
        <v>-15.939000000000007</v>
      </c>
      <c r="N13" s="17">
        <f t="shared" si="12"/>
        <v>-0.13146759706035191</v>
      </c>
    </row>
    <row r="14" spans="2:14" x14ac:dyDescent="0.25">
      <c r="B14" s="13" t="s">
        <v>18</v>
      </c>
      <c r="C14" s="14">
        <v>5.1530000000000005</v>
      </c>
      <c r="D14" s="15">
        <v>16.5</v>
      </c>
      <c r="E14" s="16">
        <f t="shared" si="7"/>
        <v>11.347</v>
      </c>
      <c r="F14" s="17">
        <f t="shared" si="8"/>
        <v>2.2020182418008925</v>
      </c>
      <c r="G14" s="14">
        <v>1.7</v>
      </c>
      <c r="H14" s="15">
        <v>0.9</v>
      </c>
      <c r="I14" s="16">
        <f t="shared" si="9"/>
        <v>-0.79999999999999993</v>
      </c>
      <c r="J14" s="17">
        <f t="shared" si="10"/>
        <v>-0.47058823529411764</v>
      </c>
      <c r="K14" s="16">
        <f t="shared" si="4"/>
        <v>6.8530000000000006</v>
      </c>
      <c r="L14" s="16">
        <f t="shared" si="4"/>
        <v>17.399999999999999</v>
      </c>
      <c r="M14" s="16">
        <f t="shared" si="11"/>
        <v>10.546999999999997</v>
      </c>
      <c r="N14" s="17">
        <f t="shared" si="12"/>
        <v>1.5390339997081564</v>
      </c>
    </row>
    <row r="15" spans="2:14" x14ac:dyDescent="0.25">
      <c r="B15" s="13" t="s">
        <v>19</v>
      </c>
      <c r="C15" s="14">
        <v>4.1609999999999996</v>
      </c>
      <c r="D15" s="15">
        <v>1.5</v>
      </c>
      <c r="E15" s="16">
        <f t="shared" si="7"/>
        <v>-2.6609999999999996</v>
      </c>
      <c r="F15" s="17">
        <f t="shared" si="8"/>
        <v>-0.6395097332372025</v>
      </c>
      <c r="G15" s="14">
        <v>1</v>
      </c>
      <c r="H15" s="15">
        <v>0.4</v>
      </c>
      <c r="I15" s="16">
        <f t="shared" si="9"/>
        <v>-0.6</v>
      </c>
      <c r="J15" s="17">
        <f t="shared" si="10"/>
        <v>-0.6</v>
      </c>
      <c r="K15" s="16">
        <f t="shared" si="4"/>
        <v>5.1609999999999996</v>
      </c>
      <c r="L15" s="16">
        <f t="shared" si="4"/>
        <v>1.9</v>
      </c>
      <c r="M15" s="16">
        <f t="shared" si="11"/>
        <v>-3.2609999999999997</v>
      </c>
      <c r="N15" s="17">
        <f t="shared" si="12"/>
        <v>-0.63185429180391395</v>
      </c>
    </row>
    <row r="16" spans="2:14" x14ac:dyDescent="0.25">
      <c r="B16" s="13" t="s">
        <v>20</v>
      </c>
      <c r="C16" s="14">
        <v>4.298</v>
      </c>
      <c r="D16" s="15">
        <v>1.2999999999999998</v>
      </c>
      <c r="E16" s="16">
        <f t="shared" si="7"/>
        <v>-2.9980000000000002</v>
      </c>
      <c r="F16" s="17">
        <f t="shared" si="8"/>
        <v>-0.6975337366216845</v>
      </c>
      <c r="G16" s="14">
        <v>0.60000000000000009</v>
      </c>
      <c r="H16" s="15">
        <v>0.30000000000000004</v>
      </c>
      <c r="I16" s="16">
        <f t="shared" si="9"/>
        <v>-0.30000000000000004</v>
      </c>
      <c r="J16" s="17">
        <f t="shared" si="10"/>
        <v>-0.5</v>
      </c>
      <c r="K16" s="16">
        <f t="shared" si="4"/>
        <v>4.8979999999999997</v>
      </c>
      <c r="L16" s="16">
        <f t="shared" si="4"/>
        <v>1.5999999999999999</v>
      </c>
      <c r="M16" s="16">
        <f t="shared" si="11"/>
        <v>-3.298</v>
      </c>
      <c r="N16" s="17">
        <f t="shared" si="12"/>
        <v>-0.67333605553287057</v>
      </c>
    </row>
    <row r="17" spans="2:14" x14ac:dyDescent="0.25">
      <c r="B17" s="18" t="s">
        <v>21</v>
      </c>
      <c r="C17" s="19">
        <v>4.4450000000000003</v>
      </c>
      <c r="D17" s="20">
        <v>4.2</v>
      </c>
      <c r="E17" s="21">
        <f t="shared" si="7"/>
        <v>-0.24500000000000011</v>
      </c>
      <c r="F17" s="22">
        <f t="shared" si="8"/>
        <v>-5.5118110236220492E-2</v>
      </c>
      <c r="G17" s="19">
        <v>1.2000000000000002</v>
      </c>
      <c r="H17" s="20">
        <v>0.9</v>
      </c>
      <c r="I17" s="21">
        <f t="shared" si="9"/>
        <v>-0.30000000000000016</v>
      </c>
      <c r="J17" s="22">
        <f t="shared" si="10"/>
        <v>-0.25000000000000011</v>
      </c>
      <c r="K17" s="21">
        <f t="shared" si="4"/>
        <v>5.6450000000000005</v>
      </c>
      <c r="L17" s="21">
        <f t="shared" si="4"/>
        <v>5.1000000000000005</v>
      </c>
      <c r="M17" s="21">
        <f t="shared" si="11"/>
        <v>-0.54499999999999993</v>
      </c>
      <c r="N17" s="22">
        <f t="shared" si="12"/>
        <v>-9.6545615589016809E-2</v>
      </c>
    </row>
    <row r="18" spans="2:14" x14ac:dyDescent="0.25">
      <c r="B18" s="24" t="s">
        <v>22</v>
      </c>
      <c r="C18" s="14">
        <v>239.54299999999998</v>
      </c>
      <c r="D18" s="15">
        <v>146.09999999999997</v>
      </c>
      <c r="E18" s="25">
        <f t="shared" si="7"/>
        <v>-93.443000000000012</v>
      </c>
      <c r="F18" s="17">
        <f t="shared" si="8"/>
        <v>-0.39008862709409176</v>
      </c>
      <c r="G18" s="14">
        <v>35.6</v>
      </c>
      <c r="H18" s="15">
        <v>51.5</v>
      </c>
      <c r="I18" s="25">
        <f t="shared" si="9"/>
        <v>15.899999999999999</v>
      </c>
      <c r="J18" s="17">
        <f t="shared" si="10"/>
        <v>0.44662921348314599</v>
      </c>
      <c r="K18" s="25">
        <f t="shared" si="4"/>
        <v>275.14299999999997</v>
      </c>
      <c r="L18" s="25">
        <f t="shared" si="4"/>
        <v>197.59999999999997</v>
      </c>
      <c r="M18" s="25">
        <f t="shared" si="11"/>
        <v>-77.543000000000006</v>
      </c>
      <c r="N18" s="17">
        <f t="shared" si="12"/>
        <v>-0.28182799489719895</v>
      </c>
    </row>
    <row r="19" spans="2:14" x14ac:dyDescent="0.25">
      <c r="B19" s="26" t="s">
        <v>23</v>
      </c>
      <c r="C19" s="14">
        <v>1625.3850000000002</v>
      </c>
      <c r="D19" s="15">
        <v>1070.7</v>
      </c>
      <c r="E19" s="16">
        <f t="shared" si="7"/>
        <v>-554.68500000000017</v>
      </c>
      <c r="F19" s="17">
        <f t="shared" si="8"/>
        <v>-0.34126376212405068</v>
      </c>
      <c r="G19" s="14">
        <v>1003.5</v>
      </c>
      <c r="H19" s="15">
        <v>749.90000000000009</v>
      </c>
      <c r="I19" s="16">
        <f t="shared" si="9"/>
        <v>-253.59999999999991</v>
      </c>
      <c r="J19" s="17">
        <f t="shared" si="10"/>
        <v>-0.25271549576482305</v>
      </c>
      <c r="K19" s="16">
        <f t="shared" si="4"/>
        <v>2628.8850000000002</v>
      </c>
      <c r="L19" s="16">
        <f t="shared" si="4"/>
        <v>1820.6000000000001</v>
      </c>
      <c r="M19" s="16">
        <f t="shared" si="11"/>
        <v>-808.28500000000008</v>
      </c>
      <c r="N19" s="17">
        <f t="shared" si="12"/>
        <v>-0.30746304992420742</v>
      </c>
    </row>
    <row r="20" spans="2:14" ht="15.75" x14ac:dyDescent="0.25">
      <c r="B20" s="27" t="s">
        <v>24</v>
      </c>
      <c r="C20" s="14"/>
      <c r="D20" s="15"/>
      <c r="E20" s="10"/>
      <c r="F20" s="11"/>
      <c r="G20" s="14"/>
      <c r="H20" s="15"/>
      <c r="I20" s="10"/>
      <c r="J20" s="11"/>
      <c r="K20" s="16"/>
      <c r="L20" s="16"/>
      <c r="M20" s="10"/>
      <c r="N20" s="11"/>
    </row>
    <row r="21" spans="2:14" x14ac:dyDescent="0.25">
      <c r="B21" s="12" t="s">
        <v>9</v>
      </c>
      <c r="C21" s="14"/>
      <c r="D21" s="15"/>
      <c r="E21" s="10"/>
      <c r="F21" s="11"/>
      <c r="G21" s="14"/>
      <c r="H21" s="15"/>
      <c r="I21" s="10"/>
      <c r="J21" s="11"/>
      <c r="K21" s="16"/>
      <c r="L21" s="16"/>
      <c r="M21" s="10"/>
      <c r="N21" s="11"/>
    </row>
    <row r="22" spans="2:14" x14ac:dyDescent="0.25">
      <c r="B22" s="13" t="s">
        <v>25</v>
      </c>
      <c r="C22" s="14">
        <v>351.91200000000003</v>
      </c>
      <c r="D22" s="15">
        <v>0</v>
      </c>
      <c r="E22" s="16">
        <f>D22-C22</f>
        <v>-351.91200000000003</v>
      </c>
      <c r="F22" s="17">
        <f>E22/C22</f>
        <v>-1</v>
      </c>
      <c r="G22" s="14">
        <v>276.29999999999995</v>
      </c>
      <c r="H22" s="15">
        <v>0</v>
      </c>
      <c r="I22" s="16">
        <f>H22-G22</f>
        <v>-276.29999999999995</v>
      </c>
      <c r="J22" s="17">
        <f>I22/G22</f>
        <v>-1</v>
      </c>
      <c r="K22" s="16">
        <f t="shared" si="4"/>
        <v>628.21199999999999</v>
      </c>
      <c r="L22" s="16">
        <f t="shared" si="4"/>
        <v>0</v>
      </c>
      <c r="M22" s="16">
        <f>L22-K22</f>
        <v>-628.21199999999999</v>
      </c>
      <c r="N22" s="17">
        <f>M22/K22</f>
        <v>-1</v>
      </c>
    </row>
    <row r="23" spans="2:14" x14ac:dyDescent="0.25">
      <c r="B23" s="13" t="s">
        <v>26</v>
      </c>
      <c r="C23" s="14">
        <v>476.49199999999996</v>
      </c>
      <c r="D23" s="15">
        <v>0</v>
      </c>
      <c r="E23" s="16">
        <f t="shared" ref="E23:E25" si="13">D23-C23</f>
        <v>-476.49199999999996</v>
      </c>
      <c r="F23" s="17">
        <f t="shared" ref="F23:F25" si="14">E23/C23</f>
        <v>-1</v>
      </c>
      <c r="G23" s="14">
        <v>380.40000000000003</v>
      </c>
      <c r="H23" s="15">
        <v>0</v>
      </c>
      <c r="I23" s="16">
        <f t="shared" ref="I23:I25" si="15">H23-G23</f>
        <v>-380.40000000000003</v>
      </c>
      <c r="J23" s="17">
        <f t="shared" ref="J23:J25" si="16">I23/G23</f>
        <v>-1</v>
      </c>
      <c r="K23" s="16">
        <f t="shared" si="4"/>
        <v>856.89200000000005</v>
      </c>
      <c r="L23" s="16">
        <f t="shared" si="4"/>
        <v>0</v>
      </c>
      <c r="M23" s="16">
        <f t="shared" ref="M23:M25" si="17">L23-K23</f>
        <v>-856.89200000000005</v>
      </c>
      <c r="N23" s="17">
        <f t="shared" ref="N23:N25" si="18">M23/K23</f>
        <v>-1</v>
      </c>
    </row>
    <row r="24" spans="2:14" x14ac:dyDescent="0.25">
      <c r="B24" s="18" t="s">
        <v>27</v>
      </c>
      <c r="C24" s="19">
        <v>487.69099999999997</v>
      </c>
      <c r="D24" s="20">
        <v>0</v>
      </c>
      <c r="E24" s="21">
        <f t="shared" si="13"/>
        <v>-487.69099999999997</v>
      </c>
      <c r="F24" s="22">
        <f t="shared" si="14"/>
        <v>-1</v>
      </c>
      <c r="G24" s="19">
        <v>34.700000000000003</v>
      </c>
      <c r="H24" s="20">
        <v>0</v>
      </c>
      <c r="I24" s="21">
        <f t="shared" si="15"/>
        <v>-34.700000000000003</v>
      </c>
      <c r="J24" s="22">
        <f t="shared" si="16"/>
        <v>-1</v>
      </c>
      <c r="K24" s="21">
        <f t="shared" si="4"/>
        <v>522.39099999999996</v>
      </c>
      <c r="L24" s="21">
        <f t="shared" si="4"/>
        <v>0</v>
      </c>
      <c r="M24" s="21">
        <f t="shared" si="17"/>
        <v>-522.39099999999996</v>
      </c>
      <c r="N24" s="22">
        <f t="shared" si="18"/>
        <v>-1</v>
      </c>
    </row>
    <row r="25" spans="2:14" x14ac:dyDescent="0.25">
      <c r="B25" s="23" t="s">
        <v>13</v>
      </c>
      <c r="C25" s="14">
        <v>1316.095</v>
      </c>
      <c r="D25" s="15">
        <v>0</v>
      </c>
      <c r="E25" s="16">
        <f t="shared" si="13"/>
        <v>-1316.095</v>
      </c>
      <c r="F25" s="17">
        <f t="shared" si="14"/>
        <v>-1</v>
      </c>
      <c r="G25" s="14">
        <v>691.40000000000009</v>
      </c>
      <c r="H25" s="15">
        <v>0</v>
      </c>
      <c r="I25" s="16">
        <f t="shared" si="15"/>
        <v>-691.40000000000009</v>
      </c>
      <c r="J25" s="17">
        <f t="shared" si="16"/>
        <v>-1</v>
      </c>
      <c r="K25" s="16">
        <f t="shared" si="4"/>
        <v>2007.4950000000001</v>
      </c>
      <c r="L25" s="16">
        <f t="shared" si="4"/>
        <v>0</v>
      </c>
      <c r="M25" s="16">
        <f t="shared" si="17"/>
        <v>-2007.4950000000001</v>
      </c>
      <c r="N25" s="17">
        <f t="shared" si="18"/>
        <v>-1</v>
      </c>
    </row>
    <row r="26" spans="2:14" x14ac:dyDescent="0.25">
      <c r="B26" s="12" t="s">
        <v>28</v>
      </c>
      <c r="C26" s="14"/>
      <c r="D26" s="15"/>
      <c r="E26" s="10"/>
      <c r="F26" s="11"/>
      <c r="G26" s="14"/>
      <c r="H26" s="15"/>
      <c r="I26" s="10"/>
      <c r="J26" s="11"/>
      <c r="K26" s="16"/>
      <c r="L26" s="16"/>
      <c r="M26" s="10"/>
      <c r="N26" s="11"/>
    </row>
    <row r="27" spans="2:14" x14ac:dyDescent="0.25">
      <c r="B27" s="13" t="s">
        <v>29</v>
      </c>
      <c r="C27" s="14">
        <v>0</v>
      </c>
      <c r="D27" s="15">
        <v>2153.7999999999997</v>
      </c>
      <c r="E27" s="16">
        <f>D27-C27</f>
        <v>2153.7999999999997</v>
      </c>
      <c r="F27" s="17" t="e">
        <f>E27/C27</f>
        <v>#DIV/0!</v>
      </c>
      <c r="G27" s="14">
        <v>378.4</v>
      </c>
      <c r="H27" s="15">
        <v>1885.2</v>
      </c>
      <c r="I27" s="16">
        <f>H27-G27</f>
        <v>1506.8000000000002</v>
      </c>
      <c r="J27" s="17">
        <f>I27/G27</f>
        <v>3.9820295983086686</v>
      </c>
      <c r="K27" s="16">
        <f t="shared" si="4"/>
        <v>378.4</v>
      </c>
      <c r="L27" s="16">
        <f t="shared" si="4"/>
        <v>4039</v>
      </c>
      <c r="M27" s="16">
        <f>L27-K27</f>
        <v>3660.6</v>
      </c>
      <c r="N27" s="17">
        <f>M27/K27</f>
        <v>9.6738900634249472</v>
      </c>
    </row>
    <row r="28" spans="2:14" x14ac:dyDescent="0.25">
      <c r="B28" s="12" t="s">
        <v>14</v>
      </c>
      <c r="C28" s="14"/>
      <c r="D28" s="15"/>
      <c r="E28" s="10"/>
      <c r="F28" s="11"/>
      <c r="G28" s="14"/>
      <c r="H28" s="15"/>
      <c r="I28" s="10"/>
      <c r="J28" s="11"/>
      <c r="K28" s="16"/>
      <c r="L28" s="16"/>
      <c r="M28" s="10"/>
      <c r="N28" s="11"/>
    </row>
    <row r="29" spans="2:14" x14ac:dyDescent="0.25">
      <c r="B29" s="18" t="s">
        <v>30</v>
      </c>
      <c r="C29" s="19">
        <v>8.9999999999999993E-3</v>
      </c>
      <c r="D29" s="20">
        <v>0.1</v>
      </c>
      <c r="E29" s="21">
        <f>D29-C29</f>
        <v>9.1000000000000011E-2</v>
      </c>
      <c r="F29" s="22">
        <f>E29/C29</f>
        <v>10.111111111111112</v>
      </c>
      <c r="G29" s="19">
        <v>0</v>
      </c>
      <c r="H29" s="20">
        <v>0</v>
      </c>
      <c r="I29" s="21">
        <f>H29-G29</f>
        <v>0</v>
      </c>
      <c r="J29" s="22" t="e">
        <f>I29/G29</f>
        <v>#DIV/0!</v>
      </c>
      <c r="K29" s="21">
        <f t="shared" si="4"/>
        <v>8.9999999999999993E-3</v>
      </c>
      <c r="L29" s="21">
        <f t="shared" si="4"/>
        <v>0.1</v>
      </c>
      <c r="M29" s="21">
        <f>L29-K29</f>
        <v>9.1000000000000011E-2</v>
      </c>
      <c r="N29" s="22">
        <f>M29/K29</f>
        <v>10.111111111111112</v>
      </c>
    </row>
    <row r="30" spans="2:14" x14ac:dyDescent="0.25">
      <c r="B30" s="26" t="s">
        <v>31</v>
      </c>
      <c r="C30" s="14">
        <v>1316.104</v>
      </c>
      <c r="D30" s="15">
        <v>2153.8999999999996</v>
      </c>
      <c r="E30" s="16">
        <f>D30-C30</f>
        <v>837.79599999999959</v>
      </c>
      <c r="F30" s="17">
        <f>E30/C30</f>
        <v>0.63657279363940811</v>
      </c>
      <c r="G30" s="14">
        <v>1069.8000000000002</v>
      </c>
      <c r="H30" s="15">
        <v>1885.2</v>
      </c>
      <c r="I30" s="16">
        <f>H30-G30</f>
        <v>815.39999999999986</v>
      </c>
      <c r="J30" s="17">
        <f>I30/G30</f>
        <v>0.76219854178351065</v>
      </c>
      <c r="K30" s="16">
        <f t="shared" si="4"/>
        <v>2385.9040000000005</v>
      </c>
      <c r="L30" s="16">
        <f t="shared" si="4"/>
        <v>4039.0999999999995</v>
      </c>
      <c r="M30" s="16">
        <f>L30-K30</f>
        <v>1653.195999999999</v>
      </c>
      <c r="N30" s="17">
        <f>M30/K30</f>
        <v>0.69290130700983721</v>
      </c>
    </row>
    <row r="31" spans="2:14" ht="15.75" x14ac:dyDescent="0.25">
      <c r="B31" s="9" t="s">
        <v>32</v>
      </c>
      <c r="C31" s="14"/>
      <c r="D31" s="15"/>
      <c r="E31" s="10"/>
      <c r="F31" s="11"/>
      <c r="G31" s="14"/>
      <c r="H31" s="15"/>
      <c r="I31" s="10"/>
      <c r="J31" s="11"/>
      <c r="K31" s="16"/>
      <c r="L31" s="16"/>
      <c r="M31" s="10"/>
      <c r="N31" s="11"/>
    </row>
    <row r="32" spans="2:14" x14ac:dyDescent="0.25">
      <c r="B32" s="12" t="s">
        <v>9</v>
      </c>
      <c r="C32" s="14"/>
      <c r="D32" s="15"/>
      <c r="E32" s="10"/>
      <c r="F32" s="11"/>
      <c r="G32" s="14"/>
      <c r="H32" s="15"/>
      <c r="I32" s="10"/>
      <c r="J32" s="11"/>
      <c r="K32" s="16"/>
      <c r="L32" s="16"/>
      <c r="M32" s="10"/>
      <c r="N32" s="11"/>
    </row>
    <row r="33" spans="2:14" x14ac:dyDescent="0.25">
      <c r="B33" s="13" t="s">
        <v>33</v>
      </c>
      <c r="C33" s="14">
        <v>1566.981</v>
      </c>
      <c r="D33" s="15">
        <v>1496.1</v>
      </c>
      <c r="E33" s="16">
        <f>D33-C33</f>
        <v>-70.881000000000085</v>
      </c>
      <c r="F33" s="17">
        <f>E33/C33</f>
        <v>-4.5234115793363214E-2</v>
      </c>
      <c r="G33" s="14">
        <v>1737</v>
      </c>
      <c r="H33" s="15">
        <v>1625.7000000000003</v>
      </c>
      <c r="I33" s="16">
        <f>H33-G33</f>
        <v>-111.29999999999973</v>
      </c>
      <c r="J33" s="17">
        <f>I33/G33</f>
        <v>-6.407599309153697E-2</v>
      </c>
      <c r="K33" s="16">
        <f t="shared" si="4"/>
        <v>3303.9809999999998</v>
      </c>
      <c r="L33" s="16">
        <f t="shared" si="4"/>
        <v>3121.8</v>
      </c>
      <c r="M33" s="16">
        <f>L33-K33</f>
        <v>-182.18099999999959</v>
      </c>
      <c r="N33" s="17">
        <f>M33/K33</f>
        <v>-5.5139844932522192E-2</v>
      </c>
    </row>
    <row r="34" spans="2:14" x14ac:dyDescent="0.25">
      <c r="B34" s="13" t="s">
        <v>34</v>
      </c>
      <c r="C34" s="14">
        <v>1672.2139999999999</v>
      </c>
      <c r="D34" s="15">
        <v>1600.6999999999998</v>
      </c>
      <c r="E34" s="16">
        <f t="shared" ref="E34:E37" si="19">D34-C34</f>
        <v>-71.514000000000124</v>
      </c>
      <c r="F34" s="17">
        <f t="shared" ref="F34:F37" si="20">E34/C34</f>
        <v>-4.2766057454368955E-2</v>
      </c>
      <c r="G34" s="14">
        <v>1789</v>
      </c>
      <c r="H34" s="15">
        <v>1030.3999999999999</v>
      </c>
      <c r="I34" s="16">
        <f t="shared" ref="I34:I37" si="21">H34-G34</f>
        <v>-758.60000000000014</v>
      </c>
      <c r="J34" s="17">
        <f t="shared" ref="J34:J37" si="22">I34/G34</f>
        <v>-0.42403577417551713</v>
      </c>
      <c r="K34" s="16">
        <f t="shared" si="4"/>
        <v>3461.2139999999999</v>
      </c>
      <c r="L34" s="16">
        <f t="shared" si="4"/>
        <v>2631.0999999999995</v>
      </c>
      <c r="M34" s="16">
        <f t="shared" ref="M34:M37" si="23">L34-K34</f>
        <v>-830.11400000000049</v>
      </c>
      <c r="N34" s="17">
        <f t="shared" ref="N34:N37" si="24">M34/K34</f>
        <v>-0.23983319147559223</v>
      </c>
    </row>
    <row r="35" spans="2:14" x14ac:dyDescent="0.25">
      <c r="B35" s="13" t="s">
        <v>35</v>
      </c>
      <c r="C35" s="14">
        <v>1329.3649999999998</v>
      </c>
      <c r="D35" s="15">
        <v>1773.2</v>
      </c>
      <c r="E35" s="16">
        <f t="shared" si="19"/>
        <v>443.83500000000026</v>
      </c>
      <c r="F35" s="17">
        <f t="shared" si="20"/>
        <v>0.33386993038029461</v>
      </c>
      <c r="G35" s="14">
        <v>1756.1999999999998</v>
      </c>
      <c r="H35" s="15">
        <v>1396.1</v>
      </c>
      <c r="I35" s="16">
        <f t="shared" si="21"/>
        <v>-360.09999999999991</v>
      </c>
      <c r="J35" s="17">
        <f t="shared" si="22"/>
        <v>-0.20504498348707434</v>
      </c>
      <c r="K35" s="16">
        <f t="shared" si="4"/>
        <v>3085.5649999999996</v>
      </c>
      <c r="L35" s="16">
        <f t="shared" si="4"/>
        <v>3169.3</v>
      </c>
      <c r="M35" s="16">
        <f t="shared" si="23"/>
        <v>83.735000000000582</v>
      </c>
      <c r="N35" s="17">
        <f t="shared" si="24"/>
        <v>2.7137655502315002E-2</v>
      </c>
    </row>
    <row r="36" spans="2:14" x14ac:dyDescent="0.25">
      <c r="B36" s="18" t="s">
        <v>36</v>
      </c>
      <c r="C36" s="19">
        <v>1717.1969999999999</v>
      </c>
      <c r="D36" s="20">
        <v>1392.1</v>
      </c>
      <c r="E36" s="21">
        <f t="shared" si="19"/>
        <v>-325.09699999999998</v>
      </c>
      <c r="F36" s="22">
        <f t="shared" si="20"/>
        <v>-0.18931840668251809</v>
      </c>
      <c r="G36" s="19">
        <v>1169.8999999999999</v>
      </c>
      <c r="H36" s="20">
        <v>1710.8999999999996</v>
      </c>
      <c r="I36" s="21">
        <f t="shared" si="21"/>
        <v>540.99999999999977</v>
      </c>
      <c r="J36" s="22">
        <f t="shared" si="22"/>
        <v>0.46243268655440622</v>
      </c>
      <c r="K36" s="21">
        <f t="shared" si="4"/>
        <v>2887.0969999999998</v>
      </c>
      <c r="L36" s="21">
        <f t="shared" si="4"/>
        <v>3102.9999999999995</v>
      </c>
      <c r="M36" s="21">
        <f t="shared" si="23"/>
        <v>215.90299999999979</v>
      </c>
      <c r="N36" s="22">
        <f t="shared" si="24"/>
        <v>7.4782038843862822E-2</v>
      </c>
    </row>
    <row r="37" spans="2:14" x14ac:dyDescent="0.25">
      <c r="B37" s="23" t="s">
        <v>13</v>
      </c>
      <c r="C37" s="14">
        <v>6285.7569999999996</v>
      </c>
      <c r="D37" s="15">
        <v>6262.1</v>
      </c>
      <c r="E37" s="16">
        <f t="shared" si="19"/>
        <v>-23.656999999999243</v>
      </c>
      <c r="F37" s="17">
        <f t="shared" si="20"/>
        <v>-3.7635880610719192E-3</v>
      </c>
      <c r="G37" s="14">
        <v>6452.0999999999995</v>
      </c>
      <c r="H37" s="15">
        <v>5763.1</v>
      </c>
      <c r="I37" s="16">
        <f t="shared" si="21"/>
        <v>-688.99999999999909</v>
      </c>
      <c r="J37" s="17">
        <f t="shared" si="22"/>
        <v>-0.10678693758621211</v>
      </c>
      <c r="K37" s="16">
        <f t="shared" si="4"/>
        <v>12737.857</v>
      </c>
      <c r="L37" s="16">
        <f t="shared" si="4"/>
        <v>12025.2</v>
      </c>
      <c r="M37" s="16">
        <f t="shared" si="23"/>
        <v>-712.65699999999924</v>
      </c>
      <c r="N37" s="17">
        <f t="shared" si="24"/>
        <v>-5.5947951056445309E-2</v>
      </c>
    </row>
    <row r="38" spans="2:14" ht="15.75" x14ac:dyDescent="0.25">
      <c r="B38" s="9" t="s">
        <v>37</v>
      </c>
      <c r="C38" s="14"/>
      <c r="D38" s="15"/>
      <c r="E38" s="10"/>
      <c r="F38" s="11"/>
      <c r="G38" s="14"/>
      <c r="H38" s="15"/>
      <c r="I38" s="10"/>
      <c r="J38" s="11"/>
      <c r="K38" s="16"/>
      <c r="L38" s="16"/>
      <c r="M38" s="10"/>
      <c r="N38" s="11"/>
    </row>
    <row r="39" spans="2:14" x14ac:dyDescent="0.25">
      <c r="B39" s="12" t="s">
        <v>9</v>
      </c>
      <c r="C39" s="14"/>
      <c r="D39" s="15"/>
      <c r="E39" s="10"/>
      <c r="F39" s="11"/>
      <c r="G39" s="14"/>
      <c r="H39" s="15"/>
      <c r="I39" s="10"/>
      <c r="J39" s="11"/>
      <c r="K39" s="16"/>
      <c r="L39" s="16"/>
      <c r="M39" s="10"/>
      <c r="N39" s="11"/>
    </row>
    <row r="40" spans="2:14" x14ac:dyDescent="0.25">
      <c r="B40" s="13" t="s">
        <v>38</v>
      </c>
      <c r="C40" s="14">
        <v>191.20099999999999</v>
      </c>
      <c r="D40" s="15">
        <v>77.900000000000006</v>
      </c>
      <c r="E40" s="16">
        <f>D40-C40</f>
        <v>-113.30099999999999</v>
      </c>
      <c r="F40" s="17">
        <f>E40/C40</f>
        <v>-0.592575352639369</v>
      </c>
      <c r="G40" s="14">
        <v>135.6</v>
      </c>
      <c r="H40" s="15">
        <v>114</v>
      </c>
      <c r="I40" s="16">
        <f>H40-G40</f>
        <v>-21.599999999999994</v>
      </c>
      <c r="J40" s="17">
        <f>I40/G40</f>
        <v>-0.15929203539823006</v>
      </c>
      <c r="K40" s="16">
        <f t="shared" si="4"/>
        <v>326.80099999999999</v>
      </c>
      <c r="L40" s="16">
        <f t="shared" si="4"/>
        <v>191.9</v>
      </c>
      <c r="M40" s="16">
        <f>L40-K40</f>
        <v>-134.90099999999998</v>
      </c>
      <c r="N40" s="17">
        <f>M40/K40</f>
        <v>-0.4127924945150106</v>
      </c>
    </row>
    <row r="41" spans="2:14" x14ac:dyDescent="0.25">
      <c r="B41" s="18" t="s">
        <v>39</v>
      </c>
      <c r="C41" s="19">
        <v>330.44600000000003</v>
      </c>
      <c r="D41" s="20">
        <v>153.5</v>
      </c>
      <c r="E41" s="21">
        <f t="shared" ref="E41:E42" si="25">D41-C41</f>
        <v>-176.94600000000003</v>
      </c>
      <c r="F41" s="22">
        <f t="shared" ref="F41:F42" si="26">E41/C41</f>
        <v>-0.53547629567312061</v>
      </c>
      <c r="G41" s="19">
        <v>350.3</v>
      </c>
      <c r="H41" s="20">
        <v>320</v>
      </c>
      <c r="I41" s="21">
        <f t="shared" ref="I41:I42" si="27">H41-G41</f>
        <v>-30.300000000000011</v>
      </c>
      <c r="J41" s="22">
        <f t="shared" ref="J41:J42" si="28">I41/G41</f>
        <v>-8.6497288038823894E-2</v>
      </c>
      <c r="K41" s="21">
        <f t="shared" si="4"/>
        <v>680.74600000000009</v>
      </c>
      <c r="L41" s="21">
        <f t="shared" si="4"/>
        <v>473.5</v>
      </c>
      <c r="M41" s="21">
        <f t="shared" ref="M41:M42" si="29">L41-K41</f>
        <v>-207.24600000000009</v>
      </c>
      <c r="N41" s="22">
        <f t="shared" ref="N41:N42" si="30">M41/K41</f>
        <v>-0.30443954132672107</v>
      </c>
    </row>
    <row r="42" spans="2:14" x14ac:dyDescent="0.25">
      <c r="B42" s="23" t="s">
        <v>13</v>
      </c>
      <c r="C42" s="14">
        <v>521.64700000000005</v>
      </c>
      <c r="D42" s="15">
        <v>231.4</v>
      </c>
      <c r="E42" s="16">
        <f t="shared" si="25"/>
        <v>-290.24700000000007</v>
      </c>
      <c r="F42" s="17">
        <f t="shared" si="26"/>
        <v>-0.55640500184991004</v>
      </c>
      <c r="G42" s="14">
        <v>485.9</v>
      </c>
      <c r="H42" s="15">
        <v>434</v>
      </c>
      <c r="I42" s="16">
        <f t="shared" si="27"/>
        <v>-51.899999999999977</v>
      </c>
      <c r="J42" s="17">
        <f t="shared" si="28"/>
        <v>-0.1068121012554023</v>
      </c>
      <c r="K42" s="16">
        <f t="shared" si="4"/>
        <v>1007.547</v>
      </c>
      <c r="L42" s="16">
        <f t="shared" si="4"/>
        <v>665.4</v>
      </c>
      <c r="M42" s="16">
        <f t="shared" si="29"/>
        <v>-342.14700000000005</v>
      </c>
      <c r="N42" s="17">
        <f t="shared" si="30"/>
        <v>-0.33958415835688066</v>
      </c>
    </row>
    <row r="43" spans="2:14" ht="15.75" x14ac:dyDescent="0.25">
      <c r="B43" s="9" t="s">
        <v>40</v>
      </c>
      <c r="C43" s="14"/>
      <c r="D43" s="15"/>
      <c r="E43" s="10"/>
      <c r="F43" s="11"/>
      <c r="G43" s="14"/>
      <c r="H43" s="15"/>
      <c r="I43" s="10"/>
      <c r="J43" s="11"/>
      <c r="K43" s="16"/>
      <c r="L43" s="16"/>
      <c r="M43" s="10"/>
      <c r="N43" s="11"/>
    </row>
    <row r="44" spans="2:14" x14ac:dyDescent="0.25">
      <c r="B44" s="12" t="s">
        <v>14</v>
      </c>
      <c r="C44" s="14"/>
      <c r="D44" s="15"/>
      <c r="E44" s="10"/>
      <c r="F44" s="11"/>
      <c r="G44" s="14"/>
      <c r="H44" s="15"/>
      <c r="I44" s="10"/>
      <c r="J44" s="11"/>
      <c r="K44" s="16"/>
      <c r="L44" s="16"/>
      <c r="M44" s="10"/>
      <c r="N44" s="11"/>
    </row>
    <row r="45" spans="2:14" x14ac:dyDescent="0.25">
      <c r="B45" s="13" t="s">
        <v>40</v>
      </c>
      <c r="C45" s="14">
        <v>1.4E-2</v>
      </c>
      <c r="D45" s="15">
        <v>0.1</v>
      </c>
      <c r="E45" s="16">
        <f t="shared" ref="E45" si="31">D45-C45</f>
        <v>8.6000000000000007E-2</v>
      </c>
      <c r="F45" s="17">
        <f t="shared" ref="F45" si="32">E45/C45</f>
        <v>6.1428571428571432</v>
      </c>
      <c r="G45" s="14">
        <v>0</v>
      </c>
      <c r="H45" s="15">
        <v>0</v>
      </c>
      <c r="I45" s="16">
        <f t="shared" ref="I45" si="33">H45-G45</f>
        <v>0</v>
      </c>
      <c r="J45" s="17" t="e">
        <f t="shared" ref="J45" si="34">I45/G45</f>
        <v>#DIV/0!</v>
      </c>
      <c r="K45" s="16">
        <f t="shared" si="4"/>
        <v>1.4E-2</v>
      </c>
      <c r="L45" s="16">
        <f t="shared" si="4"/>
        <v>0.1</v>
      </c>
      <c r="M45" s="16">
        <f t="shared" ref="M45" si="35">L45-K45</f>
        <v>8.6000000000000007E-2</v>
      </c>
      <c r="N45" s="17">
        <f t="shared" ref="N45" si="36">M45/K45</f>
        <v>6.1428571428571432</v>
      </c>
    </row>
    <row r="46" spans="2:14" ht="15.75" x14ac:dyDescent="0.25">
      <c r="B46" s="9" t="s">
        <v>41</v>
      </c>
      <c r="C46" s="14"/>
      <c r="D46" s="15"/>
      <c r="E46" s="10"/>
      <c r="F46" s="11"/>
      <c r="G46" s="14"/>
      <c r="H46" s="15"/>
      <c r="I46" s="10"/>
      <c r="J46" s="11"/>
      <c r="K46" s="16"/>
      <c r="L46" s="16"/>
      <c r="M46" s="10"/>
      <c r="N46" s="11"/>
    </row>
    <row r="47" spans="2:14" x14ac:dyDescent="0.25">
      <c r="B47" s="12" t="s">
        <v>9</v>
      </c>
      <c r="C47" s="14"/>
      <c r="D47" s="15"/>
      <c r="E47" s="10"/>
      <c r="F47" s="11"/>
      <c r="G47" s="14"/>
      <c r="H47" s="15"/>
      <c r="I47" s="10"/>
      <c r="J47" s="11"/>
      <c r="K47" s="16"/>
      <c r="L47" s="16"/>
      <c r="M47" s="10"/>
      <c r="N47" s="11"/>
    </row>
    <row r="48" spans="2:14" x14ac:dyDescent="0.25">
      <c r="B48" s="13" t="s">
        <v>42</v>
      </c>
      <c r="C48" s="14">
        <v>1019.583</v>
      </c>
      <c r="D48" s="15">
        <v>965.3</v>
      </c>
      <c r="E48" s="16">
        <f t="shared" ref="E48:E52" si="37">D48-C48</f>
        <v>-54.283000000000015</v>
      </c>
      <c r="F48" s="17">
        <f t="shared" ref="F48:F52" si="38">E48/C48</f>
        <v>-5.3240393376507864E-2</v>
      </c>
      <c r="G48" s="14">
        <v>1087.2</v>
      </c>
      <c r="H48" s="15">
        <v>1035.0999999999999</v>
      </c>
      <c r="I48" s="16">
        <f t="shared" ref="I48:I52" si="39">H48-G48</f>
        <v>-52.100000000000136</v>
      </c>
      <c r="J48" s="17">
        <f t="shared" ref="J48:J52" si="40">I48/G48</f>
        <v>-4.7921265636497547E-2</v>
      </c>
      <c r="K48" s="16">
        <f t="shared" si="4"/>
        <v>2106.7829999999999</v>
      </c>
      <c r="L48" s="16">
        <f t="shared" si="4"/>
        <v>2000.3999999999999</v>
      </c>
      <c r="M48" s="16">
        <f t="shared" ref="M48:M52" si="41">L48-K48</f>
        <v>-106.38300000000004</v>
      </c>
      <c r="N48" s="17">
        <f t="shared" ref="N48:N52" si="42">M48/K48</f>
        <v>-5.0495471057057158E-2</v>
      </c>
    </row>
    <row r="49" spans="2:14" x14ac:dyDescent="0.25">
      <c r="B49" s="13" t="s">
        <v>43</v>
      </c>
      <c r="C49" s="14">
        <v>898.93500000000017</v>
      </c>
      <c r="D49" s="15">
        <v>833.3</v>
      </c>
      <c r="E49" s="16">
        <f t="shared" si="37"/>
        <v>-65.635000000000218</v>
      </c>
      <c r="F49" s="17">
        <f t="shared" si="38"/>
        <v>-7.301417788827913E-2</v>
      </c>
      <c r="G49" s="14">
        <v>1075</v>
      </c>
      <c r="H49" s="15">
        <v>1028.2</v>
      </c>
      <c r="I49" s="16">
        <f t="shared" si="39"/>
        <v>-46.799999999999955</v>
      </c>
      <c r="J49" s="17">
        <f t="shared" si="40"/>
        <v>-4.3534883720930187E-2</v>
      </c>
      <c r="K49" s="16">
        <f t="shared" si="4"/>
        <v>1973.9350000000002</v>
      </c>
      <c r="L49" s="16">
        <f t="shared" si="4"/>
        <v>1861.5</v>
      </c>
      <c r="M49" s="16">
        <f t="shared" si="41"/>
        <v>-112.43500000000017</v>
      </c>
      <c r="N49" s="17">
        <f t="shared" si="42"/>
        <v>-5.6959828971065496E-2</v>
      </c>
    </row>
    <row r="50" spans="2:14" x14ac:dyDescent="0.25">
      <c r="B50" s="13" t="s">
        <v>44</v>
      </c>
      <c r="C50" s="14">
        <v>1336.924</v>
      </c>
      <c r="D50" s="15">
        <v>958.6</v>
      </c>
      <c r="E50" s="16">
        <f t="shared" si="37"/>
        <v>-378.32399999999996</v>
      </c>
      <c r="F50" s="17">
        <f t="shared" si="38"/>
        <v>-0.28298093234918364</v>
      </c>
      <c r="G50" s="14">
        <v>1280.1000000000001</v>
      </c>
      <c r="H50" s="15">
        <v>1232.8</v>
      </c>
      <c r="I50" s="16">
        <f t="shared" si="39"/>
        <v>-47.300000000000182</v>
      </c>
      <c r="J50" s="17">
        <f t="shared" si="40"/>
        <v>-3.6950238262635868E-2</v>
      </c>
      <c r="K50" s="16">
        <f t="shared" si="4"/>
        <v>2617.0240000000003</v>
      </c>
      <c r="L50" s="16">
        <f t="shared" si="4"/>
        <v>2191.4</v>
      </c>
      <c r="M50" s="16">
        <f t="shared" si="41"/>
        <v>-425.62400000000025</v>
      </c>
      <c r="N50" s="17">
        <f t="shared" si="42"/>
        <v>-0.1626366437602407</v>
      </c>
    </row>
    <row r="51" spans="2:14" x14ac:dyDescent="0.25">
      <c r="B51" s="18" t="s">
        <v>45</v>
      </c>
      <c r="C51" s="19">
        <v>1417.7</v>
      </c>
      <c r="D51" s="20">
        <v>1502.8</v>
      </c>
      <c r="E51" s="21">
        <f t="shared" si="37"/>
        <v>85.099999999999909</v>
      </c>
      <c r="F51" s="22">
        <f t="shared" si="38"/>
        <v>6.0026803978274604E-2</v>
      </c>
      <c r="G51" s="19">
        <v>893</v>
      </c>
      <c r="H51" s="20">
        <v>1419</v>
      </c>
      <c r="I51" s="21">
        <f t="shared" si="39"/>
        <v>526</v>
      </c>
      <c r="J51" s="22">
        <f t="shared" si="40"/>
        <v>0.58902575587905937</v>
      </c>
      <c r="K51" s="21">
        <f t="shared" si="4"/>
        <v>2310.6999999999998</v>
      </c>
      <c r="L51" s="21">
        <f t="shared" si="4"/>
        <v>2921.8</v>
      </c>
      <c r="M51" s="21">
        <f t="shared" si="41"/>
        <v>611.10000000000036</v>
      </c>
      <c r="N51" s="22">
        <f t="shared" si="42"/>
        <v>0.26446531354135128</v>
      </c>
    </row>
    <row r="52" spans="2:14" x14ac:dyDescent="0.25">
      <c r="B52" s="23" t="s">
        <v>13</v>
      </c>
      <c r="C52" s="14">
        <v>4673.1419999999998</v>
      </c>
      <c r="D52" s="15">
        <v>4260</v>
      </c>
      <c r="E52" s="16">
        <f t="shared" si="37"/>
        <v>-413.14199999999983</v>
      </c>
      <c r="F52" s="17">
        <f t="shared" si="38"/>
        <v>-8.8407756494452733E-2</v>
      </c>
      <c r="G52" s="14">
        <v>4335.3</v>
      </c>
      <c r="H52" s="15">
        <v>4715.1000000000004</v>
      </c>
      <c r="I52" s="16">
        <f t="shared" si="39"/>
        <v>379.80000000000018</v>
      </c>
      <c r="J52" s="17">
        <f t="shared" si="40"/>
        <v>8.7606394021175038E-2</v>
      </c>
      <c r="K52" s="16">
        <f t="shared" si="4"/>
        <v>9008.4419999999991</v>
      </c>
      <c r="L52" s="16">
        <f t="shared" si="4"/>
        <v>8975.1</v>
      </c>
      <c r="M52" s="16">
        <f t="shared" si="41"/>
        <v>-33.341999999998734</v>
      </c>
      <c r="N52" s="17">
        <f t="shared" si="42"/>
        <v>-3.7011949458073592E-3</v>
      </c>
    </row>
    <row r="53" spans="2:14" ht="15.75" x14ac:dyDescent="0.25">
      <c r="B53" s="9" t="s">
        <v>46</v>
      </c>
      <c r="C53" s="14"/>
      <c r="D53" s="15"/>
      <c r="E53" s="10"/>
      <c r="F53" s="11"/>
      <c r="G53" s="14"/>
      <c r="H53" s="15"/>
      <c r="I53" s="10"/>
      <c r="J53" s="11"/>
      <c r="K53" s="16"/>
      <c r="L53" s="16"/>
      <c r="M53" s="10"/>
      <c r="N53" s="11"/>
    </row>
    <row r="54" spans="2:14" x14ac:dyDescent="0.25">
      <c r="B54" s="12" t="s">
        <v>9</v>
      </c>
      <c r="C54" s="14"/>
      <c r="D54" s="15"/>
      <c r="E54" s="10"/>
      <c r="F54" s="11"/>
      <c r="G54" s="14"/>
      <c r="H54" s="15"/>
      <c r="I54" s="10"/>
      <c r="J54" s="11"/>
      <c r="K54" s="16"/>
      <c r="L54" s="16"/>
      <c r="M54" s="10"/>
      <c r="N54" s="11"/>
    </row>
    <row r="55" spans="2:14" x14ac:dyDescent="0.25">
      <c r="B55" s="13" t="s">
        <v>46</v>
      </c>
      <c r="C55" s="14">
        <v>426.94499999999999</v>
      </c>
      <c r="D55" s="15">
        <v>416.9</v>
      </c>
      <c r="E55" s="16">
        <f t="shared" ref="E55" si="43">D55-C55</f>
        <v>-10.045000000000016</v>
      </c>
      <c r="F55" s="17">
        <f t="shared" ref="F55" si="44">E55/C55</f>
        <v>-2.3527620653714217E-2</v>
      </c>
      <c r="G55" s="14">
        <v>427.2</v>
      </c>
      <c r="H55" s="15">
        <v>426.6</v>
      </c>
      <c r="I55" s="16">
        <f t="shared" ref="I55" si="45">H55-G55</f>
        <v>-0.59999999999996589</v>
      </c>
      <c r="J55" s="17">
        <f t="shared" ref="J55" si="46">I55/G55</f>
        <v>-1.4044943820223921E-3</v>
      </c>
      <c r="K55" s="16">
        <f t="shared" si="4"/>
        <v>854.14499999999998</v>
      </c>
      <c r="L55" s="16">
        <f t="shared" si="4"/>
        <v>843.5</v>
      </c>
      <c r="M55" s="16">
        <f t="shared" ref="M55" si="47">L55-K55</f>
        <v>-10.644999999999982</v>
      </c>
      <c r="N55" s="17">
        <f t="shared" ref="N55" si="48">M55/K55</f>
        <v>-1.2462755152813611E-2</v>
      </c>
    </row>
    <row r="56" spans="2:14" ht="15.75" x14ac:dyDescent="0.25">
      <c r="B56" s="9" t="s">
        <v>47</v>
      </c>
      <c r="C56" s="14"/>
      <c r="D56" s="15"/>
      <c r="E56" s="10"/>
      <c r="F56" s="11"/>
      <c r="G56" s="14"/>
      <c r="H56" s="15"/>
      <c r="I56" s="10"/>
      <c r="J56" s="11"/>
      <c r="K56" s="16"/>
      <c r="L56" s="16"/>
      <c r="M56" s="10"/>
      <c r="N56" s="11"/>
    </row>
    <row r="57" spans="2:14" x14ac:dyDescent="0.25">
      <c r="B57" s="12" t="s">
        <v>14</v>
      </c>
      <c r="C57" s="14"/>
      <c r="D57" s="15"/>
      <c r="E57" s="10"/>
      <c r="F57" s="11"/>
      <c r="G57" s="14"/>
      <c r="H57" s="15"/>
      <c r="I57" s="10"/>
      <c r="J57" s="11"/>
      <c r="K57" s="16"/>
      <c r="L57" s="16"/>
      <c r="M57" s="10"/>
      <c r="N57" s="11"/>
    </row>
    <row r="58" spans="2:14" x14ac:dyDescent="0.25">
      <c r="B58" s="13" t="s">
        <v>48</v>
      </c>
      <c r="C58" s="14">
        <v>0</v>
      </c>
      <c r="D58" s="15">
        <v>52.099999999999994</v>
      </c>
      <c r="E58" s="16">
        <f t="shared" ref="E58" si="49">D58-C58</f>
        <v>52.099999999999994</v>
      </c>
      <c r="F58" s="17" t="e">
        <f t="shared" ref="F58" si="50">E58/C58</f>
        <v>#DIV/0!</v>
      </c>
      <c r="G58" s="14">
        <v>0</v>
      </c>
      <c r="H58" s="15">
        <v>18.600000000000001</v>
      </c>
      <c r="I58" s="16">
        <f t="shared" ref="I58" si="51">H58-G58</f>
        <v>18.600000000000001</v>
      </c>
      <c r="J58" s="17" t="e">
        <f t="shared" ref="J58" si="52">I58/G58</f>
        <v>#DIV/0!</v>
      </c>
      <c r="K58" s="16">
        <f t="shared" si="4"/>
        <v>0</v>
      </c>
      <c r="L58" s="16">
        <f t="shared" si="4"/>
        <v>70.699999999999989</v>
      </c>
      <c r="M58" s="16">
        <f t="shared" ref="M58" si="53">L58-K58</f>
        <v>70.699999999999989</v>
      </c>
      <c r="N58" s="17" t="e">
        <f t="shared" ref="N58" si="54">M58/K58</f>
        <v>#DIV/0!</v>
      </c>
    </row>
    <row r="59" spans="2:14" ht="15.75" x14ac:dyDescent="0.25">
      <c r="B59" s="9" t="s">
        <v>49</v>
      </c>
      <c r="C59" s="14"/>
      <c r="D59" s="15"/>
      <c r="E59" s="10"/>
      <c r="F59" s="11"/>
      <c r="G59" s="14"/>
      <c r="H59" s="15"/>
      <c r="I59" s="10"/>
      <c r="J59" s="11"/>
      <c r="K59" s="16"/>
      <c r="L59" s="16"/>
      <c r="M59" s="10"/>
      <c r="N59" s="11"/>
    </row>
    <row r="60" spans="2:14" x14ac:dyDescent="0.25">
      <c r="B60" s="12" t="s">
        <v>14</v>
      </c>
      <c r="C60" s="14"/>
      <c r="D60" s="15"/>
      <c r="E60" s="10"/>
      <c r="F60" s="11"/>
      <c r="G60" s="14"/>
      <c r="H60" s="15"/>
      <c r="I60" s="10"/>
      <c r="J60" s="11"/>
      <c r="K60" s="16"/>
      <c r="L60" s="16"/>
      <c r="M60" s="10"/>
      <c r="N60" s="11"/>
    </row>
    <row r="61" spans="2:14" x14ac:dyDescent="0.25">
      <c r="B61" s="13" t="s">
        <v>50</v>
      </c>
      <c r="C61" s="14">
        <v>1.2E-2</v>
      </c>
      <c r="D61" s="15">
        <v>0</v>
      </c>
      <c r="E61" s="16">
        <f t="shared" ref="E61:E64" si="55">D61-C61</f>
        <v>-1.2E-2</v>
      </c>
      <c r="F61" s="17">
        <f t="shared" ref="F61:F64" si="56">E61/C61</f>
        <v>-1</v>
      </c>
      <c r="G61" s="14">
        <v>0</v>
      </c>
      <c r="H61" s="15">
        <v>0</v>
      </c>
      <c r="I61" s="16">
        <f t="shared" ref="I61:I64" si="57">H61-G61</f>
        <v>0</v>
      </c>
      <c r="J61" s="17" t="e">
        <f t="shared" ref="J61:J64" si="58">I61/G61</f>
        <v>#DIV/0!</v>
      </c>
      <c r="K61" s="16">
        <f t="shared" si="4"/>
        <v>1.2E-2</v>
      </c>
      <c r="L61" s="16">
        <f t="shared" si="4"/>
        <v>0</v>
      </c>
      <c r="M61" s="16">
        <f t="shared" ref="M61:M64" si="59">L61-K61</f>
        <v>-1.2E-2</v>
      </c>
      <c r="N61" s="17">
        <f t="shared" ref="N61:N64" si="60">M61/K61</f>
        <v>-1</v>
      </c>
    </row>
    <row r="62" spans="2:14" x14ac:dyDescent="0.25">
      <c r="B62" s="13" t="s">
        <v>51</v>
      </c>
      <c r="C62" s="14">
        <v>2.7E-2</v>
      </c>
      <c r="D62" s="15">
        <v>0</v>
      </c>
      <c r="E62" s="16">
        <f t="shared" si="55"/>
        <v>-2.7E-2</v>
      </c>
      <c r="F62" s="17">
        <f t="shared" si="56"/>
        <v>-1</v>
      </c>
      <c r="G62" s="14">
        <v>0</v>
      </c>
      <c r="H62" s="15">
        <v>0</v>
      </c>
      <c r="I62" s="16">
        <f t="shared" si="57"/>
        <v>0</v>
      </c>
      <c r="J62" s="17" t="e">
        <f t="shared" si="58"/>
        <v>#DIV/0!</v>
      </c>
      <c r="K62" s="16">
        <f t="shared" si="4"/>
        <v>2.7E-2</v>
      </c>
      <c r="L62" s="16">
        <f t="shared" si="4"/>
        <v>0</v>
      </c>
      <c r="M62" s="16">
        <f t="shared" si="59"/>
        <v>-2.7E-2</v>
      </c>
      <c r="N62" s="17">
        <f t="shared" si="60"/>
        <v>-1</v>
      </c>
    </row>
    <row r="63" spans="2:14" x14ac:dyDescent="0.25">
      <c r="B63" s="18" t="s">
        <v>52</v>
      </c>
      <c r="C63" s="19">
        <v>95.74199999999999</v>
      </c>
      <c r="D63" s="20">
        <v>81.3</v>
      </c>
      <c r="E63" s="21">
        <f t="shared" si="55"/>
        <v>-14.441999999999993</v>
      </c>
      <c r="F63" s="22">
        <f t="shared" si="56"/>
        <v>-0.15084289026759409</v>
      </c>
      <c r="G63" s="19">
        <v>11.5</v>
      </c>
      <c r="H63" s="20">
        <v>43.7</v>
      </c>
      <c r="I63" s="21">
        <f t="shared" si="57"/>
        <v>32.200000000000003</v>
      </c>
      <c r="J63" s="22">
        <f t="shared" si="58"/>
        <v>2.8000000000000003</v>
      </c>
      <c r="K63" s="21">
        <f t="shared" si="4"/>
        <v>107.24199999999999</v>
      </c>
      <c r="L63" s="21">
        <f t="shared" si="4"/>
        <v>125</v>
      </c>
      <c r="M63" s="21">
        <f t="shared" si="59"/>
        <v>17.75800000000001</v>
      </c>
      <c r="N63" s="22">
        <f t="shared" si="60"/>
        <v>0.16558810913634595</v>
      </c>
    </row>
    <row r="64" spans="2:14" x14ac:dyDescent="0.25">
      <c r="B64" s="23" t="s">
        <v>22</v>
      </c>
      <c r="C64" s="14">
        <v>95.780999999999992</v>
      </c>
      <c r="D64" s="15">
        <v>81.3</v>
      </c>
      <c r="E64" s="16">
        <f t="shared" si="55"/>
        <v>-14.480999999999995</v>
      </c>
      <c r="F64" s="17">
        <f t="shared" si="56"/>
        <v>-0.15118864910577251</v>
      </c>
      <c r="G64" s="14">
        <v>11.5</v>
      </c>
      <c r="H64" s="15">
        <v>43.7</v>
      </c>
      <c r="I64" s="16">
        <f t="shared" si="57"/>
        <v>32.200000000000003</v>
      </c>
      <c r="J64" s="17">
        <f t="shared" si="58"/>
        <v>2.8000000000000003</v>
      </c>
      <c r="K64" s="16">
        <f t="shared" si="4"/>
        <v>107.28099999999999</v>
      </c>
      <c r="L64" s="16">
        <f t="shared" si="4"/>
        <v>125</v>
      </c>
      <c r="M64" s="16">
        <f t="shared" si="59"/>
        <v>17.719000000000008</v>
      </c>
      <c r="N64" s="17">
        <f t="shared" si="60"/>
        <v>0.16516438139092673</v>
      </c>
    </row>
    <row r="65" spans="2:14" ht="15.75" x14ac:dyDescent="0.25">
      <c r="B65" s="9" t="s">
        <v>53</v>
      </c>
      <c r="C65" s="14"/>
      <c r="D65" s="15"/>
      <c r="E65" s="10"/>
      <c r="F65" s="11"/>
      <c r="G65" s="14"/>
      <c r="H65" s="15"/>
      <c r="I65" s="10"/>
      <c r="J65" s="11"/>
      <c r="K65" s="16"/>
      <c r="L65" s="16"/>
      <c r="M65" s="10"/>
      <c r="N65" s="11"/>
    </row>
    <row r="66" spans="2:14" x14ac:dyDescent="0.25">
      <c r="B66" s="12" t="s">
        <v>9</v>
      </c>
      <c r="C66" s="14"/>
      <c r="D66" s="15"/>
      <c r="E66" s="10"/>
      <c r="F66" s="11"/>
      <c r="G66" s="14"/>
      <c r="H66" s="15"/>
      <c r="I66" s="10"/>
      <c r="J66" s="11"/>
      <c r="K66" s="16"/>
      <c r="L66" s="16"/>
      <c r="M66" s="10"/>
      <c r="N66" s="11"/>
    </row>
    <row r="67" spans="2:14" x14ac:dyDescent="0.25">
      <c r="B67" s="13" t="s">
        <v>54</v>
      </c>
      <c r="C67" s="14">
        <v>1364.2250000000001</v>
      </c>
      <c r="D67" s="15">
        <v>1260.9000000000001</v>
      </c>
      <c r="E67" s="16">
        <f t="shared" ref="E67:E69" si="61">D67-C67</f>
        <v>-103.32500000000005</v>
      </c>
      <c r="F67" s="17">
        <f t="shared" ref="F67:F69" si="62">E67/C67</f>
        <v>-7.5738972676794539E-2</v>
      </c>
      <c r="G67" s="14">
        <v>1164.3</v>
      </c>
      <c r="H67" s="15">
        <v>915.3</v>
      </c>
      <c r="I67" s="16">
        <f t="shared" ref="I67:I69" si="63">H67-G67</f>
        <v>-249</v>
      </c>
      <c r="J67" s="17">
        <f t="shared" ref="J67:J69" si="64">I67/G67</f>
        <v>-0.21386240659623809</v>
      </c>
      <c r="K67" s="16">
        <f t="shared" si="4"/>
        <v>2528.5250000000001</v>
      </c>
      <c r="L67" s="16">
        <f t="shared" si="4"/>
        <v>2176.1999999999998</v>
      </c>
      <c r="M67" s="16">
        <f t="shared" ref="M67:M69" si="65">L67-K67</f>
        <v>-352.32500000000027</v>
      </c>
      <c r="N67" s="17">
        <f t="shared" ref="N67:N69" si="66">M67/K67</f>
        <v>-0.13934012912666485</v>
      </c>
    </row>
    <row r="68" spans="2:14" x14ac:dyDescent="0.25">
      <c r="B68" s="18" t="s">
        <v>55</v>
      </c>
      <c r="C68" s="19">
        <v>939.524</v>
      </c>
      <c r="D68" s="20">
        <v>1750.3000000000002</v>
      </c>
      <c r="E68" s="21">
        <f t="shared" si="61"/>
        <v>810.77600000000018</v>
      </c>
      <c r="F68" s="22">
        <f t="shared" si="62"/>
        <v>0.8629646501845617</v>
      </c>
      <c r="G68" s="19">
        <v>2011.6000000000001</v>
      </c>
      <c r="H68" s="20">
        <v>2050.6</v>
      </c>
      <c r="I68" s="21">
        <f t="shared" si="63"/>
        <v>38.999999999999773</v>
      </c>
      <c r="J68" s="22">
        <f t="shared" si="64"/>
        <v>1.9387552197255801E-2</v>
      </c>
      <c r="K68" s="21">
        <f t="shared" si="4"/>
        <v>2951.1240000000003</v>
      </c>
      <c r="L68" s="21">
        <f t="shared" si="4"/>
        <v>3800.9</v>
      </c>
      <c r="M68" s="21">
        <f t="shared" si="65"/>
        <v>849.77599999999984</v>
      </c>
      <c r="N68" s="22">
        <f t="shared" si="66"/>
        <v>0.28794994720655581</v>
      </c>
    </row>
    <row r="69" spans="2:14" x14ac:dyDescent="0.25">
      <c r="B69" s="23" t="s">
        <v>13</v>
      </c>
      <c r="C69" s="14">
        <v>2303.7490000000003</v>
      </c>
      <c r="D69" s="15">
        <v>3011.2000000000003</v>
      </c>
      <c r="E69" s="16">
        <f t="shared" si="61"/>
        <v>707.45100000000002</v>
      </c>
      <c r="F69" s="17">
        <f t="shared" si="62"/>
        <v>0.30708683975554624</v>
      </c>
      <c r="G69" s="14">
        <v>3175.9</v>
      </c>
      <c r="H69" s="15">
        <v>2965.8999999999996</v>
      </c>
      <c r="I69" s="16">
        <f t="shared" si="63"/>
        <v>-210.00000000000045</v>
      </c>
      <c r="J69" s="17">
        <f t="shared" si="64"/>
        <v>-6.6122988759092047E-2</v>
      </c>
      <c r="K69" s="16">
        <f t="shared" si="4"/>
        <v>5479.6490000000003</v>
      </c>
      <c r="L69" s="16">
        <f t="shared" si="4"/>
        <v>5977.1</v>
      </c>
      <c r="M69" s="16">
        <f t="shared" si="65"/>
        <v>497.45100000000002</v>
      </c>
      <c r="N69" s="17">
        <f t="shared" si="66"/>
        <v>9.0781544584333781E-2</v>
      </c>
    </row>
    <row r="70" spans="2:14" x14ac:dyDescent="0.25">
      <c r="B70" s="12" t="s">
        <v>14</v>
      </c>
      <c r="C70" s="14"/>
      <c r="D70" s="15"/>
      <c r="E70" s="10"/>
      <c r="F70" s="11"/>
      <c r="G70" s="14"/>
      <c r="H70" s="15"/>
      <c r="I70" s="10"/>
      <c r="J70" s="11"/>
      <c r="K70" s="16"/>
      <c r="L70" s="16"/>
      <c r="M70" s="10"/>
      <c r="N70" s="11"/>
    </row>
    <row r="71" spans="2:14" x14ac:dyDescent="0.25">
      <c r="B71" s="13" t="s">
        <v>56</v>
      </c>
      <c r="C71" s="14">
        <v>90.474999999999994</v>
      </c>
      <c r="D71" s="15">
        <v>147.30000000000001</v>
      </c>
      <c r="E71" s="16">
        <f t="shared" ref="E71:E78" si="67">D71-C71</f>
        <v>56.825000000000017</v>
      </c>
      <c r="F71" s="17">
        <f t="shared" ref="F71:F78" si="68">E71/C71</f>
        <v>0.62807405360596869</v>
      </c>
      <c r="G71" s="14">
        <v>134.69999999999999</v>
      </c>
      <c r="H71" s="15">
        <v>121.2</v>
      </c>
      <c r="I71" s="16">
        <f t="shared" ref="I71:I78" si="69">H71-G71</f>
        <v>-13.499999999999986</v>
      </c>
      <c r="J71" s="17">
        <f t="shared" ref="J71:J78" si="70">I71/G71</f>
        <v>-0.10022271714922039</v>
      </c>
      <c r="K71" s="16">
        <f t="shared" ref="K71:L85" si="71">C71+G71</f>
        <v>225.17499999999998</v>
      </c>
      <c r="L71" s="16">
        <f t="shared" si="71"/>
        <v>268.5</v>
      </c>
      <c r="M71" s="16">
        <f t="shared" ref="M71:M78" si="72">L71-K71</f>
        <v>43.325000000000017</v>
      </c>
      <c r="N71" s="17">
        <f t="shared" ref="N71:N78" si="73">M71/K71</f>
        <v>0.19240590651715342</v>
      </c>
    </row>
    <row r="72" spans="2:14" x14ac:dyDescent="0.25">
      <c r="B72" s="13" t="s">
        <v>57</v>
      </c>
      <c r="C72" s="14">
        <v>90.182999999999993</v>
      </c>
      <c r="D72" s="15">
        <v>129</v>
      </c>
      <c r="E72" s="16">
        <f t="shared" si="67"/>
        <v>38.817000000000007</v>
      </c>
      <c r="F72" s="17">
        <f t="shared" si="68"/>
        <v>0.43042480290076857</v>
      </c>
      <c r="G72" s="14">
        <v>104.6</v>
      </c>
      <c r="H72" s="15">
        <v>100.7</v>
      </c>
      <c r="I72" s="16">
        <f t="shared" si="69"/>
        <v>-3.8999999999999915</v>
      </c>
      <c r="J72" s="17">
        <f t="shared" si="70"/>
        <v>-3.7284894837476018E-2</v>
      </c>
      <c r="K72" s="16">
        <f t="shared" si="71"/>
        <v>194.78299999999999</v>
      </c>
      <c r="L72" s="16">
        <f t="shared" si="71"/>
        <v>229.7</v>
      </c>
      <c r="M72" s="16">
        <f t="shared" si="72"/>
        <v>34.917000000000002</v>
      </c>
      <c r="N72" s="17">
        <f t="shared" si="73"/>
        <v>0.17926102380597897</v>
      </c>
    </row>
    <row r="73" spans="2:14" x14ac:dyDescent="0.25">
      <c r="B73" s="13" t="s">
        <v>58</v>
      </c>
      <c r="C73" s="14">
        <v>85.63</v>
      </c>
      <c r="D73" s="15">
        <v>108</v>
      </c>
      <c r="E73" s="16">
        <f t="shared" si="67"/>
        <v>22.370000000000005</v>
      </c>
      <c r="F73" s="17">
        <f t="shared" si="68"/>
        <v>0.2612402195492235</v>
      </c>
      <c r="G73" s="14">
        <v>71.600000000000009</v>
      </c>
      <c r="H73" s="15">
        <v>71.8</v>
      </c>
      <c r="I73" s="16">
        <f t="shared" si="69"/>
        <v>0.19999999999998863</v>
      </c>
      <c r="J73" s="17">
        <f t="shared" si="70"/>
        <v>2.7932960893853158E-3</v>
      </c>
      <c r="K73" s="16">
        <f t="shared" si="71"/>
        <v>157.23000000000002</v>
      </c>
      <c r="L73" s="16">
        <f t="shared" si="71"/>
        <v>179.8</v>
      </c>
      <c r="M73" s="16">
        <f t="shared" si="72"/>
        <v>22.569999999999993</v>
      </c>
      <c r="N73" s="17">
        <f t="shared" si="73"/>
        <v>0.14354766901990709</v>
      </c>
    </row>
    <row r="74" spans="2:14" x14ac:dyDescent="0.25">
      <c r="B74" s="13" t="s">
        <v>59</v>
      </c>
      <c r="C74" s="14">
        <v>24.646999999999998</v>
      </c>
      <c r="D74" s="15">
        <v>25.500000000000004</v>
      </c>
      <c r="E74" s="16">
        <f t="shared" si="67"/>
        <v>0.85300000000000509</v>
      </c>
      <c r="F74" s="17">
        <f t="shared" si="68"/>
        <v>3.4608674483710196E-2</v>
      </c>
      <c r="G74" s="14">
        <v>6.3000000000000007</v>
      </c>
      <c r="H74" s="15">
        <v>10.8</v>
      </c>
      <c r="I74" s="16">
        <f t="shared" si="69"/>
        <v>4.5</v>
      </c>
      <c r="J74" s="17">
        <f t="shared" si="70"/>
        <v>0.71428571428571419</v>
      </c>
      <c r="K74" s="16">
        <f t="shared" si="71"/>
        <v>30.946999999999999</v>
      </c>
      <c r="L74" s="16">
        <f t="shared" si="71"/>
        <v>36.300000000000004</v>
      </c>
      <c r="M74" s="16">
        <f t="shared" si="72"/>
        <v>5.3530000000000051</v>
      </c>
      <c r="N74" s="17">
        <f t="shared" si="73"/>
        <v>0.17297314763951288</v>
      </c>
    </row>
    <row r="75" spans="2:14" x14ac:dyDescent="0.25">
      <c r="B75" s="13" t="s">
        <v>60</v>
      </c>
      <c r="C75" s="14">
        <v>103.982</v>
      </c>
      <c r="D75" s="15">
        <v>89.6</v>
      </c>
      <c r="E75" s="16">
        <f t="shared" si="67"/>
        <v>-14.382000000000005</v>
      </c>
      <c r="F75" s="17">
        <f t="shared" si="68"/>
        <v>-0.13831240022311558</v>
      </c>
      <c r="G75" s="14">
        <v>47.1</v>
      </c>
      <c r="H75" s="15">
        <v>54.1</v>
      </c>
      <c r="I75" s="16">
        <f t="shared" si="69"/>
        <v>7</v>
      </c>
      <c r="J75" s="17">
        <f t="shared" si="70"/>
        <v>0.14861995753715498</v>
      </c>
      <c r="K75" s="16">
        <f t="shared" si="71"/>
        <v>151.08199999999999</v>
      </c>
      <c r="L75" s="16">
        <f t="shared" si="71"/>
        <v>143.69999999999999</v>
      </c>
      <c r="M75" s="16">
        <f t="shared" si="72"/>
        <v>-7.382000000000005</v>
      </c>
      <c r="N75" s="17">
        <f t="shared" si="73"/>
        <v>-4.8860883493731917E-2</v>
      </c>
    </row>
    <row r="76" spans="2:14" x14ac:dyDescent="0.25">
      <c r="B76" s="18" t="s">
        <v>61</v>
      </c>
      <c r="C76" s="19">
        <v>36.100999999999999</v>
      </c>
      <c r="D76" s="20">
        <v>18.099999999999998</v>
      </c>
      <c r="E76" s="21">
        <f t="shared" si="67"/>
        <v>-18.001000000000001</v>
      </c>
      <c r="F76" s="22">
        <f t="shared" si="68"/>
        <v>-0.49862884684634778</v>
      </c>
      <c r="G76" s="19">
        <v>6.5</v>
      </c>
      <c r="H76" s="20">
        <v>3.8</v>
      </c>
      <c r="I76" s="21">
        <f t="shared" si="69"/>
        <v>-2.7</v>
      </c>
      <c r="J76" s="22">
        <f t="shared" si="70"/>
        <v>-0.41538461538461541</v>
      </c>
      <c r="K76" s="21">
        <f t="shared" si="71"/>
        <v>42.600999999999999</v>
      </c>
      <c r="L76" s="21">
        <f t="shared" si="71"/>
        <v>21.9</v>
      </c>
      <c r="M76" s="21">
        <f t="shared" si="72"/>
        <v>-20.701000000000001</v>
      </c>
      <c r="N76" s="22">
        <f t="shared" si="73"/>
        <v>-0.48592756038590645</v>
      </c>
    </row>
    <row r="77" spans="2:14" x14ac:dyDescent="0.25">
      <c r="B77" s="24" t="s">
        <v>22</v>
      </c>
      <c r="C77" s="14">
        <v>431.01800000000003</v>
      </c>
      <c r="D77" s="15">
        <v>517.5</v>
      </c>
      <c r="E77" s="25">
        <f t="shared" si="67"/>
        <v>86.481999999999971</v>
      </c>
      <c r="F77" s="17">
        <f t="shared" si="68"/>
        <v>0.20064591269970156</v>
      </c>
      <c r="G77" s="14">
        <v>370.8</v>
      </c>
      <c r="H77" s="15">
        <v>362.40000000000003</v>
      </c>
      <c r="I77" s="25">
        <f t="shared" si="69"/>
        <v>-8.3999999999999773</v>
      </c>
      <c r="J77" s="17">
        <f t="shared" si="70"/>
        <v>-2.2653721682847835E-2</v>
      </c>
      <c r="K77" s="25">
        <f t="shared" si="71"/>
        <v>801.81799999999998</v>
      </c>
      <c r="L77" s="25">
        <f t="shared" si="71"/>
        <v>879.90000000000009</v>
      </c>
      <c r="M77" s="25">
        <f t="shared" si="72"/>
        <v>78.082000000000107</v>
      </c>
      <c r="N77" s="17">
        <f t="shared" si="73"/>
        <v>9.738120122022717E-2</v>
      </c>
    </row>
    <row r="78" spans="2:14" x14ac:dyDescent="0.25">
      <c r="B78" s="26" t="s">
        <v>62</v>
      </c>
      <c r="C78" s="14">
        <v>2734.7670000000003</v>
      </c>
      <c r="D78" s="15">
        <v>3528.7000000000003</v>
      </c>
      <c r="E78" s="16">
        <f t="shared" si="67"/>
        <v>793.93299999999999</v>
      </c>
      <c r="F78" s="17">
        <f t="shared" si="68"/>
        <v>0.29031102101202766</v>
      </c>
      <c r="G78" s="14">
        <v>3546.7</v>
      </c>
      <c r="H78" s="15">
        <v>3328.2999999999997</v>
      </c>
      <c r="I78" s="16">
        <f t="shared" si="69"/>
        <v>-218.40000000000009</v>
      </c>
      <c r="J78" s="17">
        <f t="shared" si="70"/>
        <v>-6.1578368624355062E-2</v>
      </c>
      <c r="K78" s="16">
        <f t="shared" si="71"/>
        <v>6281.4670000000006</v>
      </c>
      <c r="L78" s="16">
        <f t="shared" si="71"/>
        <v>6857</v>
      </c>
      <c r="M78" s="16">
        <f t="shared" si="72"/>
        <v>575.53299999999945</v>
      </c>
      <c r="N78" s="17">
        <f t="shared" si="73"/>
        <v>9.1623978920847532E-2</v>
      </c>
    </row>
    <row r="79" spans="2:14" ht="15.75" x14ac:dyDescent="0.25">
      <c r="B79" s="9" t="s">
        <v>63</v>
      </c>
      <c r="C79" s="14"/>
      <c r="D79" s="15"/>
      <c r="E79" s="10"/>
      <c r="F79" s="11"/>
      <c r="G79" s="14"/>
      <c r="H79" s="15"/>
      <c r="I79" s="10"/>
      <c r="J79" s="11"/>
      <c r="K79" s="16"/>
      <c r="L79" s="16"/>
      <c r="M79" s="10"/>
      <c r="N79" s="11"/>
    </row>
    <row r="80" spans="2:14" x14ac:dyDescent="0.25">
      <c r="B80" s="12" t="s">
        <v>14</v>
      </c>
      <c r="C80" s="14"/>
      <c r="D80" s="15"/>
      <c r="E80" s="10"/>
      <c r="F80" s="11"/>
      <c r="G80" s="14"/>
      <c r="H80" s="15"/>
      <c r="I80" s="10"/>
      <c r="J80" s="11"/>
      <c r="K80" s="16"/>
      <c r="L80" s="16"/>
      <c r="M80" s="10"/>
      <c r="N80" s="11"/>
    </row>
    <row r="81" spans="2:14" x14ac:dyDescent="0.25">
      <c r="B81" s="28" t="s">
        <v>63</v>
      </c>
      <c r="C81" s="14">
        <v>0</v>
      </c>
      <c r="D81" s="15">
        <v>0.1</v>
      </c>
      <c r="E81" s="29">
        <f t="shared" ref="E81:E85" si="74">D81-C81</f>
        <v>0.1</v>
      </c>
      <c r="F81" s="17" t="e">
        <f t="shared" ref="F81:F85" si="75">E81/C81</f>
        <v>#DIV/0!</v>
      </c>
      <c r="G81" s="14">
        <v>0.1</v>
      </c>
      <c r="H81" s="15">
        <v>0</v>
      </c>
      <c r="I81" s="29">
        <f t="shared" ref="I81:I85" si="76">H81-G81</f>
        <v>-0.1</v>
      </c>
      <c r="J81" s="17">
        <f t="shared" ref="J81:J85" si="77">I81/G81</f>
        <v>-1</v>
      </c>
      <c r="K81" s="14">
        <f t="shared" si="71"/>
        <v>0.1</v>
      </c>
      <c r="L81" s="15">
        <f t="shared" si="71"/>
        <v>0.1</v>
      </c>
      <c r="M81" s="29">
        <f t="shared" ref="M81:M85" si="78">L81-K81</f>
        <v>0</v>
      </c>
      <c r="N81" s="17">
        <f t="shared" ref="N81:N85" si="79">M81/K81</f>
        <v>0</v>
      </c>
    </row>
    <row r="82" spans="2:14" ht="15.75" x14ac:dyDescent="0.25">
      <c r="B82" s="30" t="s">
        <v>13</v>
      </c>
      <c r="C82" s="14">
        <v>16913.177</v>
      </c>
      <c r="D82" s="15">
        <v>15106.2</v>
      </c>
      <c r="E82" s="29">
        <f t="shared" si="74"/>
        <v>-1806.976999999999</v>
      </c>
      <c r="F82" s="17">
        <f t="shared" si="75"/>
        <v>-0.1068384136227037</v>
      </c>
      <c r="G82" s="14">
        <v>16535.7</v>
      </c>
      <c r="H82" s="15">
        <v>15003.1</v>
      </c>
      <c r="I82" s="29">
        <f t="shared" si="76"/>
        <v>-1532.6000000000004</v>
      </c>
      <c r="J82" s="17">
        <f t="shared" si="77"/>
        <v>-9.2684313334180007E-2</v>
      </c>
      <c r="K82" s="14">
        <f>K9+K25+K37+K42+K52+K55+K69</f>
        <v>33448.877</v>
      </c>
      <c r="L82" s="15">
        <f>L9+L25+L37+L42+L52+L55+L69</f>
        <v>30109.300000000003</v>
      </c>
      <c r="M82" s="29">
        <f t="shared" si="78"/>
        <v>-3339.5769999999975</v>
      </c>
      <c r="N82" s="17">
        <f t="shared" si="79"/>
        <v>-9.984122934829763E-2</v>
      </c>
    </row>
    <row r="83" spans="2:14" ht="15.75" x14ac:dyDescent="0.25">
      <c r="B83" s="30" t="s">
        <v>22</v>
      </c>
      <c r="C83" s="14">
        <v>766.36500000000001</v>
      </c>
      <c r="D83" s="15">
        <v>797.3</v>
      </c>
      <c r="E83" s="29">
        <f t="shared" si="74"/>
        <v>30.934999999999945</v>
      </c>
      <c r="F83" s="17">
        <f t="shared" si="75"/>
        <v>4.0365883097479592E-2</v>
      </c>
      <c r="G83" s="14">
        <v>418.00000000000006</v>
      </c>
      <c r="H83" s="15">
        <v>476.20000000000005</v>
      </c>
      <c r="I83" s="29">
        <f t="shared" si="76"/>
        <v>58.199999999999989</v>
      </c>
      <c r="J83" s="17">
        <f t="shared" si="77"/>
        <v>0.13923444976076552</v>
      </c>
      <c r="K83" s="14">
        <f>K18+K29+K45+K58+K64+K77+K81</f>
        <v>1184.3649999999998</v>
      </c>
      <c r="L83" s="15">
        <f>L18+L29+L45+L58+L64+L77+L81</f>
        <v>1273.5</v>
      </c>
      <c r="M83" s="29">
        <f t="shared" si="78"/>
        <v>89.135000000000218</v>
      </c>
      <c r="N83" s="17">
        <f t="shared" si="79"/>
        <v>7.5259738340798854E-2</v>
      </c>
    </row>
    <row r="84" spans="2:14" ht="15.75" x14ac:dyDescent="0.25">
      <c r="B84" s="30" t="s">
        <v>64</v>
      </c>
      <c r="C84" s="14">
        <v>0</v>
      </c>
      <c r="D84" s="15">
        <v>2153.7999999999997</v>
      </c>
      <c r="E84" s="29">
        <f t="shared" si="74"/>
        <v>2153.7999999999997</v>
      </c>
      <c r="F84" s="17" t="e">
        <f t="shared" si="75"/>
        <v>#DIV/0!</v>
      </c>
      <c r="G84" s="14">
        <v>378.4</v>
      </c>
      <c r="H84" s="15">
        <v>1885.2</v>
      </c>
      <c r="I84" s="29">
        <f t="shared" si="76"/>
        <v>1506.8000000000002</v>
      </c>
      <c r="J84" s="17">
        <f t="shared" si="77"/>
        <v>3.9820295983086686</v>
      </c>
      <c r="K84" s="14">
        <f>K27</f>
        <v>378.4</v>
      </c>
      <c r="L84" s="15">
        <f>L27</f>
        <v>4039</v>
      </c>
      <c r="M84" s="29">
        <f t="shared" si="78"/>
        <v>3660.6</v>
      </c>
      <c r="N84" s="17">
        <f t="shared" si="79"/>
        <v>9.6738900634249472</v>
      </c>
    </row>
    <row r="85" spans="2:14" ht="16.5" thickBot="1" x14ac:dyDescent="0.3">
      <c r="B85" s="31" t="s">
        <v>65</v>
      </c>
      <c r="C85" s="32">
        <v>17679.542000000001</v>
      </c>
      <c r="D85" s="33">
        <v>18057.299999999992</v>
      </c>
      <c r="E85" s="34">
        <f t="shared" si="74"/>
        <v>377.75799999999072</v>
      </c>
      <c r="F85" s="35">
        <f t="shared" si="75"/>
        <v>2.1366956225449204E-2</v>
      </c>
      <c r="G85" s="32">
        <v>17332.099999999995</v>
      </c>
      <c r="H85" s="33">
        <v>17364.5</v>
      </c>
      <c r="I85" s="34">
        <f t="shared" si="76"/>
        <v>32.400000000005093</v>
      </c>
      <c r="J85" s="35">
        <f t="shared" si="77"/>
        <v>1.8693637816539889E-3</v>
      </c>
      <c r="K85" s="32">
        <f t="shared" si="71"/>
        <v>35011.641999999993</v>
      </c>
      <c r="L85" s="33">
        <f t="shared" si="71"/>
        <v>35421.799999999988</v>
      </c>
      <c r="M85" s="34">
        <f t="shared" si="78"/>
        <v>410.15799999999581</v>
      </c>
      <c r="N85" s="35">
        <f t="shared" si="79"/>
        <v>1.171490328845462E-2</v>
      </c>
    </row>
    <row r="86" spans="2:14" ht="15.75" thickBot="1" x14ac:dyDescent="0.3"/>
    <row r="87" spans="2:14" ht="19.5" thickBot="1" x14ac:dyDescent="0.35">
      <c r="B87" s="36" t="s">
        <v>66</v>
      </c>
      <c r="C87" s="2" t="s">
        <v>1</v>
      </c>
      <c r="D87" s="3"/>
      <c r="E87" s="3"/>
      <c r="F87" s="4"/>
      <c r="G87" s="2" t="s">
        <v>2</v>
      </c>
      <c r="H87" s="3"/>
      <c r="I87" s="3"/>
      <c r="J87" s="4"/>
      <c r="K87" s="37" t="s">
        <v>3</v>
      </c>
      <c r="L87" s="3"/>
      <c r="M87" s="3"/>
      <c r="N87" s="4"/>
    </row>
    <row r="88" spans="2:14" x14ac:dyDescent="0.25">
      <c r="B88" s="6"/>
      <c r="C88" s="38" t="s">
        <v>4</v>
      </c>
      <c r="D88" s="39" t="s">
        <v>5</v>
      </c>
      <c r="E88" s="39" t="s">
        <v>6</v>
      </c>
      <c r="F88" s="40" t="s">
        <v>7</v>
      </c>
      <c r="G88" s="38" t="s">
        <v>4</v>
      </c>
      <c r="H88" s="39" t="s">
        <v>5</v>
      </c>
      <c r="I88" s="39" t="s">
        <v>6</v>
      </c>
      <c r="J88" s="40" t="s">
        <v>7</v>
      </c>
      <c r="K88" s="7" t="s">
        <v>4</v>
      </c>
      <c r="L88" s="7" t="s">
        <v>5</v>
      </c>
      <c r="M88" s="7" t="s">
        <v>6</v>
      </c>
      <c r="N88" s="8" t="s">
        <v>7</v>
      </c>
    </row>
    <row r="89" spans="2:14" ht="15.75" x14ac:dyDescent="0.25">
      <c r="B89" s="41" t="s">
        <v>67</v>
      </c>
      <c r="C89" s="14">
        <v>2538.7551392031314</v>
      </c>
      <c r="D89" s="15">
        <v>514.23910494443351</v>
      </c>
      <c r="E89" s="42">
        <f>D89-C89</f>
        <v>-2024.5160342586978</v>
      </c>
      <c r="F89" s="17">
        <f t="shared" ref="F89:F90" si="80">E89/C89</f>
        <v>-0.79744438642245596</v>
      </c>
      <c r="G89" s="14">
        <v>1706.1583899489463</v>
      </c>
      <c r="H89" s="15">
        <v>1732.518923033527</v>
      </c>
      <c r="I89" s="42">
        <f>H89-G89</f>
        <v>26.360533084580766</v>
      </c>
      <c r="J89" s="17">
        <f t="shared" ref="J89:J90" si="81">I89/G89</f>
        <v>1.5450226215732268E-2</v>
      </c>
      <c r="K89" s="14">
        <f t="shared" ref="K89:L90" si="82">C89+G89</f>
        <v>4244.9135291520779</v>
      </c>
      <c r="L89" s="15">
        <f t="shared" si="82"/>
        <v>2246.7580279779604</v>
      </c>
      <c r="M89" s="42">
        <f t="shared" ref="M89:M90" si="83">L89-K89</f>
        <v>-1998.1555011741175</v>
      </c>
      <c r="N89" s="17">
        <f t="shared" ref="N89:N90" si="84">M89/K89</f>
        <v>-0.47071759823886195</v>
      </c>
    </row>
    <row r="90" spans="2:14" ht="15.75" x14ac:dyDescent="0.25">
      <c r="B90" s="41" t="s">
        <v>68</v>
      </c>
      <c r="C90" s="14">
        <v>293.96017164606553</v>
      </c>
      <c r="D90" s="15">
        <v>12.1922383980907</v>
      </c>
      <c r="E90" s="42">
        <f t="shared" ref="E90:E92" si="85">D90-C90</f>
        <v>-281.76793324797484</v>
      </c>
      <c r="F90" s="17">
        <f t="shared" si="80"/>
        <v>-0.95852418261351946</v>
      </c>
      <c r="G90" s="14">
        <v>364.89700398263091</v>
      </c>
      <c r="H90" s="15">
        <v>222.65059928155011</v>
      </c>
      <c r="I90" s="42">
        <f t="shared" ref="I90:I92" si="86">H90-G90</f>
        <v>-142.24640470108079</v>
      </c>
      <c r="J90" s="17">
        <f t="shared" si="81"/>
        <v>-0.38982617875331121</v>
      </c>
      <c r="K90" s="14">
        <f t="shared" si="82"/>
        <v>658.8571756286965</v>
      </c>
      <c r="L90" s="15">
        <f t="shared" si="82"/>
        <v>234.84283767964081</v>
      </c>
      <c r="M90" s="42">
        <f t="shared" si="83"/>
        <v>-424.01433794905569</v>
      </c>
      <c r="N90" s="17">
        <f t="shared" si="84"/>
        <v>-0.64356032480704417</v>
      </c>
    </row>
    <row r="91" spans="2:14" ht="15.75" x14ac:dyDescent="0.25">
      <c r="B91" s="43" t="s">
        <v>69</v>
      </c>
      <c r="C91" s="19">
        <v>728.48283273180084</v>
      </c>
      <c r="D91" s="20">
        <v>191.22191825747581</v>
      </c>
      <c r="E91" s="44">
        <f t="shared" si="85"/>
        <v>-537.26091447432509</v>
      </c>
      <c r="F91" s="22">
        <f>E91/C91</f>
        <v>-0.73750662381377452</v>
      </c>
      <c r="G91" s="19">
        <v>791.63984689276026</v>
      </c>
      <c r="H91" s="20">
        <v>585.76891208492759</v>
      </c>
      <c r="I91" s="44">
        <f t="shared" si="86"/>
        <v>-205.87093480783267</v>
      </c>
      <c r="J91" s="22">
        <f>I91/G91</f>
        <v>-0.26005630668528112</v>
      </c>
      <c r="K91" s="19">
        <f>C91+G91</f>
        <v>1520.122679624561</v>
      </c>
      <c r="L91" s="20">
        <f>D91+H91</f>
        <v>776.99083034240334</v>
      </c>
      <c r="M91" s="44">
        <f>L91-K91</f>
        <v>-743.13184928215765</v>
      </c>
      <c r="N91" s="22">
        <f>M91/K91</f>
        <v>-0.48886307614704883</v>
      </c>
    </row>
    <row r="92" spans="2:14" ht="16.5" thickBot="1" x14ac:dyDescent="0.3">
      <c r="B92" s="45" t="s">
        <v>3</v>
      </c>
      <c r="C92" s="32">
        <v>3561.198143580998</v>
      </c>
      <c r="D92" s="33">
        <v>717.65326159999995</v>
      </c>
      <c r="E92" s="46">
        <f t="shared" si="85"/>
        <v>-2843.5448819809981</v>
      </c>
      <c r="F92" s="35">
        <f>E92/C92</f>
        <v>-0.79847982823040653</v>
      </c>
      <c r="G92" s="32">
        <v>2862.6952408243378</v>
      </c>
      <c r="H92" s="33">
        <v>2540.9384344000046</v>
      </c>
      <c r="I92" s="46">
        <f t="shared" si="86"/>
        <v>-321.75680642433326</v>
      </c>
      <c r="J92" s="35">
        <f>I92/G92</f>
        <v>-0.11239645835708331</v>
      </c>
      <c r="K92" s="32">
        <f>C92+G92</f>
        <v>6423.8933844053354</v>
      </c>
      <c r="L92" s="33">
        <f>D92+H92</f>
        <v>3258.5916960000045</v>
      </c>
      <c r="M92" s="46">
        <f>L92-K92</f>
        <v>-3165.3016884053309</v>
      </c>
      <c r="N92" s="35">
        <f>M92/K92</f>
        <v>-0.49273882659532109</v>
      </c>
    </row>
    <row r="95" spans="2:14" ht="18.75" x14ac:dyDescent="0.3">
      <c r="B95" s="47"/>
    </row>
    <row r="96" spans="2:14" x14ac:dyDescent="0.25">
      <c r="B96" s="48"/>
    </row>
  </sheetData>
  <mergeCells count="6">
    <mergeCell ref="C2:F2"/>
    <mergeCell ref="G2:J2"/>
    <mergeCell ref="K2:N2"/>
    <mergeCell ref="C87:F87"/>
    <mergeCell ref="G87:J87"/>
    <mergeCell ref="K87:N87"/>
  </mergeCells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ForecastvsBase</vt:lpstr>
      <vt:lpstr>ForecastvsBase!Print_Area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Wang, Chung-Hsiao</dc:creator>
  <cp:lastModifiedBy>Wang, Chung-Hsiao</cp:lastModifiedBy>
  <dcterms:created xsi:type="dcterms:W3CDTF">2014-10-10T20:09:50Z</dcterms:created>
  <dcterms:modified xsi:type="dcterms:W3CDTF">2014-10-10T20:16:31Z</dcterms:modified>
</cp:coreProperties>
</file>