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40" yWindow="180" windowWidth="14940" windowHeight="9165" tabRatio="855" activeTab="2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" sheetId="24" r:id="rId7"/>
  </sheets>
  <definedNames>
    <definedName name="\\" localSheetId="2" hidden="1">#REF!</definedName>
    <definedName name="\\" localSheetId="4" hidden="1">#REF!</definedName>
    <definedName name="\\" localSheetId="5" hidden="1">#REF!</definedName>
    <definedName name="\\" localSheetId="6" hidden="1">#REF!</definedName>
    <definedName name="\\" hidden="1">#REF!</definedName>
    <definedName name="\\\" localSheetId="2" hidden="1">#REF!</definedName>
    <definedName name="\\\" localSheetId="4" hidden="1">#REF!</definedName>
    <definedName name="\\\" localSheetId="5" hidden="1">#REF!</definedName>
    <definedName name="\\\" localSheetId="6" hidden="1">#REF!</definedName>
    <definedName name="\\\" hidden="1">#REF!</definedName>
    <definedName name="\\\\" localSheetId="2" hidden="1">#REF!</definedName>
    <definedName name="\\\\" localSheetId="4" hidden="1">#REF!</definedName>
    <definedName name="\\\\" localSheetId="5" hidden="1">#REF!</definedName>
    <definedName name="\\\\" localSheetId="6" hidden="1">#REF!</definedName>
    <definedName name="\\\\" hidden="1">#REF!</definedName>
    <definedName name="__123Graph_1" localSheetId="2" hidden="1">#REF!</definedName>
    <definedName name="__123Graph_1" localSheetId="4" hidden="1">#REF!</definedName>
    <definedName name="__123Graph_1" localSheetId="6" hidden="1">#REF!</definedName>
    <definedName name="__123Graph_1" hidden="1">#REF!</definedName>
    <definedName name="__123Graph_2" localSheetId="2" hidden="1">#REF!</definedName>
    <definedName name="__123Graph_2" localSheetId="4" hidden="1">#REF!</definedName>
    <definedName name="__123Graph_2" localSheetId="6" hidden="1">#REF!</definedName>
    <definedName name="__123Graph_2" hidden="1">#REF!</definedName>
    <definedName name="__123Graph_3" localSheetId="2" hidden="1">#REF!</definedName>
    <definedName name="__123Graph_3" localSheetId="4" hidden="1">#REF!</definedName>
    <definedName name="__123Graph_3" localSheetId="6" hidden="1">#REF!</definedName>
    <definedName name="__123Graph_3" hidden="1">#REF!</definedName>
    <definedName name="__123Graph_4" localSheetId="2" hidden="1">#REF!</definedName>
    <definedName name="__123Graph_4" localSheetId="4" hidden="1">#REF!</definedName>
    <definedName name="__123Graph_4" localSheetId="6" hidden="1">#REF!</definedName>
    <definedName name="__123Graph_4" hidden="1">#REF!</definedName>
    <definedName name="__123Graph_5" localSheetId="2" hidden="1">#REF!</definedName>
    <definedName name="__123Graph_5" localSheetId="4" hidden="1">#REF!</definedName>
    <definedName name="__123Graph_5" localSheetId="6" hidden="1">#REF!</definedName>
    <definedName name="__123Graph_5" hidden="1">#REF!</definedName>
    <definedName name="__123Graph_6" localSheetId="2" hidden="1">#REF!</definedName>
    <definedName name="__123Graph_6" localSheetId="4" hidden="1">#REF!</definedName>
    <definedName name="__123Graph_6" localSheetId="6" hidden="1">#REF!</definedName>
    <definedName name="__123Graph_6" hidden="1">#REF!</definedName>
    <definedName name="__123Graph_8" localSheetId="2" hidden="1">#REF!</definedName>
    <definedName name="__123Graph_8" localSheetId="4" hidden="1">#REF!</definedName>
    <definedName name="__123Graph_8" localSheetId="6" hidden="1">#REF!</definedName>
    <definedName name="__123Graph_8" hidden="1">#REF!</definedName>
    <definedName name="__123Graph_A" localSheetId="2" hidden="1">#REF!</definedName>
    <definedName name="__123Graph_A" localSheetId="4" hidden="1">#REF!</definedName>
    <definedName name="__123Graph_A" localSheetId="6" hidden="1">#REF!</definedName>
    <definedName name="__123Graph_A" hidden="1">#REF!</definedName>
    <definedName name="__123Graph_B" localSheetId="2" hidden="1">#REF!</definedName>
    <definedName name="__123Graph_B" localSheetId="4" hidden="1">#REF!</definedName>
    <definedName name="__123Graph_B" localSheetId="6" hidden="1">#REF!</definedName>
    <definedName name="__123Graph_B" hidden="1">#REF!</definedName>
    <definedName name="__123Graph_C" localSheetId="2" hidden="1">#REF!</definedName>
    <definedName name="__123Graph_C" localSheetId="4" hidden="1">#REF!</definedName>
    <definedName name="__123Graph_C" localSheetId="6" hidden="1">#REF!</definedName>
    <definedName name="__123Graph_C" hidden="1">#REF!</definedName>
    <definedName name="__123Graph_D" localSheetId="2" hidden="1">#REF!</definedName>
    <definedName name="__123Graph_D" localSheetId="4" hidden="1">#REF!</definedName>
    <definedName name="__123Graph_D" localSheetId="6" hidden="1">#REF!</definedName>
    <definedName name="__123Graph_D" hidden="1">#REF!</definedName>
    <definedName name="__123Graph_E" localSheetId="2" hidden="1">#REF!</definedName>
    <definedName name="__123Graph_E" localSheetId="4" hidden="1">#REF!</definedName>
    <definedName name="__123Graph_E" localSheetId="6" hidden="1">#REF!</definedName>
    <definedName name="__123Graph_E" hidden="1">#REF!</definedName>
    <definedName name="__123Graph_F" localSheetId="2" hidden="1">#REF!</definedName>
    <definedName name="__123Graph_F" localSheetId="4" hidden="1">#REF!</definedName>
    <definedName name="__123Graph_F" localSheetId="6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4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A'!$A$1:$C$36</definedName>
    <definedName name="_xlnm.Print_Area" localSheetId="2">'SCH A'!$A$1:$F$35</definedName>
    <definedName name="_xlnm.Print_Area" localSheetId="5">'SCH H-1'!$A$1:$F$36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</definedNames>
  <calcPr calcId="145621" calcOnSave="0"/>
  <webPublishing codePage="0"/>
</workbook>
</file>

<file path=xl/calcChain.xml><?xml version="1.0" encoding="utf-8"?>
<calcChain xmlns="http://schemas.openxmlformats.org/spreadsheetml/2006/main">
  <c r="G41" i="24" l="1"/>
  <c r="A25" i="24"/>
  <c r="N21" i="24"/>
  <c r="G17" i="24"/>
  <c r="G19" i="24" s="1"/>
  <c r="D21" i="24"/>
  <c r="M31" i="24"/>
  <c r="A24" i="24"/>
  <c r="A23" i="24"/>
  <c r="D36" i="23"/>
  <c r="G32" i="23"/>
  <c r="D32" i="23"/>
  <c r="G26" i="23"/>
  <c r="G25" i="23"/>
  <c r="D25" i="23"/>
  <c r="D24" i="23"/>
  <c r="D23" i="23"/>
  <c r="D22" i="23"/>
  <c r="G16" i="23"/>
  <c r="C18" i="23"/>
  <c r="A15" i="23"/>
  <c r="A16" i="23" s="1"/>
  <c r="A18" i="23" s="1"/>
  <c r="A20" i="23" s="1"/>
  <c r="A21" i="23" s="1"/>
  <c r="A22" i="23" s="1"/>
  <c r="A23" i="23" s="1"/>
  <c r="A24" i="23" s="1"/>
  <c r="A25" i="23" s="1"/>
  <c r="A26" i="23" s="1"/>
  <c r="A28" i="23" s="1"/>
  <c r="A30" i="23" s="1"/>
  <c r="A32" i="23" s="1"/>
  <c r="A34" i="23" s="1"/>
  <c r="A36" i="23" s="1"/>
  <c r="A38" i="23" s="1"/>
  <c r="G30" i="23" l="1"/>
  <c r="C28" i="23"/>
  <c r="C30" i="23" s="1"/>
  <c r="E18" i="23"/>
  <c r="E30" i="23" s="1"/>
  <c r="E28" i="23"/>
  <c r="R19" i="24"/>
  <c r="S19" i="24" s="1"/>
  <c r="F19" i="24" s="1"/>
  <c r="H19" i="24" s="1"/>
  <c r="R17" i="24"/>
  <c r="S17" i="24" s="1"/>
  <c r="E17" i="24" s="1"/>
  <c r="F17" i="24" s="1"/>
  <c r="H17" i="24" s="1"/>
  <c r="G39" i="24"/>
  <c r="D43" i="24"/>
  <c r="R41" i="24" s="1"/>
  <c r="S41" i="24" s="1"/>
  <c r="F41" i="24" s="1"/>
  <c r="H41" i="24" s="1"/>
  <c r="R15" i="24"/>
  <c r="F30" i="23"/>
  <c r="E34" i="23"/>
  <c r="E38" i="23"/>
  <c r="D16" i="23"/>
  <c r="D21" i="23"/>
  <c r="G22" i="23"/>
  <c r="D26" i="23"/>
  <c r="G36" i="23"/>
  <c r="G38" i="23" s="1"/>
  <c r="D15" i="23"/>
  <c r="C38" i="23" l="1"/>
  <c r="C34" i="23"/>
  <c r="R37" i="24"/>
  <c r="R39" i="24"/>
  <c r="S39" i="24" s="1"/>
  <c r="E39" i="24" s="1"/>
  <c r="F39" i="24" s="1"/>
  <c r="H39" i="24" s="1"/>
  <c r="R21" i="24"/>
  <c r="S15" i="24"/>
  <c r="R43" i="24"/>
  <c r="S37" i="24"/>
  <c r="G23" i="23"/>
  <c r="G24" i="23"/>
  <c r="F18" i="23"/>
  <c r="D18" i="23"/>
  <c r="G15" i="23"/>
  <c r="G18" i="23" s="1"/>
  <c r="D28" i="23"/>
  <c r="D30" i="23" l="1"/>
  <c r="S44" i="24"/>
  <c r="E37" i="24"/>
  <c r="S22" i="24"/>
  <c r="E15" i="24"/>
  <c r="F28" i="23"/>
  <c r="F40" i="23" s="1"/>
  <c r="G21" i="23"/>
  <c r="G28" i="23" s="1"/>
  <c r="G40" i="23" s="1"/>
  <c r="E21" i="24" l="1"/>
  <c r="F15" i="24"/>
  <c r="E43" i="24"/>
  <c r="F37" i="24"/>
  <c r="E32" i="22"/>
  <c r="D16" i="22"/>
  <c r="D14" i="22"/>
  <c r="F43" i="24" l="1"/>
  <c r="H37" i="24"/>
  <c r="F21" i="24"/>
  <c r="H15" i="24"/>
  <c r="E14" i="22"/>
  <c r="H21" i="24" l="1"/>
  <c r="H43" i="24"/>
  <c r="K37" i="24"/>
  <c r="E20" i="22"/>
  <c r="M37" i="24" l="1"/>
  <c r="I37" i="24"/>
  <c r="J37" i="24" s="1"/>
  <c r="K19" i="24"/>
  <c r="K17" i="24"/>
  <c r="K39" i="24"/>
  <c r="K41" i="24"/>
  <c r="K15" i="24"/>
  <c r="K21" i="24" l="1"/>
  <c r="M15" i="24"/>
  <c r="I15" i="24"/>
  <c r="J15" i="24" s="1"/>
  <c r="M19" i="24"/>
  <c r="I19" i="24"/>
  <c r="J19" i="24" s="1"/>
  <c r="M41" i="24"/>
  <c r="I41" i="24"/>
  <c r="J41" i="24" s="1"/>
  <c r="M39" i="24"/>
  <c r="I39" i="24"/>
  <c r="J39" i="24" s="1"/>
  <c r="J43" i="24" s="1"/>
  <c r="M43" i="24"/>
  <c r="D20" i="22" s="1"/>
  <c r="M17" i="24"/>
  <c r="I17" i="24"/>
  <c r="J17" i="24" s="1"/>
  <c r="K43" i="24"/>
  <c r="D26" i="22"/>
  <c r="E26" i="22" s="1"/>
  <c r="E9" i="22"/>
  <c r="A8" i="22"/>
  <c r="A5" i="22"/>
  <c r="A4" i="22"/>
  <c r="A2" i="22"/>
  <c r="A1" i="22"/>
  <c r="J21" i="24" l="1"/>
  <c r="M21" i="24"/>
  <c r="D18" i="22"/>
  <c r="E22" i="22"/>
  <c r="D24" i="18" l="1"/>
  <c r="E24" i="18" s="1"/>
  <c r="D22" i="18"/>
  <c r="E18" i="18"/>
  <c r="E16" i="18"/>
  <c r="E22" i="18" s="1"/>
  <c r="D22" i="22" l="1"/>
  <c r="D24" i="22" s="1"/>
  <c r="D28" i="22" s="1"/>
  <c r="E28" i="18"/>
  <c r="E30" i="18" s="1"/>
  <c r="E32" i="18"/>
  <c r="E34" i="18" s="1"/>
  <c r="C18" i="19" l="1"/>
  <c r="C16" i="19"/>
  <c r="A12" i="19"/>
  <c r="A10" i="19"/>
  <c r="C48" i="5" l="1"/>
  <c r="C47" i="5"/>
  <c r="C46" i="5"/>
  <c r="C45" i="5"/>
  <c r="C44" i="5"/>
  <c r="C43" i="5"/>
  <c r="C42" i="5"/>
  <c r="C41" i="5"/>
  <c r="C40" i="5"/>
  <c r="C39" i="5"/>
  <c r="C38" i="5"/>
  <c r="C37" i="5"/>
  <c r="C36" i="5"/>
  <c r="E16" i="22" l="1"/>
  <c r="E24" i="22" l="1"/>
  <c r="E28" i="22" s="1"/>
  <c r="E18" i="22"/>
  <c r="E30" i="22"/>
  <c r="E34" i="22" s="1"/>
</calcChain>
</file>

<file path=xl/sharedStrings.xml><?xml version="1.0" encoding="utf-8"?>
<sst xmlns="http://schemas.openxmlformats.org/spreadsheetml/2006/main" count="241" uniqueCount="147">
  <si>
    <t>KENTUCKY UTILITIES COMPANY</t>
  </si>
  <si>
    <t>TAXES OTHER THAN INCOME TAXES</t>
  </si>
  <si>
    <t>TOTAL OPERATING EXPENSES</t>
  </si>
  <si>
    <t>NET OPERATING INCOME</t>
  </si>
  <si>
    <t>Rate Case Constants</t>
  </si>
  <si>
    <t>For the 2014 Rate Case Filing</t>
  </si>
  <si>
    <t>Rate Case Constants:</t>
  </si>
  <si>
    <t>Company:</t>
  </si>
  <si>
    <t>PSC Case Number:</t>
  </si>
  <si>
    <t>Base Year:</t>
  </si>
  <si>
    <t>FEBRUARY 28, 2015</t>
  </si>
  <si>
    <t>AS OF FEBRUARY 28, 2015</t>
  </si>
  <si>
    <t>MARCH 2014 TO FEBRUARY 2015</t>
  </si>
  <si>
    <t>FROM MARCH 1, 2014 TO FEBRUARY 28, 2015</t>
  </si>
  <si>
    <t>BASE YEAR FOR THE 12 MONTHS ENDED FEBRUARY 28, 2015</t>
  </si>
  <si>
    <t>FOR THE 12 MONTHS ENDED FEBRUARY 28, 2015</t>
  </si>
  <si>
    <t>Forecasted Test Year:</t>
  </si>
  <si>
    <t>JUNE 30, 2016</t>
  </si>
  <si>
    <t>AS OF JUNE 30, 2016</t>
  </si>
  <si>
    <t>JULY 2015 TO JUNE 30, 2016</t>
  </si>
  <si>
    <t>FROM JULY 1, 2015 TO JUNE 30, 2016</t>
  </si>
  <si>
    <t>FORECAST PERIOD FOR THE 12 MONTHS ENDED JUNE 30, 2016</t>
  </si>
  <si>
    <t>FOR THE 12 MONTHS ENDED JUNE 30, 2016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</si>
  <si>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</si>
  <si>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</si>
  <si>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</si>
  <si>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</si>
  <si>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</si>
  <si>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</si>
  <si>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</si>
  <si>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</si>
  <si>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K. W. BLAKE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</si>
  <si>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</si>
  <si>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</si>
  <si>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</si>
  <si>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</si>
  <si>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</si>
  <si>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</si>
  <si>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</si>
  <si>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</si>
  <si>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</si>
  <si>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</si>
  <si>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</si>
  <si>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</si>
  <si>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</si>
  <si>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</si>
  <si>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</si>
  <si>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</si>
  <si>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</si>
  <si>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</si>
  <si>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</si>
  <si>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</si>
  <si>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</si>
  <si>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</si>
  <si>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</si>
  <si>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</si>
  <si>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</si>
  <si>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</si>
  <si>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</si>
  <si>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</si>
  <si>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</si>
  <si>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</si>
  <si>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</si>
  <si>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</si>
  <si>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</si>
  <si>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</si>
  <si>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</si>
  <si>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</si>
  <si>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</si>
  <si>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</si>
  <si>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</si>
  <si>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</si>
  <si>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</si>
  <si>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</si>
  <si>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TYPE OF FILING: __X__ ORIGINAL  _____ UPDATED  _____ REVISED</t>
  </si>
  <si>
    <t>WITNESS:   K. W. BLAKE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</si>
  <si>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</si>
  <si>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</si>
  <si>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</si>
  <si>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</si>
  <si>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</si>
  <si>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</si>
  <si>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</si>
  <si>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LESS: PRODUCTION ACTIVITIES DEDUCTION-STATE</t>
  </si>
  <si>
    <t>INCOME BEFORE STATE INCOME TAX</t>
  </si>
  <si>
    <t>STATE INCOME TAX</t>
  </si>
  <si>
    <t>LESS: PRODUCTION ACTIVITIES DEDUCTION-FEDERAL</t>
  </si>
  <si>
    <t>INCOME BEFORE FEDERAL INCOME TAX</t>
  </si>
  <si>
    <t>FEDERAL INCOME TAX</t>
  </si>
  <si>
    <t>OPERATING INCOME PERCENTAGE (LINES 5 - 6 - 9)</t>
  </si>
  <si>
    <t>GROSS REVENUE CONVERSTION FACTOR (100% / LINE 10)</t>
  </si>
  <si>
    <t>SCHEDULE  A</t>
  </si>
  <si>
    <t>JURISDICTIONAL OVERALL FINANCIAL SUMMARY FOR THE BASE AND FORECASTED PERIOD</t>
  </si>
  <si>
    <t>BASE PERIOD :</t>
  </si>
  <si>
    <t>FORECASTED PERIOD:</t>
  </si>
  <si>
    <t>ELECTRIC SALES REVENUES</t>
  </si>
  <si>
    <t>PROPOSED INCREASE</t>
  </si>
  <si>
    <t>WORKPAPER REFERENCE NO(S).: WPH-1.A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</si>
  <si>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</si>
  <si>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</si>
  <si>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</si>
  <si>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</si>
  <si>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</si>
  <si>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ADJUSTED CAPITAL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</si>
  <si>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</si>
  <si>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</si>
  <si>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</si>
  <si>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</si>
  <si>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</si>
  <si>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</si>
  <si>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</si>
  <si>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(E=C+D)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</si>
  <si>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</si>
  <si>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</si>
  <si>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</si>
  <si>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</si>
  <si>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</si>
  <si>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</si>
  <si>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</si>
  <si>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</si>
  <si>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</si>
  <si>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</si>
  <si>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PAGE 1 OF 2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</si>
  <si>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</si>
  <si>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</si>
  <si>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</si>
  <si>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</si>
  <si>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</si>
  <si>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PAGE 2 OF 2</t>
  </si>
  <si>
    <t>JURISDICTIONAL RATE BASE PERCENTAGE</t>
  </si>
  <si>
    <t>JURISDICTIONAL ADJUSTED CAPITAL</t>
  </si>
  <si>
    <t>(G=ExF)</t>
  </si>
  <si>
    <t>(H)</t>
  </si>
  <si>
    <t>OVEC and Non-Utility</t>
  </si>
  <si>
    <t>CAPITALIZATION ALLOCATED TO KENTUCKY JURISDICTION</t>
  </si>
  <si>
    <t>RATE OF RETURN ON CAPITALIZATION</t>
  </si>
  <si>
    <t>KENTUCKY JURISDICTION RATE BASE</t>
  </si>
  <si>
    <t>RATE OF RETURN ON RATE BASE</t>
  </si>
  <si>
    <t>JURISDICTIONAL CAPITAL</t>
  </si>
  <si>
    <t>JURISDICTIONAL ADJUSTMENTS</t>
  </si>
  <si>
    <t>(I=G+H)</t>
  </si>
  <si>
    <t>(J)</t>
  </si>
  <si>
    <t>(K)</t>
  </si>
  <si>
    <t>(L=JxK)</t>
  </si>
  <si>
    <t>CHECK:</t>
  </si>
  <si>
    <t>CASE NO. 2014-00371</t>
  </si>
  <si>
    <t>CASE NO. 2014-00371 - RESPONSE TO PSC 2-75 (SLIPPAGE FACTOR 97.803%)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</si>
</sst>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</numFmts>
  <fonts count="1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644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37" fontId="14" fillId="0" borderId="0"/>
    <xf numFmtId="0" fontId="6" fillId="15" borderId="0"/>
    <xf numFmtId="0" fontId="6" fillId="15" borderId="0"/>
    <xf numFmtId="165" fontId="6" fillId="0" borderId="0"/>
    <xf numFmtId="165" fontId="6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5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5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5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5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5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5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5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5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5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7" fillId="21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0" fontId="17" fillId="25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17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27" borderId="0" applyNumberFormat="0" applyBorder="0" applyAlignment="0" applyProtection="0"/>
    <xf numFmtId="166" fontId="18" fillId="27" borderId="0" applyNumberFormat="0" applyBorder="0" applyAlignment="0" applyProtection="0"/>
    <xf numFmtId="0" fontId="17" fillId="23" borderId="0" applyNumberFormat="0" applyBorder="0" applyAlignment="0" applyProtection="0"/>
    <xf numFmtId="166" fontId="18" fillId="19" borderId="0" applyNumberFormat="0" applyBorder="0" applyAlignment="0" applyProtection="0"/>
    <xf numFmtId="166" fontId="18" fillId="19" borderId="0" applyNumberFormat="0" applyBorder="0" applyAlignment="0" applyProtection="0"/>
    <xf numFmtId="166" fontId="18" fillId="19" borderId="0" applyNumberFormat="0" applyBorder="0" applyAlignment="0" applyProtection="0"/>
    <xf numFmtId="0" fontId="17" fillId="21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0" fontId="17" fillId="17" borderId="0" applyNumberFormat="0" applyBorder="0" applyAlignment="0" applyProtection="0"/>
    <xf numFmtId="166" fontId="18" fillId="20" borderId="0" applyNumberFormat="0" applyBorder="0" applyAlignment="0" applyProtection="0"/>
    <xf numFmtId="166" fontId="18" fillId="20" borderId="0" applyNumberFormat="0" applyBorder="0" applyAlignment="0" applyProtection="0"/>
    <xf numFmtId="166" fontId="18" fillId="20" borderId="0" applyNumberFormat="0" applyBorder="0" applyAlignment="0" applyProtection="0"/>
    <xf numFmtId="0" fontId="17" fillId="28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7" fillId="25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17" fillId="26" borderId="0" applyNumberFormat="0" applyBorder="0" applyAlignment="0" applyProtection="0"/>
    <xf numFmtId="166" fontId="18" fillId="31" borderId="0" applyNumberFormat="0" applyBorder="0" applyAlignment="0" applyProtection="0"/>
    <xf numFmtId="166" fontId="18" fillId="31" borderId="0" applyNumberFormat="0" applyBorder="0" applyAlignment="0" applyProtection="0"/>
    <xf numFmtId="166" fontId="18" fillId="31" borderId="0" applyNumberFormat="0" applyBorder="0" applyAlignment="0" applyProtection="0"/>
    <xf numFmtId="0" fontId="17" fillId="32" borderId="0" applyNumberFormat="0" applyBorder="0" applyAlignment="0" applyProtection="0"/>
    <xf numFmtId="166" fontId="18" fillId="32" borderId="0" applyNumberFormat="0" applyBorder="0" applyAlignment="0" applyProtection="0"/>
    <xf numFmtId="166" fontId="18" fillId="32" borderId="0" applyNumberFormat="0" applyBorder="0" applyAlignment="0" applyProtection="0"/>
    <xf numFmtId="166" fontId="18" fillId="32" borderId="0" applyNumberFormat="0" applyBorder="0" applyAlignment="0" applyProtection="0"/>
    <xf numFmtId="0" fontId="17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7" fillId="30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19" fillId="33" borderId="0" applyNumberFormat="0" applyBorder="0" applyAlignment="0" applyProtection="0"/>
    <xf numFmtId="166" fontId="20" fillId="23" borderId="0" applyNumberFormat="0" applyBorder="0" applyAlignment="0" applyProtection="0"/>
    <xf numFmtId="166" fontId="20" fillId="23" borderId="0" applyNumberFormat="0" applyBorder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3" fillId="36" borderId="9" applyNumberFormat="0" applyAlignment="0" applyProtection="0"/>
    <xf numFmtId="166" fontId="24" fillId="36" borderId="9" applyNumberFormat="0" applyAlignment="0" applyProtection="0"/>
    <xf numFmtId="166" fontId="24" fillId="36" borderId="9" applyNumberFormat="0" applyAlignment="0" applyProtection="0"/>
    <xf numFmtId="167" fontId="25" fillId="0" borderId="10" applyBorder="0">
      <alignment horizontal="center" vertical="center"/>
    </xf>
    <xf numFmtId="168" fontId="24" fillId="37" borderId="0">
      <alignment horizontal="left"/>
    </xf>
    <xf numFmtId="0" fontId="24" fillId="37" borderId="0">
      <alignment horizontal="left"/>
    </xf>
    <xf numFmtId="166" fontId="24" fillId="37" borderId="0">
      <alignment horizontal="left"/>
    </xf>
    <xf numFmtId="168" fontId="26" fillId="37" borderId="0">
      <alignment horizontal="right"/>
    </xf>
    <xf numFmtId="0" fontId="26" fillId="37" borderId="0">
      <alignment horizontal="right"/>
    </xf>
    <xf numFmtId="166" fontId="26" fillId="37" borderId="0">
      <alignment horizontal="right"/>
    </xf>
    <xf numFmtId="168" fontId="27" fillId="34" borderId="0">
      <alignment horizontal="center"/>
    </xf>
    <xf numFmtId="0" fontId="27" fillId="34" borderId="0">
      <alignment horizontal="center"/>
    </xf>
    <xf numFmtId="166" fontId="27" fillId="34" borderId="0">
      <alignment horizontal="center"/>
    </xf>
    <xf numFmtId="168" fontId="26" fillId="37" borderId="0">
      <alignment horizontal="right"/>
    </xf>
    <xf numFmtId="0" fontId="26" fillId="37" borderId="0">
      <alignment horizontal="right"/>
    </xf>
    <xf numFmtId="166" fontId="26" fillId="37" borderId="0">
      <alignment horizontal="right"/>
    </xf>
    <xf numFmtId="168" fontId="28" fillId="34" borderId="0">
      <alignment horizontal="left"/>
    </xf>
    <xf numFmtId="0" fontId="28" fillId="34" borderId="0">
      <alignment horizontal="left"/>
    </xf>
    <xf numFmtId="166" fontId="28" fillId="34" borderId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37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38" borderId="11" applyNumberFormat="0" applyFont="0" applyAlignment="0">
      <protection locked="0"/>
    </xf>
    <xf numFmtId="0" fontId="6" fillId="38" borderId="11" applyNumberFormat="0" applyFont="0" applyAlignment="0">
      <protection locked="0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5" fillId="0" borderId="0" applyProtection="0"/>
    <xf numFmtId="166" fontId="5" fillId="0" borderId="0" applyProtection="0"/>
    <xf numFmtId="0" fontId="34" fillId="0" borderId="0" applyProtection="0"/>
    <xf numFmtId="166" fontId="34" fillId="0" borderId="0" applyProtection="0"/>
    <xf numFmtId="0" fontId="35" fillId="0" borderId="0" applyProtection="0"/>
    <xf numFmtId="166" fontId="35" fillId="0" borderId="0" applyProtection="0"/>
    <xf numFmtId="0" fontId="4" fillId="0" borderId="0" applyProtection="0"/>
    <xf numFmtId="166" fontId="4" fillId="0" borderId="0" applyProtection="0"/>
    <xf numFmtId="166" fontId="4" fillId="0" borderId="0" applyProtection="0"/>
    <xf numFmtId="0" fontId="6" fillId="0" borderId="0" applyProtection="0"/>
    <xf numFmtId="0" fontId="6" fillId="0" borderId="0" applyProtection="0"/>
    <xf numFmtId="166" fontId="6" fillId="0" borderId="0" applyProtection="0"/>
    <xf numFmtId="166" fontId="6" fillId="0" borderId="0" applyProtection="0"/>
    <xf numFmtId="0" fontId="5" fillId="0" borderId="0" applyProtection="0"/>
    <xf numFmtId="166" fontId="5" fillId="0" borderId="0" applyProtection="0"/>
    <xf numFmtId="0" fontId="36" fillId="0" borderId="0" applyProtection="0"/>
    <xf numFmtId="166" fontId="36" fillId="0" borderId="0" applyProtection="0"/>
    <xf numFmtId="2" fontId="1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7" fillId="21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38" fillId="0" borderId="12" applyNumberFormat="0" applyFill="0" applyAlignment="0" applyProtection="0"/>
    <xf numFmtId="166" fontId="39" fillId="0" borderId="13" applyNumberFormat="0" applyFill="0" applyAlignment="0" applyProtection="0"/>
    <xf numFmtId="0" fontId="8" fillId="0" borderId="4" applyNumberFormat="0" applyFill="0" applyAlignment="0" applyProtection="0"/>
    <xf numFmtId="166" fontId="39" fillId="0" borderId="13" applyNumberFormat="0" applyFill="0" applyAlignment="0" applyProtection="0"/>
    <xf numFmtId="0" fontId="40" fillId="0" borderId="14" applyNumberFormat="0" applyFill="0" applyAlignment="0" applyProtection="0"/>
    <xf numFmtId="166" fontId="41" fillId="0" borderId="15" applyNumberFormat="0" applyFill="0" applyAlignment="0" applyProtection="0"/>
    <xf numFmtId="0" fontId="9" fillId="0" borderId="5" applyNumberFormat="0" applyFill="0" applyAlignment="0" applyProtection="0"/>
    <xf numFmtId="166" fontId="41" fillId="0" borderId="15" applyNumberFormat="0" applyFill="0" applyAlignment="0" applyProtection="0"/>
    <xf numFmtId="0" fontId="42" fillId="0" borderId="16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0" fontId="42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8" fontId="24" fillId="37" borderId="0">
      <alignment horizontal="left"/>
    </xf>
    <xf numFmtId="0" fontId="24" fillId="37" borderId="0">
      <alignment horizontal="left"/>
    </xf>
    <xf numFmtId="166" fontId="24" fillId="37" borderId="0">
      <alignment horizontal="left"/>
    </xf>
    <xf numFmtId="168" fontId="47" fillId="34" borderId="0">
      <alignment horizontal="left"/>
    </xf>
    <xf numFmtId="0" fontId="47" fillId="34" borderId="0">
      <alignment horizontal="left"/>
    </xf>
    <xf numFmtId="0" fontId="47" fillId="34" borderId="0">
      <alignment horizontal="left"/>
    </xf>
    <xf numFmtId="166" fontId="47" fillId="34" borderId="0">
      <alignment horizontal="left"/>
    </xf>
    <xf numFmtId="0" fontId="48" fillId="0" borderId="18" applyNumberFormat="0" applyFill="0" applyAlignment="0" applyProtection="0"/>
    <xf numFmtId="166" fontId="49" fillId="0" borderId="19" applyNumberFormat="0" applyFill="0" applyAlignment="0" applyProtection="0"/>
    <xf numFmtId="166" fontId="49" fillId="0" borderId="19" applyNumberFormat="0" applyFill="0" applyAlignment="0" applyProtection="0"/>
    <xf numFmtId="0" fontId="50" fillId="22" borderId="0" applyNumberFormat="0" applyBorder="0" applyAlignment="0" applyProtection="0"/>
    <xf numFmtId="166" fontId="51" fillId="22" borderId="0" applyNumberFormat="0" applyBorder="0" applyAlignment="0" applyProtection="0"/>
    <xf numFmtId="166" fontId="51" fillId="22" borderId="0" applyNumberFormat="0" applyBorder="0" applyAlignment="0" applyProtection="0"/>
    <xf numFmtId="168" fontId="6" fillId="0" borderId="0"/>
    <xf numFmtId="0" fontId="6" fillId="0" borderId="0"/>
    <xf numFmtId="166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6" fontId="6" fillId="0" borderId="0"/>
    <xf numFmtId="165" fontId="6" fillId="0" borderId="0"/>
    <xf numFmtId="165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6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166" fontId="6" fillId="0" borderId="0"/>
    <xf numFmtId="0" fontId="6" fillId="0" borderId="0"/>
    <xf numFmtId="0" fontId="16" fillId="0" borderId="0"/>
    <xf numFmtId="171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171" fontId="6" fillId="0" borderId="0"/>
    <xf numFmtId="0" fontId="3" fillId="0" borderId="0"/>
    <xf numFmtId="0" fontId="6" fillId="0" borderId="0"/>
    <xf numFmtId="171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66" fontId="6" fillId="0" borderId="0"/>
    <xf numFmtId="37" fontId="34" fillId="0" borderId="0"/>
    <xf numFmtId="0" fontId="3" fillId="0" borderId="0"/>
    <xf numFmtId="0" fontId="3" fillId="0" borderId="0"/>
    <xf numFmtId="0" fontId="30" fillId="0" borderId="0"/>
    <xf numFmtId="37" fontId="14" fillId="0" borderId="0"/>
    <xf numFmtId="168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6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3" fillId="0" borderId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3" fillId="0" borderId="0"/>
    <xf numFmtId="0" fontId="3" fillId="0" borderId="0"/>
    <xf numFmtId="0" fontId="3" fillId="0" borderId="0"/>
    <xf numFmtId="172" fontId="54" fillId="34" borderId="0">
      <alignment horizontal="right"/>
    </xf>
    <xf numFmtId="40" fontId="55" fillId="40" borderId="0">
      <alignment horizontal="right"/>
    </xf>
    <xf numFmtId="4" fontId="54" fillId="40" borderId="0">
      <alignment horizontal="right"/>
    </xf>
    <xf numFmtId="0" fontId="3" fillId="0" borderId="0"/>
    <xf numFmtId="40" fontId="55" fillId="40" borderId="0">
      <alignment horizontal="right"/>
    </xf>
    <xf numFmtId="168" fontId="56" fillId="41" borderId="0">
      <alignment horizontal="center"/>
    </xf>
    <xf numFmtId="0" fontId="57" fillId="40" borderId="0">
      <alignment horizontal="right"/>
    </xf>
    <xf numFmtId="0" fontId="3" fillId="0" borderId="0"/>
    <xf numFmtId="0" fontId="56" fillId="40" borderId="0">
      <alignment horizontal="center" vertical="center"/>
    </xf>
    <xf numFmtId="0" fontId="3" fillId="0" borderId="0"/>
    <xf numFmtId="0" fontId="57" fillId="40" borderId="0">
      <alignment horizontal="right"/>
    </xf>
    <xf numFmtId="168" fontId="24" fillId="42" borderId="0"/>
    <xf numFmtId="0" fontId="58" fillId="40" borderId="10"/>
    <xf numFmtId="0" fontId="47" fillId="40" borderId="10"/>
    <xf numFmtId="0" fontId="3" fillId="0" borderId="0"/>
    <xf numFmtId="0" fontId="47" fillId="40" borderId="10"/>
    <xf numFmtId="0" fontId="3" fillId="0" borderId="0"/>
    <xf numFmtId="0" fontId="58" fillId="40" borderId="10"/>
    <xf numFmtId="168" fontId="59" fillId="34" borderId="0" applyBorder="0">
      <alignment horizontal="centerContinuous"/>
    </xf>
    <xf numFmtId="0" fontId="58" fillId="0" borderId="0" applyBorder="0">
      <alignment horizontal="centerContinuous"/>
    </xf>
    <xf numFmtId="0" fontId="3" fillId="0" borderId="0"/>
    <xf numFmtId="0" fontId="56" fillId="40" borderId="0" applyBorder="0">
      <alignment horizontal="centerContinuous"/>
    </xf>
    <xf numFmtId="0" fontId="3" fillId="0" borderId="0"/>
    <xf numFmtId="0" fontId="58" fillId="0" borderId="0" applyBorder="0">
      <alignment horizontal="centerContinuous"/>
    </xf>
    <xf numFmtId="168" fontId="60" fillId="42" borderId="0" applyBorder="0">
      <alignment horizontal="centerContinuous"/>
    </xf>
    <xf numFmtId="0" fontId="61" fillId="0" borderId="0" applyBorder="0">
      <alignment horizontal="centerContinuous"/>
    </xf>
    <xf numFmtId="0" fontId="3" fillId="0" borderId="0"/>
    <xf numFmtId="0" fontId="62" fillId="40" borderId="0" applyBorder="0">
      <alignment horizontal="centerContinuous"/>
    </xf>
    <xf numFmtId="0" fontId="3" fillId="0" borderId="0"/>
    <xf numFmtId="0" fontId="61" fillId="0" borderId="0" applyBorder="0">
      <alignment horizontal="centerContinuous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4" fillId="0" borderId="3">
      <alignment horizontal="center"/>
    </xf>
    <xf numFmtId="3" fontId="63" fillId="0" borderId="0" applyFont="0" applyFill="0" applyBorder="0" applyAlignment="0" applyProtection="0"/>
    <xf numFmtId="0" fontId="63" fillId="43" borderId="0" applyNumberFormat="0" applyFont="0" applyBorder="0" applyAlignment="0" applyProtection="0"/>
    <xf numFmtId="168" fontId="47" fillId="22" borderId="0">
      <alignment horizontal="center"/>
    </xf>
    <xf numFmtId="0" fontId="47" fillId="22" borderId="0">
      <alignment horizontal="center"/>
    </xf>
    <xf numFmtId="0" fontId="47" fillId="22" borderId="0">
      <alignment horizontal="center"/>
    </xf>
    <xf numFmtId="0" fontId="3" fillId="0" borderId="0"/>
    <xf numFmtId="49" fontId="65" fillId="34" borderId="0">
      <alignment horizontal="center"/>
    </xf>
    <xf numFmtId="0" fontId="3" fillId="0" borderId="0"/>
    <xf numFmtId="168" fontId="26" fillId="37" borderId="0">
      <alignment horizontal="center"/>
    </xf>
    <xf numFmtId="0" fontId="26" fillId="37" borderId="0">
      <alignment horizontal="center"/>
    </xf>
    <xf numFmtId="0" fontId="3" fillId="0" borderId="0"/>
    <xf numFmtId="168" fontId="26" fillId="37" borderId="0">
      <alignment horizontal="centerContinuous"/>
    </xf>
    <xf numFmtId="0" fontId="26" fillId="37" borderId="0">
      <alignment horizontal="centerContinuous"/>
    </xf>
    <xf numFmtId="0" fontId="3" fillId="0" borderId="0"/>
    <xf numFmtId="168" fontId="66" fillId="34" borderId="0">
      <alignment horizontal="left"/>
    </xf>
    <xf numFmtId="0" fontId="66" fillId="34" borderId="0">
      <alignment horizontal="left"/>
    </xf>
    <xf numFmtId="0" fontId="3" fillId="0" borderId="0"/>
    <xf numFmtId="49" fontId="66" fillId="34" borderId="0">
      <alignment horizontal="center"/>
    </xf>
    <xf numFmtId="0" fontId="3" fillId="0" borderId="0"/>
    <xf numFmtId="168" fontId="24" fillId="37" borderId="0">
      <alignment horizontal="left"/>
    </xf>
    <xf numFmtId="0" fontId="24" fillId="37" borderId="0">
      <alignment horizontal="left"/>
    </xf>
    <xf numFmtId="0" fontId="3" fillId="0" borderId="0"/>
    <xf numFmtId="49" fontId="66" fillId="34" borderId="0">
      <alignment horizontal="left"/>
    </xf>
    <xf numFmtId="0" fontId="3" fillId="0" borderId="0"/>
    <xf numFmtId="168" fontId="24" fillId="37" borderId="0">
      <alignment horizontal="centerContinuous"/>
    </xf>
    <xf numFmtId="0" fontId="24" fillId="37" borderId="0">
      <alignment horizontal="centerContinuous"/>
    </xf>
    <xf numFmtId="0" fontId="3" fillId="0" borderId="0"/>
    <xf numFmtId="168" fontId="24" fillId="37" borderId="0">
      <alignment horizontal="right"/>
    </xf>
    <xf numFmtId="0" fontId="24" fillId="37" borderId="0">
      <alignment horizontal="right"/>
    </xf>
    <xf numFmtId="0" fontId="3" fillId="0" borderId="0"/>
    <xf numFmtId="49" fontId="47" fillId="34" borderId="0">
      <alignment horizontal="left"/>
    </xf>
    <xf numFmtId="49" fontId="47" fillId="34" borderId="0">
      <alignment horizontal="left"/>
    </xf>
    <xf numFmtId="0" fontId="3" fillId="0" borderId="0"/>
    <xf numFmtId="168" fontId="26" fillId="37" borderId="0">
      <alignment horizontal="right"/>
    </xf>
    <xf numFmtId="0" fontId="26" fillId="37" borderId="0">
      <alignment horizontal="right"/>
    </xf>
    <xf numFmtId="0" fontId="3" fillId="0" borderId="0"/>
    <xf numFmtId="168" fontId="66" fillId="20" borderId="0">
      <alignment horizontal="center"/>
    </xf>
    <xf numFmtId="0" fontId="66" fillId="20" borderId="0">
      <alignment horizontal="center"/>
    </xf>
    <xf numFmtId="0" fontId="3" fillId="0" borderId="0"/>
    <xf numFmtId="168" fontId="67" fillId="20" borderId="0">
      <alignment horizontal="center"/>
    </xf>
    <xf numFmtId="0" fontId="67" fillId="20" borderId="0">
      <alignment horizontal="center"/>
    </xf>
    <xf numFmtId="0" fontId="3" fillId="0" borderId="0"/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4" fontId="5" fillId="42" borderId="0" applyNumberFormat="0" applyProtection="0">
      <alignment horizontal="left" vertical="center" indent="1"/>
    </xf>
    <xf numFmtId="4" fontId="5" fillId="42" borderId="0" applyNumberFormat="0" applyProtection="0">
      <alignment horizontal="left" vertical="center" indent="1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5" fillId="49" borderId="0" applyNumberFormat="0" applyProtection="0">
      <alignment horizontal="left" vertical="center" indent="1"/>
    </xf>
    <xf numFmtId="4" fontId="5" fillId="49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5" fillId="50" borderId="0" applyNumberFormat="0" applyProtection="0">
      <alignment horizontal="left" vertical="center" indent="1"/>
    </xf>
    <xf numFmtId="4" fontId="65" fillId="50" borderId="0" applyNumberFormat="0" applyProtection="0">
      <alignment horizontal="left" vertical="center" indent="1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4" fontId="71" fillId="0" borderId="0" applyNumberFormat="0" applyProtection="0">
      <alignment horizontal="left" vertical="center" indent="1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 applyNumberFormat="0" applyFill="0" applyBorder="0" applyAlignment="0" applyProtection="0"/>
    <xf numFmtId="0" fontId="3" fillId="0" borderId="0"/>
    <xf numFmtId="0" fontId="3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0"/>
    <xf numFmtId="0" fontId="10" fillId="0" borderId="7" applyNumberFormat="0" applyFill="0" applyAlignment="0" applyProtection="0"/>
    <xf numFmtId="0" fontId="3" fillId="0" borderId="0"/>
    <xf numFmtId="0" fontId="3" fillId="0" borderId="0"/>
    <xf numFmtId="0" fontId="14" fillId="0" borderId="0"/>
    <xf numFmtId="168" fontId="74" fillId="34" borderId="0">
      <alignment horizontal="center"/>
    </xf>
    <xf numFmtId="0" fontId="74" fillId="34" borderId="0">
      <alignment horizontal="center"/>
    </xf>
    <xf numFmtId="0" fontId="3" fillId="0" borderId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165" fontId="6" fillId="0" borderId="0"/>
    <xf numFmtId="165" fontId="6" fillId="0" borderId="0"/>
    <xf numFmtId="0" fontId="6" fillId="0" borderId="0"/>
    <xf numFmtId="0" fontId="15" fillId="71" borderId="0" applyNumberFormat="0" applyBorder="0" applyAlignment="0" applyProtection="0"/>
    <xf numFmtId="175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5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0" fontId="1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39" borderId="0" applyNumberFormat="0" applyBorder="0" applyAlignment="0" applyProtection="0"/>
    <xf numFmtId="175" fontId="16" fillId="7" borderId="0" applyNumberFormat="0" applyBorder="0" applyAlignment="0" applyProtection="0"/>
    <xf numFmtId="175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5" fontId="16" fillId="9" borderId="0" applyNumberFormat="0" applyBorder="0" applyAlignment="0" applyProtection="0"/>
    <xf numFmtId="175" fontId="16" fillId="9" borderId="0" applyNumberFormat="0" applyBorder="0" applyAlignment="0" applyProtection="0"/>
    <xf numFmtId="0" fontId="15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15" fillId="21" borderId="0" applyNumberFormat="0" applyBorder="0" applyAlignment="0" applyProtection="0"/>
    <xf numFmtId="175" fontId="16" fillId="11" borderId="0" applyNumberFormat="0" applyBorder="0" applyAlignment="0" applyProtection="0"/>
    <xf numFmtId="175" fontId="16" fillId="1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20" borderId="0" applyNumberFormat="0" applyBorder="0" applyAlignment="0" applyProtection="0"/>
    <xf numFmtId="175" fontId="16" fillId="13" borderId="0" applyNumberFormat="0" applyBorder="0" applyAlignment="0" applyProtection="0"/>
    <xf numFmtId="175" fontId="16" fillId="13" borderId="0" applyNumberFormat="0" applyBorder="0" applyAlignment="0" applyProtection="0"/>
    <xf numFmtId="0" fontId="15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6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0" fontId="15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17" borderId="0" applyNumberFormat="0" applyBorder="0" applyAlignment="0" applyProtection="0"/>
    <xf numFmtId="175" fontId="16" fillId="6" borderId="0" applyNumberFormat="0" applyBorder="0" applyAlignment="0" applyProtection="0"/>
    <xf numFmtId="175" fontId="16" fillId="6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38" borderId="0" applyNumberFormat="0" applyBorder="0" applyAlignment="0" applyProtection="0"/>
    <xf numFmtId="175" fontId="16" fillId="8" borderId="0" applyNumberFormat="0" applyBorder="0" applyAlignment="0" applyProtection="0"/>
    <xf numFmtId="175" fontId="16" fillId="8" borderId="0" applyNumberFormat="0" applyBorder="0" applyAlignment="0" applyProtection="0"/>
    <xf numFmtId="0" fontId="15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33" borderId="0" applyNumberFormat="0" applyBorder="0" applyAlignment="0" applyProtection="0"/>
    <xf numFmtId="175" fontId="16" fillId="10" borderId="0" applyNumberFormat="0" applyBorder="0" applyAlignment="0" applyProtection="0"/>
    <xf numFmtId="175" fontId="16" fillId="10" borderId="0" applyNumberFormat="0" applyBorder="0" applyAlignment="0" applyProtection="0"/>
    <xf numFmtId="0" fontId="15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6" borderId="0" applyNumberFormat="0" applyBorder="0" applyAlignment="0" applyProtection="0"/>
    <xf numFmtId="175" fontId="16" fillId="12" borderId="0" applyNumberFormat="0" applyBorder="0" applyAlignment="0" applyProtection="0"/>
    <xf numFmtId="175" fontId="16" fillId="12" borderId="0" applyNumberFormat="0" applyBorder="0" applyAlignment="0" applyProtection="0"/>
    <xf numFmtId="0" fontId="15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26" borderId="0" applyNumberFormat="0" applyBorder="0" applyAlignment="0" applyProtection="0"/>
    <xf numFmtId="175" fontId="16" fillId="14" borderId="0" applyNumberFormat="0" applyBorder="0" applyAlignment="0" applyProtection="0"/>
    <xf numFmtId="175" fontId="16" fillId="14" borderId="0" applyNumberFormat="0" applyBorder="0" applyAlignment="0" applyProtection="0"/>
    <xf numFmtId="0" fontId="15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175" fontId="89" fillId="60" borderId="0" applyNumberFormat="0" applyBorder="0" applyAlignment="0" applyProtection="0"/>
    <xf numFmtId="175" fontId="89" fillId="60" borderId="0" applyNumberFormat="0" applyBorder="0" applyAlignment="0" applyProtection="0"/>
    <xf numFmtId="0" fontId="17" fillId="21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5" fontId="89" fillId="62" borderId="0" applyNumberFormat="0" applyBorder="0" applyAlignment="0" applyProtection="0"/>
    <xf numFmtId="175" fontId="89" fillId="62" borderId="0" applyNumberFormat="0" applyBorder="0" applyAlignment="0" applyProtection="0"/>
    <xf numFmtId="0" fontId="17" fillId="25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175" fontId="89" fillId="64" borderId="0" applyNumberFormat="0" applyBorder="0" applyAlignment="0" applyProtection="0"/>
    <xf numFmtId="175" fontId="89" fillId="64" borderId="0" applyNumberFormat="0" applyBorder="0" applyAlignment="0" applyProtection="0"/>
    <xf numFmtId="0" fontId="17" fillId="26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175" fontId="89" fillId="66" borderId="0" applyNumberFormat="0" applyBorder="0" applyAlignment="0" applyProtection="0"/>
    <xf numFmtId="175" fontId="89" fillId="66" borderId="0" applyNumberFormat="0" applyBorder="0" applyAlignment="0" applyProtection="0"/>
    <xf numFmtId="0" fontId="17" fillId="2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5" fontId="89" fillId="68" borderId="0" applyNumberFormat="0" applyBorder="0" applyAlignment="0" applyProtection="0"/>
    <xf numFmtId="175" fontId="89" fillId="68" borderId="0" applyNumberFormat="0" applyBorder="0" applyAlignment="0" applyProtection="0"/>
    <xf numFmtId="0" fontId="17" fillId="21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175" fontId="89" fillId="70" borderId="0" applyNumberFormat="0" applyBorder="0" applyAlignment="0" applyProtection="0"/>
    <xf numFmtId="175" fontId="89" fillId="70" borderId="0" applyNumberFormat="0" applyBorder="0" applyAlignment="0" applyProtection="0"/>
    <xf numFmtId="0" fontId="17" fillId="17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52" fillId="0" borderId="2" applyBorder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175" fontId="89" fillId="59" borderId="0" applyNumberFormat="0" applyBorder="0" applyAlignment="0" applyProtection="0"/>
    <xf numFmtId="175" fontId="89" fillId="59" borderId="0" applyNumberFormat="0" applyBorder="0" applyAlignment="0" applyProtection="0"/>
    <xf numFmtId="0" fontId="17" fillId="28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5" fontId="89" fillId="61" borderId="0" applyNumberFormat="0" applyBorder="0" applyAlignment="0" applyProtection="0"/>
    <xf numFmtId="175" fontId="89" fillId="61" borderId="0" applyNumberFormat="0" applyBorder="0" applyAlignment="0" applyProtection="0"/>
    <xf numFmtId="0" fontId="17" fillId="25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5" fontId="89" fillId="63" borderId="0" applyNumberFormat="0" applyBorder="0" applyAlignment="0" applyProtection="0"/>
    <xf numFmtId="175" fontId="89" fillId="63" borderId="0" applyNumberFormat="0" applyBorder="0" applyAlignment="0" applyProtection="0"/>
    <xf numFmtId="0" fontId="17" fillId="26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175" fontId="89" fillId="65" borderId="0" applyNumberFormat="0" applyBorder="0" applyAlignment="0" applyProtection="0"/>
    <xf numFmtId="175" fontId="89" fillId="65" borderId="0" applyNumberFormat="0" applyBorder="0" applyAlignment="0" applyProtection="0"/>
    <xf numFmtId="0" fontId="17" fillId="32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5" fontId="89" fillId="67" borderId="0" applyNumberFormat="0" applyBorder="0" applyAlignment="0" applyProtection="0"/>
    <xf numFmtId="175" fontId="89" fillId="67" borderId="0" applyNumberFormat="0" applyBorder="0" applyAlignment="0" applyProtection="0"/>
    <xf numFmtId="0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5" fontId="89" fillId="69" borderId="0" applyNumberFormat="0" applyBorder="0" applyAlignment="0" applyProtection="0"/>
    <xf numFmtId="175" fontId="89" fillId="69" borderId="0" applyNumberFormat="0" applyBorder="0" applyAlignment="0" applyProtection="0"/>
    <xf numFmtId="0" fontId="17" fillId="30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5" fontId="90" fillId="54" borderId="0" applyNumberFormat="0" applyBorder="0" applyAlignment="0" applyProtection="0"/>
    <xf numFmtId="175" fontId="90" fillId="54" borderId="0" applyNumberFormat="0" applyBorder="0" applyAlignment="0" applyProtection="0"/>
    <xf numFmtId="0" fontId="19" fillId="3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0" fontId="19" fillId="23" borderId="0" applyNumberFormat="0" applyBorder="0" applyAlignment="0" applyProtection="0"/>
    <xf numFmtId="164" fontId="91" fillId="0" borderId="26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175" fontId="92" fillId="58" borderId="32" applyNumberFormat="0" applyAlignment="0" applyProtection="0"/>
    <xf numFmtId="175" fontId="92" fillId="58" borderId="32" applyNumberFormat="0" applyAlignment="0" applyProtection="0"/>
    <xf numFmtId="0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0" fontId="23" fillId="36" borderId="9" applyNumberFormat="0" applyAlignment="0" applyProtection="0"/>
    <xf numFmtId="0" fontId="24" fillId="37" borderId="0">
      <alignment horizontal="left"/>
    </xf>
    <xf numFmtId="168" fontId="24" fillId="37" borderId="0">
      <alignment horizontal="left"/>
    </xf>
    <xf numFmtId="0" fontId="26" fillId="37" borderId="0">
      <alignment horizontal="right"/>
    </xf>
    <xf numFmtId="168" fontId="26" fillId="37" borderId="0">
      <alignment horizontal="right"/>
    </xf>
    <xf numFmtId="0" fontId="27" fillId="34" borderId="0">
      <alignment horizontal="center"/>
    </xf>
    <xf numFmtId="168" fontId="27" fillId="34" borderId="0">
      <alignment horizontal="center"/>
    </xf>
    <xf numFmtId="0" fontId="26" fillId="37" borderId="0">
      <alignment horizontal="right"/>
    </xf>
    <xf numFmtId="168" fontId="26" fillId="37" borderId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75" borderId="0"/>
    <xf numFmtId="3" fontId="6" fillId="75" borderId="0"/>
    <xf numFmtId="3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75" borderId="0"/>
    <xf numFmtId="3" fontId="6" fillId="75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94" fillId="0" borderId="0"/>
    <xf numFmtId="0" fontId="94" fillId="0" borderId="33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5" fontId="95" fillId="0" borderId="0" applyNumberFormat="0" applyFill="0" applyBorder="0" applyAlignment="0" applyProtection="0"/>
    <xf numFmtId="175" fontId="9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75" fontId="34" fillId="0" borderId="0" applyProtection="0"/>
    <xf numFmtId="175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75" fontId="4" fillId="0" borderId="0" applyProtection="0"/>
    <xf numFmtId="175" fontId="4" fillId="0" borderId="0" applyProtection="0"/>
    <xf numFmtId="0" fontId="4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175" fontId="96" fillId="53" borderId="0" applyNumberFormat="0" applyBorder="0" applyAlignment="0" applyProtection="0"/>
    <xf numFmtId="175" fontId="96" fillId="53" borderId="0" applyNumberFormat="0" applyBorder="0" applyAlignment="0" applyProtection="0"/>
    <xf numFmtId="0" fontId="37" fillId="21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175" fontId="98" fillId="0" borderId="4" applyNumberFormat="0" applyFill="0" applyAlignment="0" applyProtection="0"/>
    <xf numFmtId="175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8" fontId="100" fillId="0" borderId="0" applyNumberFormat="0" applyFon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175" fontId="102" fillId="0" borderId="5" applyNumberFormat="0" applyFill="0" applyAlignment="0" applyProtection="0"/>
    <xf numFmtId="175" fontId="10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175" fontId="104" fillId="0" borderId="28" applyNumberFormat="0" applyFill="0" applyAlignment="0" applyProtection="0"/>
    <xf numFmtId="175" fontId="104" fillId="0" borderId="28" applyNumberFormat="0" applyFill="0" applyAlignment="0" applyProtection="0"/>
    <xf numFmtId="0" fontId="42" fillId="0" borderId="1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5" fontId="104" fillId="0" borderId="0" applyNumberFormat="0" applyFill="0" applyBorder="0" applyAlignment="0" applyProtection="0"/>
    <xf numFmtId="175" fontId="10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105" fillId="41" borderId="33"/>
    <xf numFmtId="0" fontId="24" fillId="37" borderId="0">
      <alignment horizontal="left"/>
    </xf>
    <xf numFmtId="168" fontId="24" fillId="37" borderId="0">
      <alignment horizontal="left"/>
    </xf>
    <xf numFmtId="0" fontId="47" fillId="34" borderId="0">
      <alignment horizontal="left"/>
    </xf>
    <xf numFmtId="168" fontId="47" fillId="34" borderId="0">
      <alignment horizontal="left"/>
    </xf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175" fontId="107" fillId="0" borderId="31" applyNumberFormat="0" applyFill="0" applyAlignment="0" applyProtection="0"/>
    <xf numFmtId="175" fontId="107" fillId="0" borderId="31" applyNumberFormat="0" applyFill="0" applyAlignment="0" applyProtection="0"/>
    <xf numFmtId="0" fontId="48" fillId="0" borderId="18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0" fontId="106" fillId="0" borderId="19" applyNumberFormat="0" applyFill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175" fontId="109" fillId="55" borderId="0" applyNumberFormat="0" applyBorder="0" applyAlignment="0" applyProtection="0"/>
    <xf numFmtId="175" fontId="109" fillId="55" borderId="0" applyNumberFormat="0" applyBorder="0" applyAlignment="0" applyProtection="0"/>
    <xf numFmtId="0" fontId="50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0" fontId="108" fillId="22" borderId="0" applyNumberFormat="0" applyBorder="0" applyAlignment="0" applyProtection="0"/>
    <xf numFmtId="181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168" fontId="6" fillId="0" borderId="0"/>
    <xf numFmtId="165" fontId="6" fillId="0" borderId="0"/>
    <xf numFmtId="0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165" fontId="6" fillId="0" borderId="0"/>
    <xf numFmtId="175" fontId="6" fillId="0" borderId="0"/>
    <xf numFmtId="175" fontId="6" fillId="0" borderId="0"/>
    <xf numFmtId="0" fontId="31" fillId="0" borderId="0"/>
    <xf numFmtId="0" fontId="93" fillId="0" borderId="0"/>
    <xf numFmtId="0" fontId="93" fillId="0" borderId="0"/>
    <xf numFmtId="0" fontId="93" fillId="0" borderId="0"/>
    <xf numFmtId="168" fontId="6" fillId="0" borderId="0"/>
    <xf numFmtId="0" fontId="93" fillId="0" borderId="0"/>
    <xf numFmtId="41" fontId="3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165" fontId="6" fillId="0" borderId="0"/>
    <xf numFmtId="0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16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175" fontId="16" fillId="0" borderId="0"/>
    <xf numFmtId="175" fontId="16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3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165" fontId="6" fillId="0" borderId="0"/>
    <xf numFmtId="0" fontId="16" fillId="0" borderId="0"/>
    <xf numFmtId="165" fontId="6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37" fontId="1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37" fontId="14" fillId="0" borderId="0"/>
    <xf numFmtId="37" fontId="14" fillId="0" borderId="0"/>
    <xf numFmtId="0" fontId="6" fillId="0" borderId="0"/>
    <xf numFmtId="0" fontId="6" fillId="0" borderId="0"/>
    <xf numFmtId="0" fontId="93" fillId="0" borderId="0"/>
    <xf numFmtId="0" fontId="93" fillId="0" borderId="0"/>
    <xf numFmtId="0" fontId="93" fillId="0" borderId="0"/>
    <xf numFmtId="37" fontId="14" fillId="0" borderId="0"/>
    <xf numFmtId="0" fontId="2" fillId="0" borderId="0"/>
    <xf numFmtId="0" fontId="6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175" fontId="110" fillId="57" borderId="30" applyNumberFormat="0" applyAlignment="0" applyProtection="0"/>
    <xf numFmtId="175" fontId="110" fillId="57" borderId="30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0" fontId="53" fillId="19" borderId="21" applyNumberFormat="0" applyAlignment="0" applyProtection="0"/>
    <xf numFmtId="172" fontId="54" fillId="34" borderId="0">
      <alignment horizontal="right"/>
    </xf>
    <xf numFmtId="40" fontId="55" fillId="40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4" fontId="54" fillId="40" borderId="0">
      <alignment horizontal="right"/>
    </xf>
    <xf numFmtId="40" fontId="55" fillId="40" borderId="0">
      <alignment horizontal="right"/>
    </xf>
    <xf numFmtId="40" fontId="55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172" fontId="54" fillId="34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0" fontId="56" fillId="41" borderId="0">
      <alignment horizontal="center"/>
    </xf>
    <xf numFmtId="0" fontId="56" fillId="41" borderId="0">
      <alignment horizontal="center"/>
    </xf>
    <xf numFmtId="168" fontId="56" fillId="41" borderId="0">
      <alignment horizontal="center"/>
    </xf>
    <xf numFmtId="0" fontId="56" fillId="41" borderId="0">
      <alignment horizontal="center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6" fillId="41" borderId="0">
      <alignment horizontal="center"/>
    </xf>
    <xf numFmtId="0" fontId="57" fillId="40" borderId="0">
      <alignment horizontal="right"/>
    </xf>
    <xf numFmtId="0" fontId="57" fillId="40" borderId="0">
      <alignment horizontal="right"/>
    </xf>
    <xf numFmtId="0" fontId="56" fillId="40" borderId="0">
      <alignment horizontal="center" vertical="center"/>
    </xf>
    <xf numFmtId="0" fontId="56" fillId="40" borderId="0">
      <alignment horizontal="center" vertical="center"/>
    </xf>
    <xf numFmtId="0" fontId="56" fillId="40" borderId="0">
      <alignment horizontal="center" vertical="center"/>
    </xf>
    <xf numFmtId="175" fontId="56" fillId="40" borderId="0">
      <alignment horizontal="center" vertical="center"/>
    </xf>
    <xf numFmtId="175" fontId="56" fillId="40" borderId="0">
      <alignment horizontal="center" vertical="center"/>
    </xf>
    <xf numFmtId="0" fontId="24" fillId="42" borderId="0"/>
    <xf numFmtId="0" fontId="24" fillId="42" borderId="0"/>
    <xf numFmtId="168" fontId="24" fillId="42" borderId="0"/>
    <xf numFmtId="165" fontId="58" fillId="40" borderId="10"/>
    <xf numFmtId="0" fontId="47" fillId="40" borderId="10"/>
    <xf numFmtId="0" fontId="24" fillId="42" borderId="0"/>
    <xf numFmtId="0" fontId="58" fillId="40" borderId="10"/>
    <xf numFmtId="0" fontId="58" fillId="40" borderId="10"/>
    <xf numFmtId="0" fontId="58" fillId="40" borderId="10"/>
    <xf numFmtId="0" fontId="58" fillId="40" borderId="10"/>
    <xf numFmtId="0" fontId="58" fillId="40" borderId="10"/>
    <xf numFmtId="0" fontId="24" fillId="42" borderId="0"/>
    <xf numFmtId="165" fontId="58" fillId="40" borderId="10"/>
    <xf numFmtId="0" fontId="58" fillId="40" borderId="10"/>
    <xf numFmtId="0" fontId="58" fillId="40" borderId="10"/>
    <xf numFmtId="0" fontId="47" fillId="40" borderId="10"/>
    <xf numFmtId="0" fontId="47" fillId="40" borderId="10"/>
    <xf numFmtId="0" fontId="47" fillId="40" borderId="10"/>
    <xf numFmtId="175" fontId="47" fillId="40" borderId="10"/>
    <xf numFmtId="175" fontId="47" fillId="40" borderId="10"/>
    <xf numFmtId="0" fontId="59" fillId="34" borderId="0" applyBorder="0">
      <alignment horizontal="centerContinuous"/>
    </xf>
    <xf numFmtId="0" fontId="59" fillId="34" borderId="0" applyBorder="0">
      <alignment horizontal="centerContinuous"/>
    </xf>
    <xf numFmtId="168" fontId="59" fillId="34" borderId="0" applyBorder="0">
      <alignment horizontal="centerContinuous"/>
    </xf>
    <xf numFmtId="0" fontId="59" fillId="34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9" fillId="34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175" fontId="56" fillId="40" borderId="0" applyBorder="0">
      <alignment horizontal="centerContinuous"/>
    </xf>
    <xf numFmtId="175" fontId="56" fillId="40" borderId="0" applyBorder="0">
      <alignment horizontal="centerContinuous"/>
    </xf>
    <xf numFmtId="0" fontId="60" fillId="42" borderId="0" applyBorder="0">
      <alignment horizontal="centerContinuous"/>
    </xf>
    <xf numFmtId="0" fontId="60" fillId="42" borderId="0" applyBorder="0">
      <alignment horizontal="centerContinuous"/>
    </xf>
    <xf numFmtId="168" fontId="60" fillId="42" borderId="0" applyBorder="0">
      <alignment horizontal="centerContinuous"/>
    </xf>
    <xf numFmtId="0" fontId="111" fillId="42" borderId="0" applyBorder="0">
      <alignment horizontal="centerContinuous"/>
    </xf>
    <xf numFmtId="0" fontId="60" fillId="42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0" fillId="42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175" fontId="62" fillId="40" borderId="0" applyBorder="0">
      <alignment horizontal="centerContinuous"/>
    </xf>
    <xf numFmtId="175" fontId="62" fillId="4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2" borderId="0">
      <alignment horizontal="center"/>
    </xf>
    <xf numFmtId="168" fontId="47" fillId="22" borderId="0">
      <alignment horizontal="center"/>
    </xf>
    <xf numFmtId="49" fontId="65" fillId="34" borderId="0">
      <alignment horizontal="center"/>
    </xf>
    <xf numFmtId="0" fontId="94" fillId="0" borderId="0"/>
    <xf numFmtId="0" fontId="26" fillId="37" borderId="0">
      <alignment horizontal="center"/>
    </xf>
    <xf numFmtId="168" fontId="26" fillId="37" borderId="0">
      <alignment horizontal="center"/>
    </xf>
    <xf numFmtId="0" fontId="26" fillId="37" borderId="0">
      <alignment horizontal="centerContinuous"/>
    </xf>
    <xf numFmtId="168" fontId="26" fillId="37" borderId="0">
      <alignment horizontal="centerContinuous"/>
    </xf>
    <xf numFmtId="0" fontId="66" fillId="34" borderId="0">
      <alignment horizontal="left"/>
    </xf>
    <xf numFmtId="168" fontId="66" fillId="34" borderId="0">
      <alignment horizontal="left"/>
    </xf>
    <xf numFmtId="49" fontId="66" fillId="34" borderId="0">
      <alignment horizontal="center"/>
    </xf>
    <xf numFmtId="0" fontId="24" fillId="37" borderId="0">
      <alignment horizontal="left"/>
    </xf>
    <xf numFmtId="168" fontId="24" fillId="37" borderId="0">
      <alignment horizontal="left"/>
    </xf>
    <xf numFmtId="49" fontId="66" fillId="34" borderId="0">
      <alignment horizontal="left"/>
    </xf>
    <xf numFmtId="0" fontId="24" fillId="37" borderId="0">
      <alignment horizontal="centerContinuous"/>
    </xf>
    <xf numFmtId="168" fontId="24" fillId="37" borderId="0">
      <alignment horizontal="centerContinuous"/>
    </xf>
    <xf numFmtId="0" fontId="24" fillId="37" borderId="0">
      <alignment horizontal="right"/>
    </xf>
    <xf numFmtId="168" fontId="24" fillId="37" borderId="0">
      <alignment horizontal="right"/>
    </xf>
    <xf numFmtId="49" fontId="47" fillId="34" borderId="0">
      <alignment horizontal="left"/>
    </xf>
    <xf numFmtId="0" fontId="26" fillId="37" borderId="0">
      <alignment horizontal="right"/>
    </xf>
    <xf numFmtId="168" fontId="26" fillId="37" borderId="0">
      <alignment horizontal="right"/>
    </xf>
    <xf numFmtId="0" fontId="66" fillId="20" borderId="0">
      <alignment horizontal="center"/>
    </xf>
    <xf numFmtId="168" fontId="66" fillId="20" borderId="0">
      <alignment horizontal="center"/>
    </xf>
    <xf numFmtId="0" fontId="67" fillId="20" borderId="0">
      <alignment horizontal="center"/>
    </xf>
    <xf numFmtId="168" fontId="67" fillId="20" borderId="0">
      <alignment horizont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33"/>
    <xf numFmtId="49" fontId="6" fillId="0" borderId="37">
      <alignment horizontal="center" vertical="center"/>
      <protection locked="0"/>
    </xf>
    <xf numFmtId="0" fontId="112" fillId="37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175" fontId="114" fillId="0" borderId="7" applyNumberFormat="0" applyFill="0" applyAlignment="0" applyProtection="0"/>
    <xf numFmtId="175" fontId="114" fillId="0" borderId="7" applyNumberFormat="0" applyFill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168" fontId="11" fillId="0" borderId="40" applyNumberFormat="0" applyFont="0" applyBorder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6" fillId="0" borderId="39" applyNumberFormat="0" applyFont="0" applyFill="0" applyAlignment="0" applyProtection="0"/>
    <xf numFmtId="165" fontId="73" fillId="0" borderId="38" applyNumberFormat="0" applyFill="0" applyAlignment="0" applyProtection="0"/>
    <xf numFmtId="168" fontId="11" fillId="0" borderId="40" applyNumberFormat="0" applyFont="0" applyBorder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105" fillId="0" borderId="41"/>
    <xf numFmtId="0" fontId="105" fillId="0" borderId="33"/>
    <xf numFmtId="0" fontId="1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5" fontId="115" fillId="0" borderId="0" applyNumberFormat="0" applyFill="0" applyBorder="0" applyAlignment="0" applyProtection="0"/>
    <xf numFmtId="175" fontId="1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7" fontId="1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7" fontId="14" fillId="0" borderId="0"/>
    <xf numFmtId="4" fontId="54" fillId="40" borderId="0">
      <alignment horizontal="right"/>
    </xf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0" fontId="72" fillId="0" borderId="0" applyNumberFormat="0" applyFill="0" applyBorder="0" applyAlignment="0" applyProtection="0"/>
    <xf numFmtId="0" fontId="6" fillId="0" borderId="0"/>
    <xf numFmtId="0" fontId="6" fillId="0" borderId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2" fillId="3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5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7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" fillId="13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" fillId="4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" fillId="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2" fillId="10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" fillId="14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8" fillId="60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0" fontId="88" fillId="62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88" fillId="64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0" fontId="88" fillId="66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88" fillId="68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88" fillId="70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0" fontId="88" fillId="59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0" fontId="88" fillId="61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0" fontId="88" fillId="63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0" fontId="88" fillId="65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88" fillId="67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88" fillId="69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0" fontId="79" fillId="54" borderId="0" applyNumberFormat="0" applyBorder="0" applyAlignment="0" applyProtection="0"/>
    <xf numFmtId="165" fontId="19" fillId="23" borderId="0" applyNumberFormat="0" applyBorder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175" fontId="118" fillId="57" borderId="29" applyNumberFormat="0" applyAlignment="0" applyProtection="0"/>
    <xf numFmtId="175" fontId="118" fillId="57" borderId="29" applyNumberFormat="0" applyAlignment="0" applyProtection="0"/>
    <xf numFmtId="0" fontId="83" fillId="57" borderId="29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0" fontId="117" fillId="19" borderId="8" applyNumberFormat="0" applyAlignment="0" applyProtection="0"/>
    <xf numFmtId="0" fontId="85" fillId="58" borderId="32" applyNumberFormat="0" applyAlignment="0" applyProtection="0"/>
    <xf numFmtId="165" fontId="23" fillId="36" borderId="9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78" fillId="53" borderId="0" applyNumberFormat="0" applyBorder="0" applyAlignment="0" applyProtection="0"/>
    <xf numFmtId="165" fontId="37" fillId="39" borderId="0" applyNumberFormat="0" applyBorder="0" applyAlignment="0" applyProtection="0"/>
    <xf numFmtId="0" fontId="77" fillId="0" borderId="28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77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175" fontId="119" fillId="56" borderId="29" applyNumberFormat="0" applyAlignment="0" applyProtection="0"/>
    <xf numFmtId="175" fontId="119" fillId="56" borderId="29" applyNumberFormat="0" applyAlignment="0" applyProtection="0"/>
    <xf numFmtId="0" fontId="81" fillId="56" borderId="29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0" fontId="45" fillId="20" borderId="8" applyNumberFormat="0" applyAlignment="0" applyProtection="0"/>
    <xf numFmtId="0" fontId="84" fillId="0" borderId="31" applyNumberFormat="0" applyFill="0" applyAlignment="0" applyProtection="0"/>
    <xf numFmtId="165" fontId="106" fillId="0" borderId="19" applyNumberFormat="0" applyFill="0" applyAlignment="0" applyProtection="0"/>
    <xf numFmtId="0" fontId="80" fillId="55" borderId="0" applyNumberFormat="0" applyBorder="0" applyAlignment="0" applyProtection="0"/>
    <xf numFmtId="165" fontId="108" fillId="22" borderId="0" applyNumberFormat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3" fillId="0" borderId="0"/>
    <xf numFmtId="165" fontId="63" fillId="0" borderId="0"/>
    <xf numFmtId="165" fontId="63" fillId="0" borderId="0"/>
    <xf numFmtId="0" fontId="6" fillId="0" borderId="0"/>
    <xf numFmtId="175" fontId="16" fillId="0" borderId="0"/>
    <xf numFmtId="175" fontId="16" fillId="0" borderId="0"/>
    <xf numFmtId="175" fontId="16" fillId="0" borderId="0"/>
    <xf numFmtId="0" fontId="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0" fontId="120" fillId="18" borderId="20" applyNumberFormat="0" applyFont="0" applyAlignment="0" applyProtection="0"/>
    <xf numFmtId="0" fontId="82" fillId="57" borderId="30" applyNumberFormat="0" applyAlignment="0" applyProtection="0"/>
    <xf numFmtId="165" fontId="53" fillId="19" borderId="21" applyNumberFormat="0" applyAlignment="0" applyProtection="0"/>
    <xf numFmtId="0" fontId="56" fillId="40" borderId="0">
      <alignment horizontal="center" vertical="center"/>
    </xf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5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8" fontId="28" fillId="34" borderId="0">
      <alignment horizontal="lef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165" fontId="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4" fillId="18" borderId="20" applyNumberFormat="0" applyFont="0" applyAlignment="0" applyProtection="0"/>
    <xf numFmtId="172" fontId="54" fillId="34" borderId="0">
      <alignment horizontal="right"/>
    </xf>
    <xf numFmtId="40" fontId="55" fillId="40" borderId="0">
      <alignment horizontal="right"/>
    </xf>
    <xf numFmtId="168" fontId="56" fillId="41" borderId="0">
      <alignment horizontal="center"/>
    </xf>
    <xf numFmtId="168" fontId="59" fillId="34" borderId="0" applyBorder="0">
      <alignment horizontal="centerContinuous"/>
    </xf>
    <xf numFmtId="168" fontId="60" fillId="42" borderId="0" applyBorder="0">
      <alignment horizontal="centerContinuous"/>
    </xf>
    <xf numFmtId="9" fontId="6" fillId="0" borderId="0" applyFont="0" applyFill="0" applyBorder="0" applyAlignment="0" applyProtection="0"/>
    <xf numFmtId="182" fontId="116" fillId="76" borderId="42">
      <alignment horizontal="left"/>
    </xf>
    <xf numFmtId="168" fontId="74" fillId="34" borderId="0">
      <alignment horizontal="center"/>
    </xf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71" borderId="0" applyNumberFormat="0" applyBorder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0" fontId="2" fillId="5" borderId="0" applyNumberFormat="0" applyBorder="0" applyAlignment="0" applyProtection="0"/>
    <xf numFmtId="0" fontId="15" fillId="39" borderId="0" applyNumberFormat="0" applyBorder="0" applyAlignment="0" applyProtection="0"/>
    <xf numFmtId="0" fontId="2" fillId="7" borderId="0" applyNumberFormat="0" applyBorder="0" applyAlignment="0" applyProtection="0"/>
    <xf numFmtId="0" fontId="15" fillId="3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15" fillId="20" borderId="0" applyNumberFormat="0" applyBorder="0" applyAlignment="0" applyProtection="0"/>
    <xf numFmtId="0" fontId="2" fillId="13" borderId="0" applyNumberFormat="0" applyBorder="0" applyAlignment="0" applyProtection="0"/>
    <xf numFmtId="0" fontId="15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5" fillId="38" borderId="0" applyNumberFormat="0" applyBorder="0" applyAlignment="0" applyProtection="0"/>
    <xf numFmtId="0" fontId="2" fillId="8" borderId="0" applyNumberFormat="0" applyBorder="0" applyAlignment="0" applyProtection="0"/>
    <xf numFmtId="0" fontId="15" fillId="33" borderId="0" applyNumberFormat="0" applyBorder="0" applyAlignment="0" applyProtection="0"/>
    <xf numFmtId="0" fontId="2" fillId="10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0" fontId="15" fillId="26" borderId="0" applyNumberFormat="0" applyBorder="0" applyAlignment="0" applyProtection="0"/>
    <xf numFmtId="0" fontId="2" fillId="14" borderId="0" applyNumberFormat="0" applyBorder="0" applyAlignment="0" applyProtection="0"/>
    <xf numFmtId="0" fontId="17" fillId="72" borderId="0" applyNumberFormat="0" applyBorder="0" applyAlignment="0" applyProtection="0"/>
    <xf numFmtId="0" fontId="88" fillId="60" borderId="0" applyNumberFormat="0" applyBorder="0" applyAlignment="0" applyProtection="0"/>
    <xf numFmtId="0" fontId="17" fillId="17" borderId="0" applyNumberFormat="0" applyBorder="0" applyAlignment="0" applyProtection="0"/>
    <xf numFmtId="0" fontId="88" fillId="62" borderId="0" applyNumberFormat="0" applyBorder="0" applyAlignment="0" applyProtection="0"/>
    <xf numFmtId="0" fontId="17" fillId="38" borderId="0" applyNumberFormat="0" applyBorder="0" applyAlignment="0" applyProtection="0"/>
    <xf numFmtId="0" fontId="88" fillId="64" borderId="0" applyNumberFormat="0" applyBorder="0" applyAlignment="0" applyProtection="0"/>
    <xf numFmtId="0" fontId="17" fillId="73" borderId="0" applyNumberFormat="0" applyBorder="0" applyAlignment="0" applyProtection="0"/>
    <xf numFmtId="0" fontId="88" fillId="66" borderId="0" applyNumberFormat="0" applyBorder="0" applyAlignment="0" applyProtection="0"/>
    <xf numFmtId="0" fontId="17" fillId="29" borderId="0" applyNumberFormat="0" applyBorder="0" applyAlignment="0" applyProtection="0"/>
    <xf numFmtId="0" fontId="88" fillId="68" borderId="0" applyNumberFormat="0" applyBorder="0" applyAlignment="0" applyProtection="0"/>
    <xf numFmtId="0" fontId="17" fillId="48" borderId="0" applyNumberFormat="0" applyBorder="0" applyAlignment="0" applyProtection="0"/>
    <xf numFmtId="0" fontId="88" fillId="70" borderId="0" applyNumberFormat="0" applyBorder="0" applyAlignment="0" applyProtection="0"/>
    <xf numFmtId="0" fontId="17" fillId="74" borderId="0" applyNumberFormat="0" applyBorder="0" applyAlignment="0" applyProtection="0"/>
    <xf numFmtId="0" fontId="88" fillId="59" borderId="0" applyNumberFormat="0" applyBorder="0" applyAlignment="0" applyProtection="0"/>
    <xf numFmtId="0" fontId="17" fillId="30" borderId="0" applyNumberFormat="0" applyBorder="0" applyAlignment="0" applyProtection="0"/>
    <xf numFmtId="0" fontId="88" fillId="61" borderId="0" applyNumberFormat="0" applyBorder="0" applyAlignment="0" applyProtection="0"/>
    <xf numFmtId="0" fontId="17" fillId="31" borderId="0" applyNumberFormat="0" applyBorder="0" applyAlignment="0" applyProtection="0"/>
    <xf numFmtId="0" fontId="88" fillId="63" borderId="0" applyNumberFormat="0" applyBorder="0" applyAlignment="0" applyProtection="0"/>
    <xf numFmtId="0" fontId="17" fillId="73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17" fillId="25" borderId="0" applyNumberFormat="0" applyBorder="0" applyAlignment="0" applyProtection="0"/>
    <xf numFmtId="0" fontId="88" fillId="69" borderId="0" applyNumberFormat="0" applyBorder="0" applyAlignment="0" applyProtection="0"/>
    <xf numFmtId="0" fontId="19" fillId="23" borderId="0" applyNumberFormat="0" applyBorder="0" applyAlignment="0" applyProtection="0"/>
    <xf numFmtId="0" fontId="79" fillId="54" borderId="0" applyNumberFormat="0" applyBorder="0" applyAlignment="0" applyProtection="0"/>
    <xf numFmtId="0" fontId="117" fillId="19" borderId="8" applyNumberFormat="0" applyAlignment="0" applyProtection="0"/>
    <xf numFmtId="0" fontId="83" fillId="57" borderId="29" applyNumberFormat="0" applyAlignment="0" applyProtection="0"/>
    <xf numFmtId="0" fontId="85" fillId="58" borderId="32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78" fillId="53" borderId="0" applyNumberFormat="0" applyBorder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7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5" fillId="20" borderId="8" applyNumberFormat="0" applyAlignment="0" applyProtection="0"/>
    <xf numFmtId="0" fontId="81" fillId="56" borderId="29" applyNumberFormat="0" applyAlignment="0" applyProtection="0"/>
    <xf numFmtId="0" fontId="106" fillId="0" borderId="19" applyNumberFormat="0" applyFill="0" applyAlignment="0" applyProtection="0"/>
    <xf numFmtId="0" fontId="84" fillId="0" borderId="31" applyNumberFormat="0" applyFill="0" applyAlignment="0" applyProtection="0"/>
    <xf numFmtId="0" fontId="108" fillId="22" borderId="0" applyNumberFormat="0" applyBorder="0" applyAlignment="0" applyProtection="0"/>
    <xf numFmtId="0" fontId="80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8" borderId="20" applyNumberFormat="0" applyFont="0" applyAlignment="0" applyProtection="0"/>
    <xf numFmtId="0" fontId="53" fillId="19" borderId="21" applyNumberFormat="0" applyAlignment="0" applyProtection="0"/>
    <xf numFmtId="0" fontId="82" fillId="57" borderId="3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86" fillId="0" borderId="0" applyNumberFormat="0" applyFill="0" applyBorder="0" applyAlignment="0" applyProtection="0"/>
    <xf numFmtId="0" fontId="122" fillId="0" borderId="0"/>
    <xf numFmtId="0" fontId="122" fillId="0" borderId="0"/>
    <xf numFmtId="0" fontId="6" fillId="0" borderId="0"/>
    <xf numFmtId="0" fontId="6" fillId="0" borderId="0"/>
    <xf numFmtId="0" fontId="6" fillId="0" borderId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" fillId="0" borderId="0"/>
    <xf numFmtId="184" fontId="4" fillId="0" borderId="0" applyFill="0"/>
    <xf numFmtId="184" fontId="4" fillId="0" borderId="0">
      <alignment horizontal="center"/>
    </xf>
    <xf numFmtId="0" fontId="4" fillId="0" borderId="0" applyFill="0">
      <alignment horizontal="center"/>
    </xf>
    <xf numFmtId="184" fontId="35" fillId="0" borderId="39" applyFill="0"/>
    <xf numFmtId="0" fontId="6" fillId="0" borderId="0" applyFont="0" applyAlignment="0"/>
    <xf numFmtId="0" fontId="124" fillId="0" borderId="0" applyFill="0">
      <alignment vertical="top"/>
    </xf>
    <xf numFmtId="0" fontId="35" fillId="0" borderId="0" applyFill="0">
      <alignment horizontal="left" vertical="top"/>
    </xf>
    <xf numFmtId="184" fontId="12" fillId="0" borderId="1" applyFill="0"/>
    <xf numFmtId="0" fontId="6" fillId="0" borderId="0" applyNumberFormat="0" applyFont="0" applyAlignment="0"/>
    <xf numFmtId="0" fontId="124" fillId="0" borderId="0" applyFill="0">
      <alignment wrapText="1"/>
    </xf>
    <xf numFmtId="0" fontId="35" fillId="0" borderId="0" applyFill="0">
      <alignment horizontal="left" vertical="top" wrapText="1"/>
    </xf>
    <xf numFmtId="184" fontId="125" fillId="0" borderId="0" applyFill="0"/>
    <xf numFmtId="0" fontId="126" fillId="0" borderId="0" applyNumberFormat="0" applyFont="0" applyAlignment="0">
      <alignment horizontal="center"/>
    </xf>
    <xf numFmtId="0" fontId="127" fillId="0" borderId="0" applyFill="0">
      <alignment vertical="top" wrapText="1"/>
    </xf>
    <xf numFmtId="0" fontId="12" fillId="0" borderId="0" applyFill="0">
      <alignment horizontal="left" vertical="top" wrapText="1"/>
    </xf>
    <xf numFmtId="184" fontId="6" fillId="0" borderId="0" applyFill="0"/>
    <xf numFmtId="0" fontId="126" fillId="0" borderId="0" applyNumberFormat="0" applyFont="0" applyAlignment="0">
      <alignment horizontal="center"/>
    </xf>
    <xf numFmtId="0" fontId="128" fillId="0" borderId="0" applyFill="0">
      <alignment vertical="center" wrapText="1"/>
    </xf>
    <xf numFmtId="0" fontId="11" fillId="0" borderId="0">
      <alignment horizontal="left" vertical="center" wrapText="1"/>
    </xf>
    <xf numFmtId="184" fontId="129" fillId="0" borderId="0" applyFill="0"/>
    <xf numFmtId="0" fontId="126" fillId="0" borderId="0" applyNumberFormat="0" applyFont="0" applyAlignment="0">
      <alignment horizontal="center"/>
    </xf>
    <xf numFmtId="0" fontId="130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84" fontId="131" fillId="0" borderId="0" applyFill="0"/>
    <xf numFmtId="0" fontId="126" fillId="0" borderId="0" applyNumberFormat="0" applyFont="0" applyAlignment="0">
      <alignment horizontal="center"/>
    </xf>
    <xf numFmtId="0" fontId="132" fillId="0" borderId="0" applyFill="0">
      <alignment horizontal="center" vertical="center" wrapText="1"/>
    </xf>
    <xf numFmtId="0" fontId="133" fillId="0" borderId="0" applyFill="0">
      <alignment horizontal="center" vertical="center" wrapText="1"/>
    </xf>
    <xf numFmtId="184" fontId="134" fillId="0" borderId="0" applyFill="0"/>
    <xf numFmtId="0" fontId="126" fillId="0" borderId="0" applyNumberFormat="0" applyFont="0" applyAlignment="0">
      <alignment horizontal="center"/>
    </xf>
    <xf numFmtId="0" fontId="135" fillId="0" borderId="0">
      <alignment horizontal="center" wrapText="1"/>
    </xf>
    <xf numFmtId="0" fontId="131" fillId="0" borderId="0" applyFill="0">
      <alignment horizontal="center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9" fontId="4" fillId="15" borderId="0" applyFill="0"/>
    <xf numFmtId="0" fontId="136" fillId="0" borderId="0">
      <alignment horizontal="left" indent="7"/>
    </xf>
    <xf numFmtId="0" fontId="4" fillId="0" borderId="0" applyFill="0">
      <alignment horizontal="left" indent="7"/>
    </xf>
    <xf numFmtId="7" fontId="137" fillId="0" borderId="26" applyFill="0">
      <alignment horizontal="right"/>
    </xf>
    <xf numFmtId="0" fontId="12" fillId="0" borderId="0" applyNumberFormat="0">
      <alignment horizontal="right"/>
    </xf>
    <xf numFmtId="0" fontId="138" fillId="0" borderId="26" applyFont="0" applyFill="0"/>
    <xf numFmtId="0" fontId="12" fillId="0" borderId="26" applyFill="0"/>
    <xf numFmtId="39" fontId="137" fillId="0" borderId="0" applyFill="0"/>
    <xf numFmtId="0" fontId="6" fillId="0" borderId="0" applyNumberFormat="0" applyFont="0" applyBorder="0" applyAlignment="0"/>
    <xf numFmtId="0" fontId="127" fillId="0" borderId="0" applyFill="0">
      <alignment horizontal="left" indent="1"/>
    </xf>
    <xf numFmtId="0" fontId="12" fillId="0" borderId="0" applyFill="0">
      <alignment horizontal="left" indent="1"/>
    </xf>
    <xf numFmtId="39" fontId="129" fillId="0" borderId="0" applyFill="0"/>
    <xf numFmtId="0" fontId="6" fillId="0" borderId="0" applyNumberFormat="0" applyFont="0" applyFill="0" applyBorder="0" applyAlignment="0"/>
    <xf numFmtId="0" fontId="127" fillId="0" borderId="0" applyFill="0">
      <alignment horizontal="left" indent="2"/>
    </xf>
    <xf numFmtId="0" fontId="65" fillId="0" borderId="0" applyFill="0">
      <alignment horizontal="left" indent="2"/>
    </xf>
    <xf numFmtId="39" fontId="129" fillId="0" borderId="0" applyFill="0"/>
    <xf numFmtId="0" fontId="6" fillId="0" borderId="0" applyNumberFormat="0" applyFont="0" applyBorder="0" applyAlignment="0"/>
    <xf numFmtId="0" fontId="139" fillId="0" borderId="0">
      <alignment horizontal="left" indent="3"/>
    </xf>
    <xf numFmtId="0" fontId="140" fillId="0" borderId="0" applyFill="0">
      <alignment horizontal="left" indent="3"/>
    </xf>
    <xf numFmtId="39" fontId="129" fillId="0" borderId="0" applyFill="0"/>
    <xf numFmtId="0" fontId="6" fillId="0" borderId="0" applyNumberFormat="0" applyFont="0" applyBorder="0" applyAlignment="0"/>
    <xf numFmtId="0" fontId="130" fillId="0" borderId="0">
      <alignment horizontal="left" indent="4"/>
    </xf>
    <xf numFmtId="0" fontId="6" fillId="0" borderId="0" applyFill="0">
      <alignment horizontal="left" indent="4"/>
    </xf>
    <xf numFmtId="39" fontId="129" fillId="0" borderId="0" applyFill="0"/>
    <xf numFmtId="0" fontId="6" fillId="0" borderId="0" applyNumberFormat="0" applyFont="0" applyBorder="0" applyAlignment="0"/>
    <xf numFmtId="0" fontId="132" fillId="0" borderId="0">
      <alignment horizontal="left" indent="5"/>
    </xf>
    <xf numFmtId="0" fontId="133" fillId="0" borderId="0" applyFill="0">
      <alignment horizontal="left" indent="5"/>
    </xf>
    <xf numFmtId="39" fontId="134" fillId="0" borderId="0" applyFill="0"/>
    <xf numFmtId="0" fontId="6" fillId="0" borderId="0" applyNumberFormat="0" applyFont="0" applyFill="0" applyBorder="0" applyAlignment="0"/>
    <xf numFmtId="0" fontId="135" fillId="0" borderId="0" applyFill="0">
      <alignment horizontal="left" indent="6"/>
    </xf>
    <xf numFmtId="0" fontId="131" fillId="0" borderId="0" applyFill="0">
      <alignment horizontal="left" indent="6"/>
    </xf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185" fontId="141" fillId="0" borderId="43" applyNumberFormat="0" applyProtection="0">
      <alignment horizontal="right" vertical="center"/>
    </xf>
    <xf numFmtId="185" fontId="142" fillId="0" borderId="44" applyNumberFormat="0" applyProtection="0">
      <alignment horizontal="right" vertical="center"/>
    </xf>
    <xf numFmtId="0" fontId="142" fillId="77" borderId="45" applyNumberFormat="0" applyAlignment="0" applyProtection="0">
      <alignment horizontal="left" vertical="center" indent="1"/>
    </xf>
    <xf numFmtId="0" fontId="143" fillId="0" borderId="46" applyNumberFormat="0" applyFill="0" applyBorder="0" applyAlignment="0" applyProtection="0"/>
    <xf numFmtId="0" fontId="144" fillId="78" borderId="45" applyNumberFormat="0" applyAlignment="0" applyProtection="0">
      <alignment horizontal="left" vertical="center" indent="1"/>
    </xf>
    <xf numFmtId="0" fontId="144" fillId="79" borderId="45" applyNumberFormat="0" applyAlignment="0" applyProtection="0">
      <alignment horizontal="left" vertical="center" indent="1"/>
    </xf>
    <xf numFmtId="0" fontId="144" fillId="80" borderId="45" applyNumberFormat="0" applyAlignment="0" applyProtection="0">
      <alignment horizontal="left" vertical="center" indent="1"/>
    </xf>
    <xf numFmtId="0" fontId="144" fillId="81" borderId="45" applyNumberFormat="0" applyAlignment="0" applyProtection="0">
      <alignment horizontal="left" vertical="center" indent="1"/>
    </xf>
    <xf numFmtId="0" fontId="144" fillId="82" borderId="44" applyNumberFormat="0" applyAlignment="0" applyProtection="0">
      <alignment horizontal="left" vertical="center" indent="1"/>
    </xf>
    <xf numFmtId="185" fontId="141" fillId="83" borderId="45" applyNumberFormat="0" applyAlignment="0" applyProtection="0">
      <alignment horizontal="left" vertical="center" indent="1"/>
    </xf>
    <xf numFmtId="0" fontId="142" fillId="77" borderId="44" applyNumberFormat="0" applyAlignment="0" applyProtection="0">
      <alignment horizontal="left" vertical="center" indent="1"/>
    </xf>
    <xf numFmtId="38" fontId="6" fillId="84" borderId="0" applyNumberFormat="0" applyFont="0" applyBorder="0" applyAlignment="0" applyProtection="0"/>
    <xf numFmtId="186" fontId="6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5" fillId="57" borderId="29" applyNumberFormat="0" applyAlignment="0" applyProtection="0"/>
    <xf numFmtId="168" fontId="24" fillId="37" borderId="0">
      <alignment horizontal="left"/>
    </xf>
    <xf numFmtId="168" fontId="26" fillId="37" borderId="0">
      <alignment horizontal="right"/>
    </xf>
    <xf numFmtId="168" fontId="27" fillId="34" borderId="0">
      <alignment horizontal="center"/>
    </xf>
    <xf numFmtId="168" fontId="26" fillId="37" borderId="0">
      <alignment horizontal="right"/>
    </xf>
    <xf numFmtId="168" fontId="28" fillId="34" borderId="0">
      <alignment horizontal="left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6" fillId="56" borderId="29" applyNumberFormat="0" applyAlignment="0" applyProtection="0"/>
    <xf numFmtId="168" fontId="24" fillId="37" borderId="0">
      <alignment horizontal="left"/>
    </xf>
    <xf numFmtId="168" fontId="47" fillId="34" borderId="0">
      <alignment horizontal="left"/>
    </xf>
    <xf numFmtId="168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1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6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168" fontId="47" fillId="22" borderId="0">
      <alignment horizontal="center"/>
    </xf>
    <xf numFmtId="168" fontId="26" fillId="37" borderId="0">
      <alignment horizontal="center"/>
    </xf>
    <xf numFmtId="168" fontId="26" fillId="37" borderId="0">
      <alignment horizontal="centerContinuous"/>
    </xf>
    <xf numFmtId="168" fontId="66" fillId="34" borderId="0">
      <alignment horizontal="left"/>
    </xf>
    <xf numFmtId="168" fontId="24" fillId="37" borderId="0">
      <alignment horizontal="left"/>
    </xf>
    <xf numFmtId="168" fontId="24" fillId="37" borderId="0">
      <alignment horizontal="centerContinuous"/>
    </xf>
    <xf numFmtId="168" fontId="24" fillId="37" borderId="0">
      <alignment horizontal="right"/>
    </xf>
    <xf numFmtId="168" fontId="26" fillId="37" borderId="0">
      <alignment horizontal="right"/>
    </xf>
    <xf numFmtId="168" fontId="66" fillId="20" borderId="0">
      <alignment horizontal="center"/>
    </xf>
    <xf numFmtId="168" fontId="67" fillId="20" borderId="0">
      <alignment horizontal="center"/>
    </xf>
    <xf numFmtId="168" fontId="74" fillId="34" borderId="0">
      <alignment horizontal="center"/>
    </xf>
    <xf numFmtId="43" fontId="6" fillId="0" borderId="0" applyFont="0" applyFill="0" applyBorder="0" applyAlignment="0" applyProtection="0"/>
    <xf numFmtId="166" fontId="6" fillId="0" borderId="0"/>
    <xf numFmtId="44" fontId="6" fillId="0" borderId="0" applyFont="0" applyFill="0" applyBorder="0" applyAlignment="0" applyProtection="0"/>
    <xf numFmtId="0" fontId="11" fillId="0" borderId="0"/>
    <xf numFmtId="166" fontId="6" fillId="0" borderId="0"/>
    <xf numFmtId="166" fontId="147" fillId="0" borderId="0"/>
    <xf numFmtId="0" fontId="6" fillId="0" borderId="0"/>
    <xf numFmtId="3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71">
    <xf numFmtId="0" fontId="0" fillId="0" borderId="0" xfId="0"/>
    <xf numFmtId="0" fontId="6" fillId="0" borderId="0" xfId="0" applyFont="1"/>
    <xf numFmtId="0" fontId="6" fillId="0" borderId="0" xfId="8" applyFont="1"/>
    <xf numFmtId="0" fontId="5" fillId="0" borderId="2" xfId="8" applyFont="1" applyBorder="1"/>
    <xf numFmtId="49" fontId="6" fillId="0" borderId="0" xfId="8" applyNumberFormat="1" applyFont="1" applyAlignment="1">
      <alignment horizontal="left"/>
    </xf>
    <xf numFmtId="14" fontId="6" fillId="0" borderId="0" xfId="8" applyNumberFormat="1" applyFont="1" applyAlignment="1">
      <alignment horizontal="left"/>
    </xf>
    <xf numFmtId="0" fontId="13" fillId="0" borderId="0" xfId="8" applyFont="1"/>
    <xf numFmtId="0" fontId="75" fillId="0" borderId="0" xfId="5126" applyFont="1" applyFill="1" applyBorder="1" applyAlignment="1">
      <alignment horizontal="left"/>
    </xf>
    <xf numFmtId="0" fontId="6" fillId="0" borderId="0" xfId="5126" applyFont="1" applyFill="1" applyBorder="1" applyAlignment="1">
      <alignment horizontal="left"/>
    </xf>
    <xf numFmtId="0" fontId="75" fillId="0" borderId="0" xfId="5126" applyFont="1" applyFill="1" applyBorder="1" applyAlignment="1">
      <alignment horizontal="right"/>
    </xf>
    <xf numFmtId="0" fontId="6" fillId="0" borderId="0" xfId="5126" applyFont="1" applyFill="1" applyBorder="1" applyAlignment="1">
      <alignment horizontal="right"/>
    </xf>
    <xf numFmtId="0" fontId="75" fillId="0" borderId="0" xfId="5126" applyFont="1" applyFill="1" applyBorder="1" applyAlignment="1">
      <alignment horizontal="left" vertical="top"/>
    </xf>
    <xf numFmtId="0" fontId="75" fillId="0" borderId="0" xfId="5126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left" wrapText="1"/>
    </xf>
    <xf numFmtId="164" fontId="75" fillId="0" borderId="0" xfId="3950" applyNumberFormat="1" applyFont="1" applyFill="1" applyBorder="1" applyAlignment="1">
      <alignment horizontal="right" wrapText="1"/>
    </xf>
    <xf numFmtId="173" fontId="75" fillId="0" borderId="0" xfId="5126" applyNumberFormat="1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left" vertical="center" wrapText="1"/>
    </xf>
    <xf numFmtId="164" fontId="75" fillId="0" borderId="0" xfId="3950" applyNumberFormat="1" applyFont="1" applyFill="1" applyBorder="1" applyAlignment="1">
      <alignment horizontal="center" vertical="center" wrapText="1"/>
    </xf>
    <xf numFmtId="0" fontId="6" fillId="0" borderId="26" xfId="5126" applyFont="1" applyFill="1" applyBorder="1" applyAlignment="1">
      <alignment horizontal="center" wrapText="1"/>
    </xf>
    <xf numFmtId="164" fontId="75" fillId="0" borderId="2" xfId="3950" applyNumberFormat="1" applyFont="1" applyFill="1" applyBorder="1" applyAlignment="1">
      <alignment horizontal="right" wrapText="1"/>
    </xf>
    <xf numFmtId="164" fontId="75" fillId="0" borderId="27" xfId="3950" applyNumberFormat="1" applyFont="1" applyFill="1" applyBorder="1" applyAlignment="1">
      <alignment horizontal="right" wrapText="1"/>
    </xf>
    <xf numFmtId="0" fontId="68" fillId="0" borderId="0" xfId="5126" applyFont="1" applyFill="1" applyBorder="1" applyAlignment="1">
      <alignment horizontal="left" wrapText="1"/>
    </xf>
    <xf numFmtId="0" fontId="5" fillId="0" borderId="0" xfId="5126" applyFont="1" applyFill="1" applyBorder="1" applyAlignment="1">
      <alignment horizontal="left" wrapText="1"/>
    </xf>
    <xf numFmtId="0" fontId="5" fillId="0" borderId="0" xfId="0" applyFont="1"/>
    <xf numFmtId="10" fontId="75" fillId="0" borderId="27" xfId="1" applyNumberFormat="1" applyFont="1" applyFill="1" applyBorder="1" applyAlignment="1">
      <alignment horizontal="right" wrapText="1"/>
    </xf>
    <xf numFmtId="0" fontId="6" fillId="0" borderId="0" xfId="0" applyFont="1" applyBorder="1"/>
    <xf numFmtId="10" fontId="75" fillId="0" borderId="0" xfId="1" applyNumberFormat="1" applyFont="1" applyFill="1" applyBorder="1" applyAlignment="1">
      <alignment horizontal="right" wrapText="1"/>
    </xf>
    <xf numFmtId="174" fontId="75" fillId="0" borderId="0" xfId="3950" applyNumberFormat="1" applyFont="1" applyFill="1" applyBorder="1" applyAlignment="1">
      <alignment horizontal="right" wrapText="1"/>
    </xf>
    <xf numFmtId="164" fontId="75" fillId="0" borderId="27" xfId="1" applyNumberFormat="1" applyFont="1" applyFill="1" applyBorder="1" applyAlignment="1">
      <alignment horizontal="right" wrapText="1"/>
    </xf>
    <xf numFmtId="0" fontId="75" fillId="0" borderId="1" xfId="5126" applyFont="1" applyFill="1" applyBorder="1" applyAlignment="1">
      <alignment horizontal="left"/>
    </xf>
    <xf numFmtId="0" fontId="6" fillId="0" borderId="2" xfId="5126" applyFont="1" applyFill="1" applyBorder="1" applyAlignment="1">
      <alignment horizontal="center" wrapText="1"/>
    </xf>
    <xf numFmtId="183" fontId="75" fillId="0" borderId="0" xfId="1" applyNumberFormat="1" applyFont="1" applyFill="1" applyBorder="1" applyAlignment="1">
      <alignment horizontal="right" wrapText="1"/>
    </xf>
    <xf numFmtId="183" fontId="75" fillId="0" borderId="2" xfId="1" applyNumberFormat="1" applyFont="1" applyFill="1" applyBorder="1" applyAlignment="1">
      <alignment horizontal="right" wrapText="1"/>
    </xf>
    <xf numFmtId="183" fontId="75" fillId="0" borderId="0" xfId="1" applyNumberFormat="1" applyFont="1" applyFill="1" applyBorder="1" applyAlignment="1">
      <alignment horizontal="left" vertical="top"/>
    </xf>
    <xf numFmtId="183" fontId="75" fillId="0" borderId="27" xfId="1" applyNumberFormat="1" applyFont="1" applyFill="1" applyBorder="1" applyAlignment="1">
      <alignment horizontal="right" wrapText="1"/>
    </xf>
    <xf numFmtId="174" fontId="6" fillId="0" borderId="27" xfId="4" applyNumberFormat="1" applyFont="1" applyBorder="1" applyProtection="1"/>
    <xf numFmtId="0" fontId="122" fillId="0" borderId="0" xfId="14316"/>
    <xf numFmtId="0" fontId="6" fillId="0" borderId="0" xfId="14315" applyFont="1"/>
    <xf numFmtId="0" fontId="6" fillId="0" borderId="0" xfId="14315" applyFont="1" applyAlignment="1" applyProtection="1">
      <alignment horizontal="left"/>
    </xf>
    <xf numFmtId="0" fontId="13" fillId="0" borderId="0" xfId="14315" applyFont="1" applyBorder="1" applyAlignment="1" applyProtection="1">
      <alignment horizontal="left"/>
    </xf>
    <xf numFmtId="0" fontId="13" fillId="0" borderId="0" xfId="14315" applyFont="1" applyBorder="1"/>
    <xf numFmtId="0" fontId="6" fillId="0" borderId="0" xfId="14315" applyFont="1" applyFill="1" applyAlignment="1" applyProtection="1">
      <alignment horizontal="left"/>
    </xf>
    <xf numFmtId="0" fontId="6" fillId="0" borderId="0" xfId="14315" applyFont="1" applyFill="1"/>
    <xf numFmtId="164" fontId="75" fillId="0" borderId="0" xfId="5126" applyNumberFormat="1" applyFont="1" applyFill="1" applyBorder="1" applyAlignment="1">
      <alignment horizontal="left" vertical="top"/>
    </xf>
    <xf numFmtId="0" fontId="6" fillId="0" borderId="0" xfId="5126" applyFont="1" applyFill="1" applyBorder="1" applyAlignment="1"/>
    <xf numFmtId="0" fontId="6" fillId="0" borderId="0" xfId="5126" applyFont="1" applyFill="1" applyBorder="1" applyAlignment="1">
      <alignment horizontal="center" vertical="center" wrapText="1"/>
    </xf>
    <xf numFmtId="10" fontId="75" fillId="0" borderId="0" xfId="12089" applyNumberFormat="1" applyFont="1" applyFill="1" applyBorder="1" applyAlignment="1">
      <alignment horizontal="right" wrapText="1"/>
    </xf>
    <xf numFmtId="9" fontId="75" fillId="0" borderId="0" xfId="12089" applyFont="1" applyFill="1" applyBorder="1" applyAlignment="1">
      <alignment horizontal="right" wrapText="1"/>
    </xf>
    <xf numFmtId="10" fontId="75" fillId="0" borderId="0" xfId="12089" applyNumberFormat="1" applyFont="1" applyFill="1" applyBorder="1" applyAlignment="1">
      <alignment horizontal="right"/>
    </xf>
    <xf numFmtId="9" fontId="75" fillId="0" borderId="0" xfId="6764" applyFont="1" applyFill="1" applyBorder="1" applyAlignment="1">
      <alignment horizontal="left" vertical="top"/>
    </xf>
    <xf numFmtId="10" fontId="75" fillId="0" borderId="0" xfId="12089" applyNumberFormat="1" applyFont="1" applyFill="1" applyBorder="1" applyAlignment="1">
      <alignment horizontal="left" vertical="top"/>
    </xf>
    <xf numFmtId="9" fontId="75" fillId="0" borderId="0" xfId="12089" applyFont="1" applyFill="1" applyBorder="1" applyAlignment="1">
      <alignment horizontal="left" vertical="top"/>
    </xf>
    <xf numFmtId="10" fontId="75" fillId="0" borderId="2" xfId="12089" applyNumberFormat="1" applyFont="1" applyFill="1" applyBorder="1" applyAlignment="1">
      <alignment horizontal="right" wrapText="1"/>
    </xf>
    <xf numFmtId="10" fontId="75" fillId="0" borderId="27" xfId="12089" applyNumberFormat="1" applyFont="1" applyFill="1" applyBorder="1" applyAlignment="1">
      <alignment horizontal="right" wrapText="1"/>
    </xf>
    <xf numFmtId="0" fontId="6" fillId="0" borderId="0" xfId="4614" applyFont="1" applyBorder="1"/>
    <xf numFmtId="10" fontId="75" fillId="0" borderId="0" xfId="6764" applyNumberFormat="1" applyFont="1" applyFill="1" applyBorder="1" applyAlignment="1">
      <alignment horizontal="right" wrapText="1"/>
    </xf>
    <xf numFmtId="164" fontId="75" fillId="0" borderId="0" xfId="6764" applyNumberFormat="1" applyFont="1" applyFill="1" applyBorder="1" applyAlignment="1">
      <alignment horizontal="right" wrapText="1"/>
    </xf>
    <xf numFmtId="49" fontId="6" fillId="0" borderId="0" xfId="14315" applyNumberFormat="1" applyFont="1" applyAlignment="1" applyProtection="1">
      <alignment horizontal="left"/>
    </xf>
    <xf numFmtId="49" fontId="6" fillId="0" borderId="0" xfId="5126" applyNumberFormat="1" applyFont="1" applyFill="1" applyBorder="1" applyAlignment="1">
      <alignment horizontal="center"/>
    </xf>
    <xf numFmtId="49" fontId="6" fillId="0" borderId="0" xfId="5126" applyNumberFormat="1" applyFont="1" applyFill="1" applyBorder="1" applyAlignment="1">
      <alignment horizontal="center"/>
    </xf>
    <xf numFmtId="164" fontId="75" fillId="0" borderId="0" xfId="5126" applyNumberFormat="1" applyFont="1" applyFill="1" applyBorder="1" applyAlignment="1">
      <alignment horizontal="left"/>
    </xf>
    <xf numFmtId="43" fontId="75" fillId="0" borderId="2" xfId="3950" applyNumberFormat="1" applyFont="1" applyFill="1" applyBorder="1" applyAlignment="1">
      <alignment horizontal="right" wrapText="1"/>
    </xf>
    <xf numFmtId="37" fontId="75" fillId="0" borderId="0" xfId="3950" applyNumberFormat="1" applyFont="1" applyFill="1" applyBorder="1" applyAlignment="1">
      <alignment horizontal="center" vertical="center" wrapText="1"/>
    </xf>
    <xf numFmtId="49" fontId="6" fillId="0" borderId="0" xfId="5126" applyNumberFormat="1" applyFont="1" applyFill="1" applyBorder="1" applyAlignment="1">
      <alignment horizontal="center"/>
    </xf>
    <xf numFmtId="0" fontId="12" fillId="0" borderId="0" xfId="8" applyFont="1" applyAlignment="1">
      <alignment horizontal="center"/>
    </xf>
    <xf numFmtId="0" fontId="6" fillId="0" borderId="0" xfId="14315" applyFont="1" applyAlignment="1" applyProtection="1">
      <alignment horizontal="center"/>
    </xf>
    <xf numFmtId="49" fontId="6" fillId="0" borderId="0" xfId="14315" applyNumberFormat="1" applyFont="1" applyAlignment="1" applyProtection="1">
      <alignment horizontal="center"/>
    </xf>
    <xf numFmtId="49" fontId="6" fillId="0" borderId="0" xfId="5126" applyNumberFormat="1" applyFont="1" applyFill="1" applyBorder="1" applyAlignment="1">
      <alignment horizontal="center"/>
    </xf>
    <xf numFmtId="0" fontId="6" fillId="0" borderId="0" xfId="5126" applyFont="1" applyFill="1" applyBorder="1" applyAlignment="1">
      <alignment horizontal="center"/>
    </xf>
    <xf numFmtId="0" fontId="75" fillId="0" borderId="26" xfId="5126" applyFont="1" applyFill="1" applyBorder="1" applyAlignment="1">
      <alignment horizontal="center" wrapText="1"/>
    </xf>
  </cellXfs>
  <cellStyles count="14644">
    <cellStyle name="%" xfId="14317"/>
    <cellStyle name="_Ebill Paper Bill ARC Recovery" xfId="14318"/>
    <cellStyle name="_MTC Resource Unit Baseline by state 050920 v2" xfId="14319"/>
    <cellStyle name="_Row1" xfId="10"/>
    <cellStyle name="_Row1 2" xfId="11"/>
    <cellStyle name="_Term for Change of Control" xfId="14320"/>
    <cellStyle name="_Term for Convenience" xfId="14321"/>
    <cellStyle name="_Transformation Projects Cap vs Exp Master" xfId="14322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3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4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5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46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3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17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6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7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56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6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29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9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60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1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66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19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1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2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3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5"/>
    <cellStyle name="20% - Accent4 2 3 2 2 3" xfId="722"/>
    <cellStyle name="20% - Accent4 2 3 2 2 4" xfId="723"/>
    <cellStyle name="20% - Accent4 2 3 2 2 5" xfId="14466"/>
    <cellStyle name="20% - Accent4 2 3 2 3" xfId="724"/>
    <cellStyle name="20% - Accent4 2 3 2 3 2" xfId="725"/>
    <cellStyle name="20% - Accent4 2 3 2 3 3" xfId="14467"/>
    <cellStyle name="20% - Accent4 2 3 2 4" xfId="726"/>
    <cellStyle name="20% - Accent4 2 3 2 5" xfId="727"/>
    <cellStyle name="20% - Accent4 2 3 2 6" xfId="14468"/>
    <cellStyle name="20% - Accent4 2 3 3" xfId="728"/>
    <cellStyle name="20% - Accent4 2 3 3 2" xfId="729"/>
    <cellStyle name="20% - Accent4 2 3 3 2 2" xfId="730"/>
    <cellStyle name="20% - Accent4 2 3 3 2 3" xfId="14469"/>
    <cellStyle name="20% - Accent4 2 3 3 3" xfId="731"/>
    <cellStyle name="20% - Accent4 2 3 3 4" xfId="732"/>
    <cellStyle name="20% - Accent4 2 3 3 5" xfId="14470"/>
    <cellStyle name="20% - Accent4 2 3 4" xfId="733"/>
    <cellStyle name="20% - Accent4 2 3 4 2" xfId="734"/>
    <cellStyle name="20% - Accent4 2 3 4 3" xfId="14471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2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3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4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5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6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7"/>
    <cellStyle name="20% - Accent4 3 3 2 2 3" xfId="802"/>
    <cellStyle name="20% - Accent4 3 3 2 2 4" xfId="803"/>
    <cellStyle name="20% - Accent4 3 3 2 2 5" xfId="14478"/>
    <cellStyle name="20% - Accent4 3 3 2 3" xfId="804"/>
    <cellStyle name="20% - Accent4 3 3 2 3 2" xfId="805"/>
    <cellStyle name="20% - Accent4 3 3 2 3 3" xfId="14479"/>
    <cellStyle name="20% - Accent4 3 3 2 4" xfId="806"/>
    <cellStyle name="20% - Accent4 3 3 2 5" xfId="807"/>
    <cellStyle name="20% - Accent4 3 3 2 6" xfId="14480"/>
    <cellStyle name="20% - Accent4 3 3 3" xfId="808"/>
    <cellStyle name="20% - Accent4 3 3 3 2" xfId="809"/>
    <cellStyle name="20% - Accent4 3 3 3 2 2" xfId="810"/>
    <cellStyle name="20% - Accent4 3 3 3 2 3" xfId="14481"/>
    <cellStyle name="20% - Accent4 3 3 3 3" xfId="811"/>
    <cellStyle name="20% - Accent4 3 3 3 4" xfId="812"/>
    <cellStyle name="20% - Accent4 3 3 3 5" xfId="14482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2 4" xfId="14483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2 6" xfId="14484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3 4" xfId="14485"/>
    <cellStyle name="20% - Accent4 4 2 2 4" xfId="856"/>
    <cellStyle name="20% - Accent4 4 2 2 4 2" xfId="857"/>
    <cellStyle name="20% - Accent4 4 2 2 5" xfId="858"/>
    <cellStyle name="20% - Accent4 4 2 2 6" xfId="859"/>
    <cellStyle name="20% - Accent4 4 2 2 7" xfId="14486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2 4" xfId="14487"/>
    <cellStyle name="20% - Accent4 4 2 3 3" xfId="865"/>
    <cellStyle name="20% - Accent4 4 2 3 3 2" xfId="866"/>
    <cellStyle name="20% - Accent4 4 2 3 4" xfId="867"/>
    <cellStyle name="20% - Accent4 4 2 3 5" xfId="868"/>
    <cellStyle name="20% - Accent4 4 2 3 6" xfId="14488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3"/>
    <cellStyle name="20% - Accent4 4 2 5" xfId="873"/>
    <cellStyle name="20% - Accent4 4 2 5 2" xfId="874"/>
    <cellStyle name="20% - Accent4 4 2 6" xfId="875"/>
    <cellStyle name="20% - Accent4 4 2 7" xfId="876"/>
    <cellStyle name="20% - Accent4 4 2 8" xfId="8794"/>
    <cellStyle name="20% - Accent4 4 2 9" xfId="8795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2 3" xfId="14489"/>
    <cellStyle name="20% - Accent4 4 3 2 2 3" xfId="882"/>
    <cellStyle name="20% - Accent4 4 3 2 2 4" xfId="883"/>
    <cellStyle name="20% - Accent4 4 3 2 2 5" xfId="14490"/>
    <cellStyle name="20% - Accent4 4 3 2 3" xfId="884"/>
    <cellStyle name="20% - Accent4 4 3 2 3 2" xfId="885"/>
    <cellStyle name="20% - Accent4 4 3 2 3 3" xfId="14491"/>
    <cellStyle name="20% - Accent4 4 3 2 4" xfId="886"/>
    <cellStyle name="20% - Accent4 4 3 2 5" xfId="887"/>
    <cellStyle name="20% - Accent4 4 3 2 6" xfId="14492"/>
    <cellStyle name="20% - Accent4 4 3 3" xfId="888"/>
    <cellStyle name="20% - Accent4 4 3 3 2" xfId="889"/>
    <cellStyle name="20% - Accent4 4 3 3 2 2" xfId="890"/>
    <cellStyle name="20% - Accent4 4 3 3 2 3" xfId="14493"/>
    <cellStyle name="20% - Accent4 4 3 3 3" xfId="891"/>
    <cellStyle name="20% - Accent4 4 3 3 4" xfId="892"/>
    <cellStyle name="20% - Accent4 4 3 3 5" xfId="14494"/>
    <cellStyle name="20% - Accent4 4 3 4" xfId="893"/>
    <cellStyle name="20% - Accent4 4 3 4 2" xfId="894"/>
    <cellStyle name="20% - Accent4 4 3 4 3" xfId="8796"/>
    <cellStyle name="20% - Accent4 4 3 4 4" xfId="8797"/>
    <cellStyle name="20% - Accent4 4 3 5" xfId="895"/>
    <cellStyle name="20% - Accent4 4 3 5 2" xfId="8798"/>
    <cellStyle name="20% - Accent4 4 3 6" xfId="896"/>
    <cellStyle name="20% - Accent4 4 3 7" xfId="8799"/>
    <cellStyle name="20% - Accent4 4 3 8" xfId="8800"/>
    <cellStyle name="20% - Accent4 4 3 9" xfId="8801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2"/>
    <cellStyle name="20% - Accent4 4 4 2 2 3" xfId="901"/>
    <cellStyle name="20% - Accent4 4 4 2 2 4" xfId="8803"/>
    <cellStyle name="20% - Accent4 4 4 2 3" xfId="902"/>
    <cellStyle name="20% - Accent4 4 4 2 3 2" xfId="8804"/>
    <cellStyle name="20% - Accent4 4 4 2 4" xfId="903"/>
    <cellStyle name="20% - Accent4 4 4 2 5" xfId="8805"/>
    <cellStyle name="20% - Accent4 4 4 3" xfId="904"/>
    <cellStyle name="20% - Accent4 4 4 3 2" xfId="905"/>
    <cellStyle name="20% - Accent4 4 4 3 2 2" xfId="8806"/>
    <cellStyle name="20% - Accent4 4 4 3 3" xfId="906"/>
    <cellStyle name="20% - Accent4 4 4 3 4" xfId="8807"/>
    <cellStyle name="20% - Accent4 4 4 4" xfId="907"/>
    <cellStyle name="20% - Accent4 4 4 4 2" xfId="8808"/>
    <cellStyle name="20% - Accent4 4 4 5" xfId="908"/>
    <cellStyle name="20% - Accent4 4 4 6" xfId="8809"/>
    <cellStyle name="20% - Accent4 4 5" xfId="909"/>
    <cellStyle name="20% - Accent4 4 5 2" xfId="910"/>
    <cellStyle name="20% - Accent4 4 5 2 2" xfId="911"/>
    <cellStyle name="20% - Accent4 4 5 2 2 2" xfId="8810"/>
    <cellStyle name="20% - Accent4 4 5 2 3" xfId="912"/>
    <cellStyle name="20% - Accent4 4 5 2 4" xfId="8811"/>
    <cellStyle name="20% - Accent4 4 5 3" xfId="913"/>
    <cellStyle name="20% - Accent4 4 5 3 2" xfId="8812"/>
    <cellStyle name="20% - Accent4 4 5 4" xfId="914"/>
    <cellStyle name="20% - Accent4 4 5 5" xfId="8813"/>
    <cellStyle name="20% - Accent4 4 6" xfId="915"/>
    <cellStyle name="20% - Accent4 4 6 2" xfId="916"/>
    <cellStyle name="20% - Accent4 4 6 2 2" xfId="8814"/>
    <cellStyle name="20% - Accent4 4 6 3" xfId="917"/>
    <cellStyle name="20% - Accent4 4 6 4" xfId="8815"/>
    <cellStyle name="20% - Accent4 4 7" xfId="918"/>
    <cellStyle name="20% - Accent4 4 7 2" xfId="8816"/>
    <cellStyle name="20% - Accent4 4 7 3" xfId="8817"/>
    <cellStyle name="20% - Accent4 4 7 4" xfId="8818"/>
    <cellStyle name="20% - Accent4 4 8" xfId="919"/>
    <cellStyle name="20% - Accent4 4 9" xfId="13553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5"/>
    <cellStyle name="20% - Accent4 6 2 2 3" xfId="958"/>
    <cellStyle name="20% - Accent4 6 2 2 4" xfId="14496"/>
    <cellStyle name="20% - Accent4 6 2 3" xfId="959"/>
    <cellStyle name="20% - Accent4 6 2 3 2" xfId="960"/>
    <cellStyle name="20% - Accent4 6 2 3 3" xfId="14497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8"/>
    <cellStyle name="20% - Accent4 6 3 3" xfId="965"/>
    <cellStyle name="20% - Accent4 6 3 4" xfId="14499"/>
    <cellStyle name="20% - Accent4 6 4" xfId="966"/>
    <cellStyle name="20% - Accent4 6 4 2" xfId="967"/>
    <cellStyle name="20% - Accent4 6 4 3" xfId="14500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1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2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3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4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29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65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4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5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6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4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2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77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7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9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4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5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89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1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1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2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4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68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1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3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4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5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4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1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3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6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7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8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4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4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25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9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20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1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4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7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3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2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4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4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0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49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2" xfId="2729"/>
    <cellStyle name="60% - Accent1 2 2" xfId="2730"/>
    <cellStyle name="60% - Accent1 2 2 2" xfId="14189"/>
    <cellStyle name="60% - Accent1 2 3" xfId="13655"/>
    <cellStyle name="60% - Accent1 3" xfId="2731"/>
    <cellStyle name="60% - Accent1 3 2" xfId="13656"/>
    <cellStyle name="60% - Accent1 4" xfId="2732"/>
    <cellStyle name="60% - Accent1 4 2" xfId="13657"/>
    <cellStyle name="60% - Accent1 5" xfId="8932"/>
    <cellStyle name="60% - Accent1 6" xfId="8933"/>
    <cellStyle name="60% - Accent1 7" xfId="8934"/>
    <cellStyle name="60% - Accent1 8" xfId="8935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2" xfId="2733"/>
    <cellStyle name="60% - Accent2 2 2" xfId="2734"/>
    <cellStyle name="60% - Accent2 2 2 2" xfId="14191"/>
    <cellStyle name="60% - Accent2 2 3" xfId="13658"/>
    <cellStyle name="60% - Accent2 3" xfId="2735"/>
    <cellStyle name="60% - Accent2 3 2" xfId="13659"/>
    <cellStyle name="60% - Accent2 4" xfId="2736"/>
    <cellStyle name="60% - Accent2 4 2" xfId="13660"/>
    <cellStyle name="60% - Accent2 5" xfId="8945"/>
    <cellStyle name="60% - Accent2 6" xfId="8946"/>
    <cellStyle name="60% - Accent2 7" xfId="8947"/>
    <cellStyle name="60% - Accent2 8" xfId="8948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2" xfId="2737"/>
    <cellStyle name="60% - Accent3 2 2" xfId="2738"/>
    <cellStyle name="60% - Accent3 2 2 2" xfId="14193"/>
    <cellStyle name="60% - Accent3 2 3" xfId="13661"/>
    <cellStyle name="60% - Accent3 3" xfId="2739"/>
    <cellStyle name="60% - Accent3 3 2" xfId="13662"/>
    <cellStyle name="60% - Accent3 4" xfId="2740"/>
    <cellStyle name="60% - Accent3 4 2" xfId="13663"/>
    <cellStyle name="60% - Accent3 5" xfId="8958"/>
    <cellStyle name="60% - Accent3 6" xfId="8959"/>
    <cellStyle name="60% - Accent3 7" xfId="8960"/>
    <cellStyle name="60% - Accent3 8" xfId="8961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2" xfId="2741"/>
    <cellStyle name="60% - Accent4 2 2" xfId="2742"/>
    <cellStyle name="60% - Accent4 2 2 2" xfId="14195"/>
    <cellStyle name="60% - Accent4 2 3" xfId="13664"/>
    <cellStyle name="60% - Accent4 3" xfId="2743"/>
    <cellStyle name="60% - Accent4 3 2" xfId="13665"/>
    <cellStyle name="60% - Accent4 4" xfId="2744"/>
    <cellStyle name="60% - Accent4 4 2" xfId="13666"/>
    <cellStyle name="60% - Accent4 5" xfId="8971"/>
    <cellStyle name="60% - Accent4 6" xfId="8972"/>
    <cellStyle name="60% - Accent4 7" xfId="8973"/>
    <cellStyle name="60% - Accent4 8" xfId="897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2" xfId="2745"/>
    <cellStyle name="60% - Accent5 2 2" xfId="2746"/>
    <cellStyle name="60% - Accent5 2 2 2" xfId="14197"/>
    <cellStyle name="60% - Accent5 2 3" xfId="13667"/>
    <cellStyle name="60% - Accent5 3" xfId="2747"/>
    <cellStyle name="60% - Accent5 3 2" xfId="13668"/>
    <cellStyle name="60% - Accent5 4" xfId="2748"/>
    <cellStyle name="60% - Accent5 4 2" xfId="13669"/>
    <cellStyle name="60% - Accent5 5" xfId="8984"/>
    <cellStyle name="60% - Accent5 6" xfId="8985"/>
    <cellStyle name="60% - Accent5 7" xfId="8986"/>
    <cellStyle name="60% - Accent5 8" xfId="8987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2" xfId="2749"/>
    <cellStyle name="60% - Accent6 2 2" xfId="2750"/>
    <cellStyle name="60% - Accent6 2 2 2" xfId="14199"/>
    <cellStyle name="60% - Accent6 2 3" xfId="13670"/>
    <cellStyle name="60% - Accent6 3" xfId="2751"/>
    <cellStyle name="60% - Accent6 3 2" xfId="13671"/>
    <cellStyle name="60% - Accent6 4" xfId="2752"/>
    <cellStyle name="60% - Accent6 4 2" xfId="13672"/>
    <cellStyle name="60% - Accent6 5" xfId="8997"/>
    <cellStyle name="60% - Accent6 6" xfId="8998"/>
    <cellStyle name="60% - Accent6 7" xfId="8999"/>
    <cellStyle name="60% - Accent6 8" xfId="9000"/>
    <cellStyle name="60% - Accent6 9" xfId="9001"/>
    <cellStyle name="ac" xfId="9002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2" xfId="2753"/>
    <cellStyle name="Accent1 2 2" xfId="2754"/>
    <cellStyle name="Accent1 2 2 2" xfId="14201"/>
    <cellStyle name="Accent1 2 3" xfId="13673"/>
    <cellStyle name="Accent1 3" xfId="2755"/>
    <cellStyle name="Accent1 3 2" xfId="13674"/>
    <cellStyle name="Accent1 4" xfId="2756"/>
    <cellStyle name="Accent1 4 2" xfId="13675"/>
    <cellStyle name="Accent1 5" xfId="9011"/>
    <cellStyle name="Accent1 6" xfId="9012"/>
    <cellStyle name="Accent1 7" xfId="9013"/>
    <cellStyle name="Accent1 8" xfId="9014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2" xfId="2757"/>
    <cellStyle name="Accent2 2 2" xfId="2758"/>
    <cellStyle name="Accent2 2 2 2" xfId="14203"/>
    <cellStyle name="Accent2 2 3" xfId="13676"/>
    <cellStyle name="Accent2 3" xfId="2759"/>
    <cellStyle name="Accent2 3 2" xfId="13677"/>
    <cellStyle name="Accent2 4" xfId="2760"/>
    <cellStyle name="Accent2 4 2" xfId="13678"/>
    <cellStyle name="Accent2 5" xfId="9024"/>
    <cellStyle name="Accent2 6" xfId="9025"/>
    <cellStyle name="Accent2 7" xfId="9026"/>
    <cellStyle name="Accent2 8" xfId="9027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2" xfId="2761"/>
    <cellStyle name="Accent3 2 2" xfId="2762"/>
    <cellStyle name="Accent3 2 2 2" xfId="14205"/>
    <cellStyle name="Accent3 2 3" xfId="13679"/>
    <cellStyle name="Accent3 3" xfId="2763"/>
    <cellStyle name="Accent3 3 2" xfId="13680"/>
    <cellStyle name="Accent3 4" xfId="2764"/>
    <cellStyle name="Accent3 4 2" xfId="13681"/>
    <cellStyle name="Accent3 5" xfId="9037"/>
    <cellStyle name="Accent3 6" xfId="9038"/>
    <cellStyle name="Accent3 7" xfId="9039"/>
    <cellStyle name="Accent3 8" xfId="9040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2" xfId="2765"/>
    <cellStyle name="Accent4 2 2" xfId="2766"/>
    <cellStyle name="Accent4 2 2 2" xfId="14207"/>
    <cellStyle name="Accent4 2 3" xfId="13682"/>
    <cellStyle name="Accent4 3" xfId="2767"/>
    <cellStyle name="Accent4 3 2" xfId="13683"/>
    <cellStyle name="Accent4 4" xfId="2768"/>
    <cellStyle name="Accent4 4 2" xfId="13684"/>
    <cellStyle name="Accent4 5" xfId="9050"/>
    <cellStyle name="Accent4 6" xfId="9051"/>
    <cellStyle name="Accent4 7" xfId="9052"/>
    <cellStyle name="Accent4 8" xfId="9053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2" xfId="2769"/>
    <cellStyle name="Accent5 2 2" xfId="2770"/>
    <cellStyle name="Accent5 2 2 2" xfId="14208"/>
    <cellStyle name="Accent5 2 3" xfId="13685"/>
    <cellStyle name="Accent5 3" xfId="2771"/>
    <cellStyle name="Accent5 3 2" xfId="13686"/>
    <cellStyle name="Accent5 4" xfId="2772"/>
    <cellStyle name="Accent5 4 2" xfId="13687"/>
    <cellStyle name="Accent5 5" xfId="9063"/>
    <cellStyle name="Accent5 6" xfId="9064"/>
    <cellStyle name="Accent5 7" xfId="9065"/>
    <cellStyle name="Accent5 8" xfId="9066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2" xfId="2773"/>
    <cellStyle name="Accent6 2 2" xfId="2774"/>
    <cellStyle name="Accent6 2 2 2" xfId="14210"/>
    <cellStyle name="Accent6 2 3" xfId="13688"/>
    <cellStyle name="Accent6 3" xfId="2775"/>
    <cellStyle name="Accent6 3 2" xfId="13689"/>
    <cellStyle name="Accent6 4" xfId="2776"/>
    <cellStyle name="Accent6 4 2" xfId="13690"/>
    <cellStyle name="Accent6 5" xfId="9076"/>
    <cellStyle name="Accent6 6" xfId="9077"/>
    <cellStyle name="Accent6 7" xfId="9078"/>
    <cellStyle name="Accent6 8" xfId="9079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2" xfId="2777"/>
    <cellStyle name="Bad 2 2" xfId="2778"/>
    <cellStyle name="Bad 2 2 2" xfId="14212"/>
    <cellStyle name="Bad 2 3" xfId="13691"/>
    <cellStyle name="Bad 3" xfId="2779"/>
    <cellStyle name="Bad 3 2" xfId="13692"/>
    <cellStyle name="Bad 4" xfId="9089"/>
    <cellStyle name="Bad 5" xfId="9090"/>
    <cellStyle name="Bad 6" xfId="9091"/>
    <cellStyle name="Bad 7" xfId="9092"/>
    <cellStyle name="Bad 8" xfId="9093"/>
    <cellStyle name="Bad 9" xfId="9094"/>
    <cellStyle name="c" xfId="9095"/>
    <cellStyle name="C00A" xfId="14323"/>
    <cellStyle name="C00B" xfId="14324"/>
    <cellStyle name="C00L" xfId="14325"/>
    <cellStyle name="C01A" xfId="14326"/>
    <cellStyle name="C01B" xfId="14327"/>
    <cellStyle name="C01H" xfId="14328"/>
    <cellStyle name="C01L" xfId="14329"/>
    <cellStyle name="C02A" xfId="14330"/>
    <cellStyle name="C02B" xfId="14331"/>
    <cellStyle name="C02H" xfId="14332"/>
    <cellStyle name="C02L" xfId="14333"/>
    <cellStyle name="C03A" xfId="14334"/>
    <cellStyle name="C03B" xfId="14335"/>
    <cellStyle name="C03H" xfId="14336"/>
    <cellStyle name="C03L" xfId="14337"/>
    <cellStyle name="C04A" xfId="14338"/>
    <cellStyle name="C04B" xfId="14339"/>
    <cellStyle name="C04H" xfId="14340"/>
    <cellStyle name="C04L" xfId="14341"/>
    <cellStyle name="C05A" xfId="14342"/>
    <cellStyle name="C05B" xfId="14343"/>
    <cellStyle name="C05H" xfId="14344"/>
    <cellStyle name="C05L" xfId="14345"/>
    <cellStyle name="C06A" xfId="14346"/>
    <cellStyle name="C06B" xfId="14347"/>
    <cellStyle name="C06H" xfId="14348"/>
    <cellStyle name="C06L" xfId="14349"/>
    <cellStyle name="C07A" xfId="14350"/>
    <cellStyle name="C07B" xfId="14351"/>
    <cellStyle name="C07H" xfId="14352"/>
    <cellStyle name="C07L" xfId="14353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5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2" xfId="3150"/>
    <cellStyle name="Check Cell 2 2" xfId="3151"/>
    <cellStyle name="Check Cell 2 2 2" xfId="14215"/>
    <cellStyle name="Check Cell 2 3" xfId="13708"/>
    <cellStyle name="Check Cell 3" xfId="3152"/>
    <cellStyle name="Check Cell 3 2" xfId="13709"/>
    <cellStyle name="Check Cell 4" xfId="9403"/>
    <cellStyle name="Check Cell 5" xfId="9404"/>
    <cellStyle name="Check Cell 6" xfId="9405"/>
    <cellStyle name="Check Cell 7" xfId="9406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6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7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8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9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30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1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56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28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57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4"/>
    <cellStyle name="Comma 101" xfId="14355"/>
    <cellStyle name="Comma 102" xfId="14356"/>
    <cellStyle name="Comma 103" xfId="14357"/>
    <cellStyle name="Comma 104" xfId="14358"/>
    <cellStyle name="Comma 105" xfId="14359"/>
    <cellStyle name="Comma 106" xfId="14360"/>
    <cellStyle name="Comma 107" xfId="14403"/>
    <cellStyle name="Comma 108" xfId="14404"/>
    <cellStyle name="Comma 109" xfId="14405"/>
    <cellStyle name="Comma 11" xfId="3243"/>
    <cellStyle name="Comma 11 10" xfId="9417"/>
    <cellStyle name="Comma 11 2" xfId="3244"/>
    <cellStyle name="Comma 11 2 2" xfId="3245"/>
    <cellStyle name="Comma 11 2 2 2" xfId="3246"/>
    <cellStyle name="Comma 11 2 2 2 2" xfId="3247"/>
    <cellStyle name="Comma 11 2 2 2 3" xfId="13958"/>
    <cellStyle name="Comma 11 2 2 3" xfId="3248"/>
    <cellStyle name="Comma 11 2 2 3 2" xfId="13959"/>
    <cellStyle name="Comma 11 2 2 4" xfId="9418"/>
    <cellStyle name="Comma 11 2 2 5" xfId="9419"/>
    <cellStyle name="Comma 11 2 3" xfId="3249"/>
    <cellStyle name="Comma 11 2 3 2" xfId="3250"/>
    <cellStyle name="Comma 11 2 3 3" xfId="13960"/>
    <cellStyle name="Comma 11 2 4" xfId="3251"/>
    <cellStyle name="Comma 11 2 4 2" xfId="13961"/>
    <cellStyle name="Comma 11 2 5" xfId="9420"/>
    <cellStyle name="Comma 11 2 6" xfId="9421"/>
    <cellStyle name="Comma 11 3" xfId="3252"/>
    <cellStyle name="Comma 11 3 2" xfId="3253"/>
    <cellStyle name="Comma 11 3 2 2" xfId="3254"/>
    <cellStyle name="Comma 11 3 2 2 2" xfId="9422"/>
    <cellStyle name="Comma 11 3 2 3" xfId="9423"/>
    <cellStyle name="Comma 11 3 2 4" xfId="9424"/>
    <cellStyle name="Comma 11 3 2 5" xfId="9425"/>
    <cellStyle name="Comma 11 3 3" xfId="3255"/>
    <cellStyle name="Comma 11 3 3 2" xfId="9426"/>
    <cellStyle name="Comma 11 3 4" xfId="9427"/>
    <cellStyle name="Comma 11 3 5" xfId="9428"/>
    <cellStyle name="Comma 11 3 6" xfId="9429"/>
    <cellStyle name="Comma 11 4" xfId="3256"/>
    <cellStyle name="Comma 11 4 2" xfId="3257"/>
    <cellStyle name="Comma 11 4 2 2" xfId="9430"/>
    <cellStyle name="Comma 11 4 3" xfId="9431"/>
    <cellStyle name="Comma 11 4 4" xfId="9432"/>
    <cellStyle name="Comma 11 4 5" xfId="9433"/>
    <cellStyle name="Comma 11 5" xfId="3258"/>
    <cellStyle name="Comma 11 5 2" xfId="3259"/>
    <cellStyle name="Comma 11 5 2 2" xfId="9434"/>
    <cellStyle name="Comma 11 5 3" xfId="9435"/>
    <cellStyle name="Comma 11 5 4" xfId="9436"/>
    <cellStyle name="Comma 11 5 5" xfId="9437"/>
    <cellStyle name="Comma 11 6" xfId="3260"/>
    <cellStyle name="Comma 11 6 2" xfId="9438"/>
    <cellStyle name="Comma 11 6 3" xfId="9439"/>
    <cellStyle name="Comma 11 7" xfId="9440"/>
    <cellStyle name="Comma 11 7 2" xfId="9441"/>
    <cellStyle name="Comma 11 8" xfId="9442"/>
    <cellStyle name="Comma 11 9" xfId="9443"/>
    <cellStyle name="Comma 110" xfId="14406"/>
    <cellStyle name="Comma 111" xfId="14407"/>
    <cellStyle name="Comma 112" xfId="14408"/>
    <cellStyle name="Comma 113" xfId="14409"/>
    <cellStyle name="Comma 114" xfId="14410"/>
    <cellStyle name="Comma 115" xfId="14411"/>
    <cellStyle name="Comma 116" xfId="14631"/>
    <cellStyle name="Comma 12" xfId="3261"/>
    <cellStyle name="Comma 12 2" xfId="3262"/>
    <cellStyle name="Comma 12 2 2" xfId="9444"/>
    <cellStyle name="Comma 12 2 3" xfId="9445"/>
    <cellStyle name="Comma 12 3" xfId="9446"/>
    <cellStyle name="Comma 12 3 2" xfId="9447"/>
    <cellStyle name="Comma 12 4" xfId="9448"/>
    <cellStyle name="Comma 12 5" xfId="9449"/>
    <cellStyle name="Comma 12 6" xfId="9450"/>
    <cellStyle name="Comma 13" xfId="3263"/>
    <cellStyle name="Comma 13 2" xfId="9451"/>
    <cellStyle name="Comma 13 2 2" xfId="9452"/>
    <cellStyle name="Comma 13 2 3" xfId="9453"/>
    <cellStyle name="Comma 13 2 4" xfId="13962"/>
    <cellStyle name="Comma 13 3" xfId="9454"/>
    <cellStyle name="Comma 13 3 2" xfId="9455"/>
    <cellStyle name="Comma 13 4" xfId="9456"/>
    <cellStyle name="Comma 13 5" xfId="9457"/>
    <cellStyle name="Comma 13 6" xfId="9458"/>
    <cellStyle name="Comma 14" xfId="3264"/>
    <cellStyle name="Comma 14 2" xfId="3265"/>
    <cellStyle name="Comma 14 2 2" xfId="9459"/>
    <cellStyle name="Comma 14 3" xfId="9460"/>
    <cellStyle name="Comma 14 4" xfId="9461"/>
    <cellStyle name="Comma 14 5" xfId="9462"/>
    <cellStyle name="Comma 15" xfId="3266"/>
    <cellStyle name="Comma 15 2" xfId="3267"/>
    <cellStyle name="Comma 15 2 2" xfId="9463"/>
    <cellStyle name="Comma 15 3" xfId="9464"/>
    <cellStyle name="Comma 15 4" xfId="9465"/>
    <cellStyle name="Comma 15 5" xfId="9466"/>
    <cellStyle name="Comma 16" xfId="3268"/>
    <cellStyle name="Comma 16 2" xfId="3269"/>
    <cellStyle name="Comma 16 2 2" xfId="9467"/>
    <cellStyle name="Comma 16 3" xfId="9468"/>
    <cellStyle name="Comma 16 4" xfId="9469"/>
    <cellStyle name="Comma 16 5" xfId="9470"/>
    <cellStyle name="Comma 17" xfId="3270"/>
    <cellStyle name="Comma 17 2" xfId="3271"/>
    <cellStyle name="Comma 17 2 2" xfId="9471"/>
    <cellStyle name="Comma 17 3" xfId="9472"/>
    <cellStyle name="Comma 17 4" xfId="9473"/>
    <cellStyle name="Comma 17 5" xfId="9474"/>
    <cellStyle name="Comma 18" xfId="3272"/>
    <cellStyle name="Comma 18 2" xfId="3273"/>
    <cellStyle name="Comma 18 2 2" xfId="9475"/>
    <cellStyle name="Comma 18 3" xfId="9476"/>
    <cellStyle name="Comma 18 4" xfId="9477"/>
    <cellStyle name="Comma 18 5" xfId="9478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3" xfId="13966"/>
    <cellStyle name="Comma 2 2 4" xfId="9510"/>
    <cellStyle name="Comma 2 2 5" xfId="13716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2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1" xfId="3545"/>
    <cellStyle name="Comma 21 2" xfId="9802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2"/>
    <cellStyle name="Comma 3" xfId="3554"/>
    <cellStyle name="Comma 3 10" xfId="3555"/>
    <cellStyle name="Comma 3 11" xfId="3556"/>
    <cellStyle name="Comma 3 12" xfId="14533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4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5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6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7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8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9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40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1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2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3"/>
    <cellStyle name="Comma 3 4 2 2 3" xfId="3681"/>
    <cellStyle name="Comma 3 4 2 2 4" xfId="3682"/>
    <cellStyle name="Comma 3 4 2 2 5" xfId="14544"/>
    <cellStyle name="Comma 3 4 2 3" xfId="3683"/>
    <cellStyle name="Comma 3 4 2 3 2" xfId="3684"/>
    <cellStyle name="Comma 3 4 2 3 3" xfId="14545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6"/>
    <cellStyle name="Comma 3 4 3 3" xfId="3690"/>
    <cellStyle name="Comma 3 4 3 4" xfId="3691"/>
    <cellStyle name="Comma 3 4 3 5" xfId="14547"/>
    <cellStyle name="Comma 3 4 4" xfId="3692"/>
    <cellStyle name="Comma 3 4 4 2" xfId="3693"/>
    <cellStyle name="Comma 3 4 4 3" xfId="14548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9"/>
    <cellStyle name="Comma 3 5 2 3" xfId="3702"/>
    <cellStyle name="Comma 3 5 2 3 2" xfId="3703"/>
    <cellStyle name="Comma 3 5 2 4" xfId="3704"/>
    <cellStyle name="Comma 3 5 2 5" xfId="3705"/>
    <cellStyle name="Comma 3 5 2 6" xfId="14550"/>
    <cellStyle name="Comma 3 5 3" xfId="3706"/>
    <cellStyle name="Comma 3 5 3 2" xfId="3707"/>
    <cellStyle name="Comma 3 5 3 2 2" xfId="3708"/>
    <cellStyle name="Comma 3 5 3 3" xfId="3709"/>
    <cellStyle name="Comma 3 5 3 4" xfId="14551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2"/>
    <cellStyle name="Comma 3 6 3" xfId="3720"/>
    <cellStyle name="Comma 3 6 3 2" xfId="3721"/>
    <cellStyle name="Comma 3 6 4" xfId="3722"/>
    <cellStyle name="Comma 3 6 5" xfId="3723"/>
    <cellStyle name="Comma 3 6 6" xfId="14553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4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14632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1" xfId="9836"/>
    <cellStyle name="Comma 6 12" xfId="9837"/>
    <cellStyle name="Comma 6 13" xfId="9838"/>
    <cellStyle name="Comma 6 2" xfId="3850"/>
    <cellStyle name="Comma 6 2 2" xfId="3851"/>
    <cellStyle name="Comma 6 2 2 2" xfId="9839"/>
    <cellStyle name="Comma 6 2 3" xfId="9840"/>
    <cellStyle name="Comma 6 2 3 2" xfId="9841"/>
    <cellStyle name="Comma 6 2 3 3" xfId="9842"/>
    <cellStyle name="Comma 6 2 3 4" xfId="14029"/>
    <cellStyle name="Comma 6 2 4" xfId="9843"/>
    <cellStyle name="Comma 6 2 4 2" xfId="9844"/>
    <cellStyle name="Comma 6 2 5" xfId="9845"/>
    <cellStyle name="Comma 6 2 6" xfId="9846"/>
    <cellStyle name="Comma 6 2 7" xfId="9847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0"/>
    <cellStyle name="Comma 6 3 2 2 3" xfId="3857"/>
    <cellStyle name="Comma 6 3 2 2 3 2" xfId="14031"/>
    <cellStyle name="Comma 6 3 2 2 4" xfId="9848"/>
    <cellStyle name="Comma 6 3 2 2 5" xfId="9849"/>
    <cellStyle name="Comma 6 3 2 3" xfId="3858"/>
    <cellStyle name="Comma 6 3 2 3 2" xfId="3859"/>
    <cellStyle name="Comma 6 3 2 3 3" xfId="14032"/>
    <cellStyle name="Comma 6 3 2 4" xfId="3860"/>
    <cellStyle name="Comma 6 3 2 4 2" xfId="14033"/>
    <cellStyle name="Comma 6 3 2 5" xfId="9850"/>
    <cellStyle name="Comma 6 3 2 6" xfId="9851"/>
    <cellStyle name="Comma 6 3 3" xfId="3861"/>
    <cellStyle name="Comma 6 3 3 2" xfId="3862"/>
    <cellStyle name="Comma 6 3 3 2 2" xfId="3863"/>
    <cellStyle name="Comma 6 3 3 2 2 2" xfId="9852"/>
    <cellStyle name="Comma 6 3 3 2 3" xfId="9853"/>
    <cellStyle name="Comma 6 3 3 2 4" xfId="9854"/>
    <cellStyle name="Comma 6 3 3 2 5" xfId="9855"/>
    <cellStyle name="Comma 6 3 3 3" xfId="3864"/>
    <cellStyle name="Comma 6 3 3 3 2" xfId="9856"/>
    <cellStyle name="Comma 6 3 3 4" xfId="9857"/>
    <cellStyle name="Comma 6 3 3 5" xfId="9858"/>
    <cellStyle name="Comma 6 3 3 6" xfId="9859"/>
    <cellStyle name="Comma 6 3 4" xfId="3865"/>
    <cellStyle name="Comma 6 3 4 2" xfId="3866"/>
    <cellStyle name="Comma 6 3 4 2 2" xfId="9860"/>
    <cellStyle name="Comma 6 3 4 3" xfId="9861"/>
    <cellStyle name="Comma 6 3 4 4" xfId="9862"/>
    <cellStyle name="Comma 6 3 4 5" xfId="9863"/>
    <cellStyle name="Comma 6 3 5" xfId="3867"/>
    <cellStyle name="Comma 6 3 5 2" xfId="3868"/>
    <cellStyle name="Comma 6 3 5 2 2" xfId="9864"/>
    <cellStyle name="Comma 6 3 5 3" xfId="9865"/>
    <cellStyle name="Comma 6 3 5 4" xfId="9866"/>
    <cellStyle name="Comma 6 3 5 5" xfId="9867"/>
    <cellStyle name="Comma 6 3 6" xfId="3869"/>
    <cellStyle name="Comma 6 3 6 2" xfId="9868"/>
    <cellStyle name="Comma 6 3 6 3" xfId="9869"/>
    <cellStyle name="Comma 6 3 7" xfId="9870"/>
    <cellStyle name="Comma 6 3 8" xfId="9871"/>
    <cellStyle name="Comma 6 3 9" xfId="9872"/>
    <cellStyle name="Comma 6 4" xfId="3870"/>
    <cellStyle name="Comma 6 4 2" xfId="3871"/>
    <cellStyle name="Comma 6 4 2 2" xfId="3872"/>
    <cellStyle name="Comma 6 4 2 2 2" xfId="3873"/>
    <cellStyle name="Comma 6 4 2 2 3" xfId="14034"/>
    <cellStyle name="Comma 6 4 2 3" xfId="3874"/>
    <cellStyle name="Comma 6 4 2 3 2" xfId="14035"/>
    <cellStyle name="Comma 6 4 2 4" xfId="9873"/>
    <cellStyle name="Comma 6 4 2 5" xfId="9874"/>
    <cellStyle name="Comma 6 4 3" xfId="3875"/>
    <cellStyle name="Comma 6 4 3 2" xfId="3876"/>
    <cellStyle name="Comma 6 4 3 3" xfId="14036"/>
    <cellStyle name="Comma 6 4 4" xfId="3877"/>
    <cellStyle name="Comma 6 4 4 2" xfId="14037"/>
    <cellStyle name="Comma 6 4 5" xfId="9875"/>
    <cellStyle name="Comma 6 4 6" xfId="9876"/>
    <cellStyle name="Comma 6 5" xfId="3878"/>
    <cellStyle name="Comma 6 5 2" xfId="3879"/>
    <cellStyle name="Comma 6 5 2 2" xfId="3880"/>
    <cellStyle name="Comma 6 5 2 2 2" xfId="9877"/>
    <cellStyle name="Comma 6 5 2 3" xfId="9878"/>
    <cellStyle name="Comma 6 5 2 4" xfId="9879"/>
    <cellStyle name="Comma 6 5 2 5" xfId="9880"/>
    <cellStyle name="Comma 6 5 3" xfId="3881"/>
    <cellStyle name="Comma 6 5 3 2" xfId="9881"/>
    <cellStyle name="Comma 6 5 4" xfId="9882"/>
    <cellStyle name="Comma 6 5 5" xfId="9883"/>
    <cellStyle name="Comma 6 5 6" xfId="9884"/>
    <cellStyle name="Comma 6 6" xfId="3882"/>
    <cellStyle name="Comma 6 6 2" xfId="3883"/>
    <cellStyle name="Comma 6 6 2 2" xfId="9885"/>
    <cellStyle name="Comma 6 6 3" xfId="9886"/>
    <cellStyle name="Comma 6 6 4" xfId="9887"/>
    <cellStyle name="Comma 6 6 5" xfId="9888"/>
    <cellStyle name="Comma 6 7" xfId="3884"/>
    <cellStyle name="Comma 6 7 2" xfId="3885"/>
    <cellStyle name="Comma 6 7 2 2" xfId="9889"/>
    <cellStyle name="Comma 6 7 3" xfId="9890"/>
    <cellStyle name="Comma 6 7 4" xfId="9891"/>
    <cellStyle name="Comma 6 7 5" xfId="9892"/>
    <cellStyle name="Comma 6 8" xfId="3886"/>
    <cellStyle name="Comma 6 8 2" xfId="9893"/>
    <cellStyle name="Comma 6 8 2 2" xfId="9894"/>
    <cellStyle name="Comma 6 8 3" xfId="9895"/>
    <cellStyle name="Comma 6 8 4" xfId="9896"/>
    <cellStyle name="Comma 6 8 5" xfId="9897"/>
    <cellStyle name="Comma 6 9" xfId="9898"/>
    <cellStyle name="Comma 6 9 2" xfId="9899"/>
    <cellStyle name="Comma 6 9 3" xfId="9900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5"/>
    <cellStyle name="Comma 7 2" xfId="3909"/>
    <cellStyle name="Comma 7 2 2" xfId="3910"/>
    <cellStyle name="Comma 7 2 2 2" xfId="3911"/>
    <cellStyle name="Comma 7 2 2 2 2" xfId="9901"/>
    <cellStyle name="Comma 7 2 2 2 2 2" xfId="9902"/>
    <cellStyle name="Comma 7 2 2 2 3" xfId="9903"/>
    <cellStyle name="Comma 7 2 2 2 4" xfId="9904"/>
    <cellStyle name="Comma 7 2 2 2 5" xfId="14038"/>
    <cellStyle name="Comma 7 2 2 3" xfId="9905"/>
    <cellStyle name="Comma 7 2 2 3 2" xfId="9906"/>
    <cellStyle name="Comma 7 2 2 4" xfId="9907"/>
    <cellStyle name="Comma 7 2 2 4 2" xfId="9908"/>
    <cellStyle name="Comma 7 2 2 5" xfId="9909"/>
    <cellStyle name="Comma 7 2 2 6" xfId="9910"/>
    <cellStyle name="Comma 7 2 3" xfId="3912"/>
    <cellStyle name="Comma 7 2 3 2" xfId="9911"/>
    <cellStyle name="Comma 7 2 3 2 2" xfId="9912"/>
    <cellStyle name="Comma 7 2 3 3" xfId="9913"/>
    <cellStyle name="Comma 7 2 3 4" xfId="9914"/>
    <cellStyle name="Comma 7 2 3 5" xfId="14039"/>
    <cellStyle name="Comma 7 2 4" xfId="9915"/>
    <cellStyle name="Comma 7 2 4 2" xfId="9916"/>
    <cellStyle name="Comma 7 2 5" xfId="9917"/>
    <cellStyle name="Comma 7 2 5 2" xfId="9918"/>
    <cellStyle name="Comma 7 2 6" xfId="9919"/>
    <cellStyle name="Comma 7 2 7" xfId="9920"/>
    <cellStyle name="Comma 7 3" xfId="3913"/>
    <cellStyle name="Comma 7 3 2" xfId="3914"/>
    <cellStyle name="Comma 7 3 2 2" xfId="9921"/>
    <cellStyle name="Comma 7 3 2 2 2" xfId="9922"/>
    <cellStyle name="Comma 7 3 2 3" xfId="9923"/>
    <cellStyle name="Comma 7 3 2 4" xfId="9924"/>
    <cellStyle name="Comma 7 3 3" xfId="9925"/>
    <cellStyle name="Comma 7 3 3 2" xfId="9926"/>
    <cellStyle name="Comma 7 3 4" xfId="9927"/>
    <cellStyle name="Comma 7 3 5" xfId="9928"/>
    <cellStyle name="Comma 7 3 6" xfId="14040"/>
    <cellStyle name="Comma 7 4" xfId="3915"/>
    <cellStyle name="Comma 7 4 2" xfId="3916"/>
    <cellStyle name="Comma 7 4 2 2" xfId="9929"/>
    <cellStyle name="Comma 7 4 2 2 2" xfId="9930"/>
    <cellStyle name="Comma 7 4 2 3" xfId="9931"/>
    <cellStyle name="Comma 7 4 2 4" xfId="9932"/>
    <cellStyle name="Comma 7 4 3" xfId="9933"/>
    <cellStyle name="Comma 7 4 3 2" xfId="9934"/>
    <cellStyle name="Comma 7 4 4" xfId="9935"/>
    <cellStyle name="Comma 7 4 5" xfId="9936"/>
    <cellStyle name="Comma 7 5" xfId="3917"/>
    <cellStyle name="Comma 7 5 2" xfId="3918"/>
    <cellStyle name="Comma 7 5 2 2" xfId="9937"/>
    <cellStyle name="Comma 7 5 2 2 2" xfId="9938"/>
    <cellStyle name="Comma 7 5 2 3" xfId="9939"/>
    <cellStyle name="Comma 7 5 2 4" xfId="9940"/>
    <cellStyle name="Comma 7 5 3" xfId="9941"/>
    <cellStyle name="Comma 7 5 3 2" xfId="9942"/>
    <cellStyle name="Comma 7 5 4" xfId="9943"/>
    <cellStyle name="Comma 7 5 5" xfId="9944"/>
    <cellStyle name="Comma 7 6" xfId="3919"/>
    <cellStyle name="Comma 7 6 2" xfId="3920"/>
    <cellStyle name="Comma 7 6 2 2" xfId="9945"/>
    <cellStyle name="Comma 7 6 2 2 2" xfId="9946"/>
    <cellStyle name="Comma 7 6 2 3" xfId="9947"/>
    <cellStyle name="Comma 7 6 2 4" xfId="9948"/>
    <cellStyle name="Comma 7 6 3" xfId="9949"/>
    <cellStyle name="Comma 7 6 3 2" xfId="9950"/>
    <cellStyle name="Comma 7 6 4" xfId="9951"/>
    <cellStyle name="Comma 7 6 5" xfId="9952"/>
    <cellStyle name="Comma 7 7" xfId="3921"/>
    <cellStyle name="Comma 7 7 2" xfId="9953"/>
    <cellStyle name="Comma 7 7 2 2" xfId="9954"/>
    <cellStyle name="Comma 7 7 3" xfId="9955"/>
    <cellStyle name="Comma 7 7 4" xfId="9956"/>
    <cellStyle name="Comma 7 8" xfId="3922"/>
    <cellStyle name="Comma 7 8 2" xfId="14556"/>
    <cellStyle name="Comma 7 8 3" xfId="14557"/>
    <cellStyle name="Comma 7 9" xfId="14558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7"/>
    <cellStyle name="Comma 8 2 2 2 2" xfId="9958"/>
    <cellStyle name="Comma 8 2 2 3" xfId="9959"/>
    <cellStyle name="Comma 8 2 2 3 2" xfId="9960"/>
    <cellStyle name="Comma 8 2 2 4" xfId="9961"/>
    <cellStyle name="Comma 8 2 2 5" xfId="9962"/>
    <cellStyle name="Comma 8 2 3" xfId="9963"/>
    <cellStyle name="Comma 8 2 3 2" xfId="9964"/>
    <cellStyle name="Comma 8 2 3 3" xfId="9965"/>
    <cellStyle name="Comma 8 2 3 4" xfId="9966"/>
    <cellStyle name="Comma 8 2 3 5" xfId="14041"/>
    <cellStyle name="Comma 8 2 4" xfId="9967"/>
    <cellStyle name="Comma 8 2 4 2" xfId="9968"/>
    <cellStyle name="Comma 8 2 5" xfId="9969"/>
    <cellStyle name="Comma 8 2 6" xfId="9970"/>
    <cellStyle name="Comma 8 2 7" xfId="9971"/>
    <cellStyle name="Comma 8 2 8" xfId="9972"/>
    <cellStyle name="Comma 8 3" xfId="3941"/>
    <cellStyle name="Comma 8 3 2" xfId="9973"/>
    <cellStyle name="Comma 8 3 2 2" xfId="9974"/>
    <cellStyle name="Comma 8 3 3" xfId="9975"/>
    <cellStyle name="Comma 8 3 3 2" xfId="9976"/>
    <cellStyle name="Comma 8 3 4" xfId="9977"/>
    <cellStyle name="Comma 8 3 5" xfId="9978"/>
    <cellStyle name="Comma 8 4" xfId="3942"/>
    <cellStyle name="Comma 8 4 2" xfId="9979"/>
    <cellStyle name="Comma 8 4 3" xfId="9980"/>
    <cellStyle name="Comma 8 4 3 2" xfId="9981"/>
    <cellStyle name="Comma 8 4 4" xfId="9982"/>
    <cellStyle name="Comma 8 4 5" xfId="9983"/>
    <cellStyle name="Comma 8 5" xfId="3943"/>
    <cellStyle name="Comma 8 5 2" xfId="9984"/>
    <cellStyle name="Comma 8 6" xfId="9985"/>
    <cellStyle name="Comma 8 7" xfId="9986"/>
    <cellStyle name="Comma 8 8" xfId="9987"/>
    <cellStyle name="Comma 8 9" xfId="9988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1"/>
    <cellStyle name="Comma 89" xfId="14362"/>
    <cellStyle name="Comma 9" xfId="3951"/>
    <cellStyle name="Comma 9 10" xfId="14559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2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3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0" xfId="14412"/>
    <cellStyle name="Comma 91" xfId="14363"/>
    <cellStyle name="Comma 92" xfId="14364"/>
    <cellStyle name="Comma 93" xfId="14365"/>
    <cellStyle name="Comma 94" xfId="14366"/>
    <cellStyle name="Comma 95" xfId="14367"/>
    <cellStyle name="Comma 96" xfId="14368"/>
    <cellStyle name="Comma 97" xfId="14413"/>
    <cellStyle name="Comma 98" xfId="14369"/>
    <cellStyle name="Comma 99" xfId="14370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60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4"/>
    <cellStyle name="Currency 165" xfId="14415"/>
    <cellStyle name="Currency 166" xfId="14416"/>
    <cellStyle name="Currency 167" xfId="14417"/>
    <cellStyle name="Currency 168" xfId="14418"/>
    <cellStyle name="Currency 169" xfId="14419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20"/>
    <cellStyle name="Currency 171" xfId="14421"/>
    <cellStyle name="Currency 172" xfId="14422"/>
    <cellStyle name="Currency 173" xfId="14423"/>
    <cellStyle name="Currency 174" xfId="14424"/>
    <cellStyle name="Currency 175" xfId="14633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2" xfId="4058"/>
    <cellStyle name="Currency 2 2 2" xfId="4059"/>
    <cellStyle name="Currency 2 2 2 2" xfId="10122"/>
    <cellStyle name="Currency 2 2 3" xfId="10123"/>
    <cellStyle name="Currency 2 3" xfId="4060"/>
    <cellStyle name="Currency 2 3 2" xfId="10124"/>
    <cellStyle name="Currency 2 3 2 2" xfId="14048"/>
    <cellStyle name="Currency 2 3 3" xfId="13723"/>
    <cellStyle name="Currency 2 4" xfId="10125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19"/>
    <cellStyle name="Currency 4 2 2 2 2" xfId="10220"/>
    <cellStyle name="Currency 4 2 2 3" xfId="10221"/>
    <cellStyle name="Currency 4 2 2 4" xfId="10222"/>
    <cellStyle name="Currency 4 2 3" xfId="4103"/>
    <cellStyle name="Currency 4 2 3 2" xfId="10223"/>
    <cellStyle name="Currency 4 2 3 2 2" xfId="10224"/>
    <cellStyle name="Currency 4 2 3 3" xfId="10225"/>
    <cellStyle name="Currency 4 2 3 4" xfId="10226"/>
    <cellStyle name="Currency 4 2 4" xfId="10227"/>
    <cellStyle name="Currency 4 2 4 2" xfId="10228"/>
    <cellStyle name="Currency 4 2 4 3" xfId="10229"/>
    <cellStyle name="Currency 4 2 4 4" xfId="10230"/>
    <cellStyle name="Currency 4 2 5" xfId="10231"/>
    <cellStyle name="Currency 4 2 6" xfId="13829"/>
    <cellStyle name="Currency 4 3" xfId="4104"/>
    <cellStyle name="Currency 4 3 2" xfId="10232"/>
    <cellStyle name="Currency 4 3 2 2" xfId="10233"/>
    <cellStyle name="Currency 4 3 3" xfId="10234"/>
    <cellStyle name="Currency 4 3 4" xfId="10235"/>
    <cellStyle name="Currency 4 3 5" xfId="14050"/>
    <cellStyle name="Currency 4 4" xfId="4105"/>
    <cellStyle name="Currency 4 4 2" xfId="10236"/>
    <cellStyle name="Currency 4 4 2 2" xfId="10237"/>
    <cellStyle name="Currency 4 4 3" xfId="10238"/>
    <cellStyle name="Currency 4 4 4" xfId="10239"/>
    <cellStyle name="Currency 4 5" xfId="4106"/>
    <cellStyle name="Currency 4 6" xfId="14561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2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2" xfId="4186"/>
    <cellStyle name="Explanatory Text 2 2" xfId="4187"/>
    <cellStyle name="Explanatory Text 2 2 2" xfId="14247"/>
    <cellStyle name="Explanatory Text 2 3" xfId="13725"/>
    <cellStyle name="Explanatory Text 3" xfId="4188"/>
    <cellStyle name="Explanatory Text 3 2" xfId="13726"/>
    <cellStyle name="Explanatory Text 4" xfId="10362"/>
    <cellStyle name="Explanatory Text 5" xfId="10363"/>
    <cellStyle name="Explanatory Text 6" xfId="10364"/>
    <cellStyle name="Explanatory Text 7" xfId="10365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2" xfId="4209"/>
    <cellStyle name="Good 2 2" xfId="4210"/>
    <cellStyle name="Good 2 2 2" xfId="14249"/>
    <cellStyle name="Good 2 3" xfId="13727"/>
    <cellStyle name="Good 3" xfId="4211"/>
    <cellStyle name="Good 3 2" xfId="13728"/>
    <cellStyle name="Good 4" xfId="10450"/>
    <cellStyle name="Good 5" xfId="10451"/>
    <cellStyle name="Good 6" xfId="10452"/>
    <cellStyle name="Good 7" xfId="10453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2" xfId="4212"/>
    <cellStyle name="Heading 1 2 2" xfId="4213"/>
    <cellStyle name="Heading 1 2 2 2" xfId="10466"/>
    <cellStyle name="Heading 1 3" xfId="4214"/>
    <cellStyle name="Heading 1 3 2" xfId="4215"/>
    <cellStyle name="Heading 1 3 2 2" xfId="10467"/>
    <cellStyle name="Heading 1 4" xfId="10468"/>
    <cellStyle name="Heading 1 5" xfId="10469"/>
    <cellStyle name="Heading 1 6" xfId="10470"/>
    <cellStyle name="Heading 1 7" xfId="10471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2" xfId="4216"/>
    <cellStyle name="Heading 2 2 2" xfId="4217"/>
    <cellStyle name="Heading 2 2 2 2" xfId="10484"/>
    <cellStyle name="Heading 2 3" xfId="4218"/>
    <cellStyle name="Heading 2 3 2" xfId="4219"/>
    <cellStyle name="Heading 2 3 2 2" xfId="10485"/>
    <cellStyle name="Heading 2 4" xfId="10486"/>
    <cellStyle name="Heading 2 5" xfId="10487"/>
    <cellStyle name="Heading 2 6" xfId="10488"/>
    <cellStyle name="Heading 2 7" xfId="10489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3" xfId="4223"/>
    <cellStyle name="Heading 3 3 2" xfId="1373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7" xfId="10501"/>
    <cellStyle name="Heading 3 8" xfId="10502"/>
    <cellStyle name="Heading 3 9" xfId="10503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2" xfId="4226"/>
    <cellStyle name="Heading 4 2 2" xfId="4227"/>
    <cellStyle name="Heading 4 2 2 2" xfId="14255"/>
    <cellStyle name="Heading 4 2 3" xfId="13733"/>
    <cellStyle name="Heading 4 3" xfId="4228"/>
    <cellStyle name="Heading 4 3 2" xfId="13734"/>
    <cellStyle name="Heading 4 4" xfId="10512"/>
    <cellStyle name="Heading 4 5" xfId="10513"/>
    <cellStyle name="Heading 4 6" xfId="10514"/>
    <cellStyle name="Heading 4 7" xfId="10515"/>
    <cellStyle name="Heading 4 8" xfId="10516"/>
    <cellStyle name="Heading 4 9" xfId="10517"/>
    <cellStyle name="Hyperlink 2" xfId="4229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3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4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5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2" xfId="4607"/>
    <cellStyle name="Linked Cell 2 2" xfId="4608"/>
    <cellStyle name="Linked Cell 2 2 2" xfId="14259"/>
    <cellStyle name="Linked Cell 2 3" xfId="13750"/>
    <cellStyle name="Linked Cell 3" xfId="4609"/>
    <cellStyle name="Linked Cell 3 2" xfId="13751"/>
    <cellStyle name="Linked Cell 4" xfId="10830"/>
    <cellStyle name="Linked Cell 5" xfId="10831"/>
    <cellStyle name="Linked Cell 6" xfId="10832"/>
    <cellStyle name="Linked Cell 7" xfId="10833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2" xfId="4610"/>
    <cellStyle name="Neutral 2 2" xfId="4611"/>
    <cellStyle name="Neutral 2 2 2" xfId="14261"/>
    <cellStyle name="Neutral 2 3" xfId="13752"/>
    <cellStyle name="Neutral 3" xfId="4612"/>
    <cellStyle name="Neutral 3 2" xfId="13753"/>
    <cellStyle name="Neutral 4" xfId="10848"/>
    <cellStyle name="Neutral 5" xfId="10849"/>
    <cellStyle name="Neutral 6" xfId="10850"/>
    <cellStyle name="Neutral 7" xfId="10851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4" xfId="14566"/>
    <cellStyle name="Normal 11" xfId="4616"/>
    <cellStyle name="Normal 11 2" xfId="4617"/>
    <cellStyle name="Normal 11 2 2" xfId="10864"/>
    <cellStyle name="Normal 11 3" xfId="10865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6"/>
    <cellStyle name="Normal 13 2 2 2" xfId="14567"/>
    <cellStyle name="Normal 13 2 3" xfId="10867"/>
    <cellStyle name="Normal 13 2 4" xfId="14568"/>
    <cellStyle name="Normal 13 3" xfId="10868"/>
    <cellStyle name="Normal 13 3 2" xfId="14569"/>
    <cellStyle name="Normal 13 4" xfId="14570"/>
    <cellStyle name="Normal 13 5" xfId="14571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5" xfId="4692"/>
    <cellStyle name="Normal 15 2" xfId="4693"/>
    <cellStyle name="Normal 15 2 10" xfId="10886"/>
    <cellStyle name="Normal 15 2 11" xfId="10887"/>
    <cellStyle name="Normal 15 2 2" xfId="4694"/>
    <cellStyle name="Normal 15 2 2 2" xfId="4695"/>
    <cellStyle name="Normal 15 2 2 2 2" xfId="4696"/>
    <cellStyle name="Normal 15 2 2 2 2 2" xfId="4697"/>
    <cellStyle name="Normal 15 2 2 2 2 3" xfId="14061"/>
    <cellStyle name="Normal 15 2 2 2 3" xfId="4698"/>
    <cellStyle name="Normal 15 2 2 2 3 2" xfId="14062"/>
    <cellStyle name="Normal 15 2 2 2 4" xfId="10888"/>
    <cellStyle name="Normal 15 2 2 2 5" xfId="10889"/>
    <cellStyle name="Normal 15 2 2 2 6" xfId="10890"/>
    <cellStyle name="Normal 15 2 2 3" xfId="4699"/>
    <cellStyle name="Normal 15 2 2 3 2" xfId="4700"/>
    <cellStyle name="Normal 15 2 2 3 3" xfId="14063"/>
    <cellStyle name="Normal 15 2 2 4" xfId="4701"/>
    <cellStyle name="Normal 15 2 2 4 2" xfId="14064"/>
    <cellStyle name="Normal 15 2 2 5" xfId="10891"/>
    <cellStyle name="Normal 15 2 2 6" xfId="10892"/>
    <cellStyle name="Normal 15 2 2 7" xfId="10893"/>
    <cellStyle name="Normal 15 2 3" xfId="4702"/>
    <cellStyle name="Normal 15 2 3 2" xfId="4703"/>
    <cellStyle name="Normal 15 2 3 2 2" xfId="4704"/>
    <cellStyle name="Normal 15 2 3 2 2 2" xfId="10894"/>
    <cellStyle name="Normal 15 2 3 2 3" xfId="10895"/>
    <cellStyle name="Normal 15 2 3 2 4" xfId="10896"/>
    <cellStyle name="Normal 15 2 3 2 5" xfId="10897"/>
    <cellStyle name="Normal 15 2 3 2 6" xfId="10898"/>
    <cellStyle name="Normal 15 2 3 3" xfId="4705"/>
    <cellStyle name="Normal 15 2 3 3 2" xfId="10899"/>
    <cellStyle name="Normal 15 2 3 4" xfId="10900"/>
    <cellStyle name="Normal 15 2 3 5" xfId="10901"/>
    <cellStyle name="Normal 15 2 3 6" xfId="10902"/>
    <cellStyle name="Normal 15 2 3 7" xfId="10903"/>
    <cellStyle name="Normal 15 2 4" xfId="4706"/>
    <cellStyle name="Normal 15 2 4 2" xfId="4707"/>
    <cellStyle name="Normal 15 2 4 2 2" xfId="10904"/>
    <cellStyle name="Normal 15 2 4 3" xfId="10905"/>
    <cellStyle name="Normal 15 2 4 4" xfId="10906"/>
    <cellStyle name="Normal 15 2 4 5" xfId="10907"/>
    <cellStyle name="Normal 15 2 4 6" xfId="10908"/>
    <cellStyle name="Normal 15 2 5" xfId="4708"/>
    <cellStyle name="Normal 15 2 5 2" xfId="4709"/>
    <cellStyle name="Normal 15 2 5 2 2" xfId="10909"/>
    <cellStyle name="Normal 15 2 5 3" xfId="10910"/>
    <cellStyle name="Normal 15 2 5 4" xfId="10911"/>
    <cellStyle name="Normal 15 2 5 5" xfId="10912"/>
    <cellStyle name="Normal 15 2 6" xfId="4710"/>
    <cellStyle name="Normal 15 2 6 2" xfId="10913"/>
    <cellStyle name="Normal 15 2 7" xfId="10914"/>
    <cellStyle name="Normal 15 2 8" xfId="10915"/>
    <cellStyle name="Normal 15 2 9" xfId="10916"/>
    <cellStyle name="Normal 15 3" xfId="4711"/>
    <cellStyle name="Normal 15 3 2" xfId="4712"/>
    <cellStyle name="Normal 15 3 2 2" xfId="4713"/>
    <cellStyle name="Normal 15 3 2 2 2" xfId="4714"/>
    <cellStyle name="Normal 15 3 2 2 3" xfId="14065"/>
    <cellStyle name="Normal 15 3 2 3" xfId="4715"/>
    <cellStyle name="Normal 15 3 2 3 2" xfId="14066"/>
    <cellStyle name="Normal 15 3 2 4" xfId="10917"/>
    <cellStyle name="Normal 15 3 2 5" xfId="10918"/>
    <cellStyle name="Normal 15 3 2 6" xfId="10919"/>
    <cellStyle name="Normal 15 3 3" xfId="4716"/>
    <cellStyle name="Normal 15 3 3 2" xfId="4717"/>
    <cellStyle name="Normal 15 3 3 3" xfId="14067"/>
    <cellStyle name="Normal 15 3 4" xfId="4718"/>
    <cellStyle name="Normal 15 3 4 2" xfId="14068"/>
    <cellStyle name="Normal 15 3 5" xfId="10920"/>
    <cellStyle name="Normal 15 3 6" xfId="10921"/>
    <cellStyle name="Normal 15 3 7" xfId="10922"/>
    <cellStyle name="Normal 15 4" xfId="4719"/>
    <cellStyle name="Normal 15 4 2" xfId="4720"/>
    <cellStyle name="Normal 15 4 2 2" xfId="4721"/>
    <cellStyle name="Normal 15 4 2 2 2" xfId="10923"/>
    <cellStyle name="Normal 15 4 2 3" xfId="10924"/>
    <cellStyle name="Normal 15 4 2 4" xfId="10925"/>
    <cellStyle name="Normal 15 4 2 5" xfId="10926"/>
    <cellStyle name="Normal 15 4 2 6" xfId="10927"/>
    <cellStyle name="Normal 15 4 3" xfId="4722"/>
    <cellStyle name="Normal 15 4 3 2" xfId="10928"/>
    <cellStyle name="Normal 15 4 4" xfId="10929"/>
    <cellStyle name="Normal 15 4 5" xfId="10930"/>
    <cellStyle name="Normal 15 4 6" xfId="10931"/>
    <cellStyle name="Normal 15 4 7" xfId="10932"/>
    <cellStyle name="Normal 15 5" xfId="4723"/>
    <cellStyle name="Normal 15 5 2" xfId="4724"/>
    <cellStyle name="Normal 15 5 2 2" xfId="10933"/>
    <cellStyle name="Normal 15 5 2 3" xfId="10934"/>
    <cellStyle name="Normal 15 5 3" xfId="10935"/>
    <cellStyle name="Normal 15 5 4" xfId="10936"/>
    <cellStyle name="Normal 15 5 5" xfId="10937"/>
    <cellStyle name="Normal 15 6" xfId="4725"/>
    <cellStyle name="Normal 15 6 2" xfId="4726"/>
    <cellStyle name="Normal 15 6 2 2" xfId="10938"/>
    <cellStyle name="Normal 15 6 3" xfId="10939"/>
    <cellStyle name="Normal 15 6 4" xfId="10940"/>
    <cellStyle name="Normal 15 6 5" xfId="10941"/>
    <cellStyle name="Normal 15 7" xfId="4727"/>
    <cellStyle name="Normal 15 7 2" xfId="10942"/>
    <cellStyle name="Normal 15 7 2 2" xfId="10943"/>
    <cellStyle name="Normal 15 7 3" xfId="10944"/>
    <cellStyle name="Normal 15 7 4" xfId="10945"/>
    <cellStyle name="Normal 15 7 5" xfId="10946"/>
    <cellStyle name="Normal 15 8" xfId="14634"/>
    <cellStyle name="Normal 16" xfId="4728"/>
    <cellStyle name="Normal 16 2" xfId="4729"/>
    <cellStyle name="Normal 16 2 2" xfId="10947"/>
    <cellStyle name="Normal 16 2 2 2" xfId="14572"/>
    <cellStyle name="Normal 16 2 3" xfId="14573"/>
    <cellStyle name="Normal 16 2 4" xfId="14574"/>
    <cellStyle name="Normal 16 3" xfId="14425"/>
    <cellStyle name="Normal 16 3 2" xfId="14575"/>
    <cellStyle name="Normal 16 4" xfId="14576"/>
    <cellStyle name="Normal 16 5" xfId="14577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69"/>
    <cellStyle name="Normal 17 2 2 3" xfId="4735"/>
    <cellStyle name="Normal 17 2 2 3 2" xfId="14070"/>
    <cellStyle name="Normal 17 2 2 4" xfId="10948"/>
    <cellStyle name="Normal 17 2 2 5" xfId="10949"/>
    <cellStyle name="Normal 17 2 2 6" xfId="10950"/>
    <cellStyle name="Normal 17 2 3" xfId="4736"/>
    <cellStyle name="Normal 17 2 3 2" xfId="4737"/>
    <cellStyle name="Normal 17 2 3 3" xfId="14071"/>
    <cellStyle name="Normal 17 2 4" xfId="4738"/>
    <cellStyle name="Normal 17 2 4 2" xfId="14072"/>
    <cellStyle name="Normal 17 2 5" xfId="10951"/>
    <cellStyle name="Normal 17 2 6" xfId="10952"/>
    <cellStyle name="Normal 17 2 7" xfId="10953"/>
    <cellStyle name="Normal 17 2 8" xfId="10954"/>
    <cellStyle name="Normal 17 3" xfId="4739"/>
    <cellStyle name="Normal 17 3 2" xfId="4740"/>
    <cellStyle name="Normal 17 3 2 2" xfId="4741"/>
    <cellStyle name="Normal 17 3 2 2 2" xfId="10955"/>
    <cellStyle name="Normal 17 3 2 3" xfId="10956"/>
    <cellStyle name="Normal 17 3 2 4" xfId="10957"/>
    <cellStyle name="Normal 17 3 2 5" xfId="10958"/>
    <cellStyle name="Normal 17 3 3" xfId="4742"/>
    <cellStyle name="Normal 17 3 3 2" xfId="10959"/>
    <cellStyle name="Normal 17 3 4" xfId="10960"/>
    <cellStyle name="Normal 17 3 5" xfId="10961"/>
    <cellStyle name="Normal 17 3 6" xfId="10962"/>
    <cellStyle name="Normal 17 3 7" xfId="10963"/>
    <cellStyle name="Normal 17 4" xfId="4743"/>
    <cellStyle name="Normal 17 4 2" xfId="4744"/>
    <cellStyle name="Normal 17 4 2 2" xfId="10964"/>
    <cellStyle name="Normal 17 4 3" xfId="10965"/>
    <cellStyle name="Normal 17 4 4" xfId="10966"/>
    <cellStyle name="Normal 17 4 5" xfId="10967"/>
    <cellStyle name="Normal 17 5" xfId="4745"/>
    <cellStyle name="Normal 17 5 2" xfId="4746"/>
    <cellStyle name="Normal 17 5 2 2" xfId="10968"/>
    <cellStyle name="Normal 17 5 3" xfId="10969"/>
    <cellStyle name="Normal 17 5 4" xfId="10970"/>
    <cellStyle name="Normal 17 5 5" xfId="10971"/>
    <cellStyle name="Normal 17 6" xfId="4747"/>
    <cellStyle name="Normal 17 6 2" xfId="10972"/>
    <cellStyle name="Normal 17 6 2 2" xfId="10973"/>
    <cellStyle name="Normal 17 6 3" xfId="10974"/>
    <cellStyle name="Normal 17 6 4" xfId="10975"/>
    <cellStyle name="Normal 17 6 5" xfId="10976"/>
    <cellStyle name="Normal 17 7" xfId="10977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9" xfId="4752"/>
    <cellStyle name="Normal 19 2" xfId="4753"/>
    <cellStyle name="Normal 19 2 2" xfId="10992"/>
    <cellStyle name="Normal 19 2 2 2" xfId="14578"/>
    <cellStyle name="Normal 19 2 3" xfId="14579"/>
    <cellStyle name="Normal 19 2 4" xfId="14580"/>
    <cellStyle name="Normal 19 3" xfId="14426"/>
    <cellStyle name="Normal 19 3 2" xfId="14581"/>
    <cellStyle name="Normal 19 4" xfId="14582"/>
    <cellStyle name="Normal 19 5" xfId="14583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3" xfId="4762"/>
    <cellStyle name="Normal 2 2 2 3 2" xfId="11006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3" xfId="110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3" xfId="11069"/>
    <cellStyle name="Normal 2 4 3" xfId="4774"/>
    <cellStyle name="Normal 2 4 3 2" xfId="11070"/>
    <cellStyle name="Normal 2 4 4" xfId="4775"/>
    <cellStyle name="Normal 2 4 4 2" xfId="11071"/>
    <cellStyle name="Normal 2 4 5" xfId="11072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4"/>
    <cellStyle name="Normal 2 6 3" xfId="11095"/>
    <cellStyle name="Normal 2 6 4" xfId="14585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14635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1" xfId="4803"/>
    <cellStyle name="Normal 21 2" xfId="4804"/>
    <cellStyle name="Normal 21 2 2" xfId="14586"/>
    <cellStyle name="Normal 21 3" xfId="14587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4" xfId="14588"/>
    <cellStyle name="Normal 23" xfId="4808"/>
    <cellStyle name="Normal 23 2" xfId="4809"/>
    <cellStyle name="Normal 23 2 2" xfId="11133"/>
    <cellStyle name="Normal 23 2 2 2" xfId="14589"/>
    <cellStyle name="Normal 23 2 3" xfId="11134"/>
    <cellStyle name="Normal 23 2 4" xfId="11135"/>
    <cellStyle name="Normal 23 2 5" xfId="11136"/>
    <cellStyle name="Normal 23 3" xfId="4810"/>
    <cellStyle name="Normal 23 3 2" xfId="14590"/>
    <cellStyle name="Normal 23 3 3" xfId="14591"/>
    <cellStyle name="Normal 23 4" xfId="14592"/>
    <cellStyle name="Normal 23 5" xfId="14593"/>
    <cellStyle name="Normal 24" xfId="4811"/>
    <cellStyle name="Normal 24 2" xfId="4812"/>
    <cellStyle name="Normal 24 2 2" xfId="14594"/>
    <cellStyle name="Normal 24 3" xfId="4813"/>
    <cellStyle name="Normal 24 4" xfId="14595"/>
    <cellStyle name="Normal 25" xfId="4814"/>
    <cellStyle name="Normal 25 2" xfId="4815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6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14636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14637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14638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7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14639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14640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14641"/>
    <cellStyle name="Normal 70" xfId="11633"/>
    <cellStyle name="Normal 71" xfId="13499"/>
    <cellStyle name="Normal 72" xfId="14316"/>
    <cellStyle name="Normal 73" xfId="14427"/>
    <cellStyle name="Normal 74" xfId="14428"/>
    <cellStyle name="Normal 75" xfId="14429"/>
    <cellStyle name="Normal 76" xfId="14430"/>
    <cellStyle name="Normal 77" xfId="14431"/>
    <cellStyle name="Normal 78" xfId="14432"/>
    <cellStyle name="Normal 79" xfId="14433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14642"/>
    <cellStyle name="Normal 80" xfId="14434"/>
    <cellStyle name="Normal 81" xfId="14435"/>
    <cellStyle name="Normal 82" xfId="14436"/>
    <cellStyle name="Normal 83" xfId="14437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8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9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600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1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2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Schedules A thru L Cost of Servive June 30, 2009" xfId="14315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3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4"/>
    <cellStyle name="Note 3" xfId="6422"/>
    <cellStyle name="Note 3 10" xfId="6423"/>
    <cellStyle name="Note 3 10 2" xfId="11887"/>
    <cellStyle name="Note 3 11" xfId="6424"/>
    <cellStyle name="Note 3 12" xfId="6425"/>
    <cellStyle name="Note 3 13" xfId="14605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6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7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9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10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1" xfId="6592"/>
    <cellStyle name="Note 5 12" xfId="6593"/>
    <cellStyle name="Note 5 13" xfId="13788"/>
    <cellStyle name="Note 5 2" xfId="6594"/>
    <cellStyle name="Note 5 2 10" xfId="6595"/>
    <cellStyle name="Note 5 2 11" xfId="6596"/>
    <cellStyle name="Note 5 2 12" xfId="13789"/>
    <cellStyle name="Note 5 2 2" xfId="6597"/>
    <cellStyle name="Note 5 2 2 2" xfId="6598"/>
    <cellStyle name="Note 5 2 2 2 2" xfId="14611"/>
    <cellStyle name="Note 5 2 2 3" xfId="6599"/>
    <cellStyle name="Note 5 2 2 4" xfId="14612"/>
    <cellStyle name="Note 5 2 3" xfId="6600"/>
    <cellStyle name="Note 5 2 3 2" xfId="6601"/>
    <cellStyle name="Note 5 2 3 3" xfId="14613"/>
    <cellStyle name="Note 5 2 4" xfId="6602"/>
    <cellStyle name="Note 5 2 4 2" xfId="11901"/>
    <cellStyle name="Note 5 2 5" xfId="6603"/>
    <cellStyle name="Note 5 2 5 2" xfId="11902"/>
    <cellStyle name="Note 5 2 6" xfId="6604"/>
    <cellStyle name="Note 5 2 6 2" xfId="11903"/>
    <cellStyle name="Note 5 2 7" xfId="6605"/>
    <cellStyle name="Note 5 2 7 2" xfId="11904"/>
    <cellStyle name="Note 5 2 8" xfId="6606"/>
    <cellStyle name="Note 5 2 8 2" xfId="11905"/>
    <cellStyle name="Note 5 2 9" xfId="6607"/>
    <cellStyle name="Note 5 2 9 2" xfId="11906"/>
    <cellStyle name="Note 5 3" xfId="6608"/>
    <cellStyle name="Note 5 3 2" xfId="6609"/>
    <cellStyle name="Note 5 3 2 2" xfId="14614"/>
    <cellStyle name="Note 5 3 3" xfId="6610"/>
    <cellStyle name="Note 5 3 4" xfId="13790"/>
    <cellStyle name="Note 5 4" xfId="6611"/>
    <cellStyle name="Note 5 4 2" xfId="6612"/>
    <cellStyle name="Note 5 4 3" xfId="14615"/>
    <cellStyle name="Note 5 5" xfId="6613"/>
    <cellStyle name="Note 5 5 2" xfId="11907"/>
    <cellStyle name="Note 5 6" xfId="6614"/>
    <cellStyle name="Note 5 6 2" xfId="11908"/>
    <cellStyle name="Note 5 7" xfId="6615"/>
    <cellStyle name="Note 5 7 2" xfId="11909"/>
    <cellStyle name="Note 5 8" xfId="6616"/>
    <cellStyle name="Note 5 8 2" xfId="11910"/>
    <cellStyle name="Note 5 9" xfId="6617"/>
    <cellStyle name="Note 5 9 2" xfId="1191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5" xfId="11979"/>
    <cellStyle name="Output 6" xfId="11980"/>
    <cellStyle name="Output 7" xfId="11981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6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7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8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9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8"/>
    <cellStyle name="Percent 17" xfId="14643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4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6" xfId="7004"/>
    <cellStyle name="Percent 6 2" xfId="7005"/>
    <cellStyle name="Percent 6 3" xfId="13811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9"/>
    <cellStyle name="PSDate" xfId="7024"/>
    <cellStyle name="PSDec" xfId="7025"/>
    <cellStyle name="PSHeading" xfId="7026"/>
    <cellStyle name="PSInt" xfId="7027"/>
    <cellStyle name="PSSpacer" xfId="7028"/>
    <cellStyle name="R00A" xfId="14371"/>
    <cellStyle name="R00B" xfId="14372"/>
    <cellStyle name="R00L" xfId="14373"/>
    <cellStyle name="R01A" xfId="14374"/>
    <cellStyle name="R01B" xfId="14375"/>
    <cellStyle name="R01H" xfId="14376"/>
    <cellStyle name="R01L" xfId="14377"/>
    <cellStyle name="R02A" xfId="14378"/>
    <cellStyle name="R02B" xfId="14379"/>
    <cellStyle name="R02H" xfId="14380"/>
    <cellStyle name="R02L" xfId="14381"/>
    <cellStyle name="R03A" xfId="14382"/>
    <cellStyle name="R03B" xfId="14383"/>
    <cellStyle name="R03H" xfId="14384"/>
    <cellStyle name="R03L" xfId="14385"/>
    <cellStyle name="R04A" xfId="14386"/>
    <cellStyle name="R04B" xfId="14387"/>
    <cellStyle name="R04H" xfId="14388"/>
    <cellStyle name="R04L" xfId="14389"/>
    <cellStyle name="R05A" xfId="14390"/>
    <cellStyle name="R05B" xfId="14391"/>
    <cellStyle name="R05H" xfId="14392"/>
    <cellStyle name="R05L" xfId="14393"/>
    <cellStyle name="R06A" xfId="14394"/>
    <cellStyle name="R06B" xfId="14395"/>
    <cellStyle name="R06H" xfId="14396"/>
    <cellStyle name="R06L" xfId="14397"/>
    <cellStyle name="R07A" xfId="14398"/>
    <cellStyle name="R07B" xfId="14399"/>
    <cellStyle name="R07H" xfId="14400"/>
    <cellStyle name="R07L" xfId="14401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20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1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2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3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4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5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6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7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8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9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40"/>
    <cellStyle name="SAPDataTotalCell" xfId="14441"/>
    <cellStyle name="SAPDimensionCell" xfId="14442"/>
    <cellStyle name="SAPEmphasized" xfId="14443"/>
    <cellStyle name="SAPHierarchyCell0" xfId="14444"/>
    <cellStyle name="SAPHierarchyCell1" xfId="14445"/>
    <cellStyle name="SAPHierarchyCell2" xfId="14446"/>
    <cellStyle name="SAPHierarchyCell3" xfId="14447"/>
    <cellStyle name="SAPHierarchyCell4" xfId="14448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9"/>
    <cellStyle name="SAPMemberTotalCell" xfId="14450"/>
    <cellStyle name="Shade" xfId="14451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2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6" xfId="13479"/>
    <cellStyle name="Total 7" xfId="1348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30"/>
    <cellStyle name="Währung_KURSE3Q" xfId="14452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2" xfId="8676"/>
    <cellStyle name="Warning Text 2 2" xfId="8677"/>
    <cellStyle name="Warning Text 2 2 2" xfId="14314"/>
    <cellStyle name="Warning Text 2 3" xfId="13814"/>
    <cellStyle name="Warning Text 3" xfId="8678"/>
    <cellStyle name="Warning Text 3 2" xfId="13815"/>
    <cellStyle name="Warning Text 4" xfId="8679"/>
    <cellStyle name="Warning Text 4 2" xfId="13816"/>
    <cellStyle name="Warning Text 5" xfId="13494"/>
    <cellStyle name="Warning Text 6" xfId="13495"/>
    <cellStyle name="Warning Text 7" xfId="13496"/>
    <cellStyle name="Warning Text 8" xfId="13497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E23" sqref="E23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65" t="s">
        <v>0</v>
      </c>
      <c r="B1" s="65"/>
      <c r="C1" s="65"/>
    </row>
    <row r="2" spans="1:3" ht="15.75" x14ac:dyDescent="0.25">
      <c r="A2" s="65" t="s">
        <v>4</v>
      </c>
      <c r="B2" s="65"/>
      <c r="C2" s="65"/>
    </row>
    <row r="3" spans="1:3" ht="15.75" x14ac:dyDescent="0.25">
      <c r="A3" s="65" t="s">
        <v>5</v>
      </c>
      <c r="B3" s="65"/>
      <c r="C3" s="65"/>
    </row>
    <row r="8" spans="1:3" x14ac:dyDescent="0.2">
      <c r="A8" s="3" t="s">
        <v>6</v>
      </c>
    </row>
    <row r="9" spans="1:3" x14ac:dyDescent="0.2">
      <c r="A9" s="2" t="s">
        <v>7</v>
      </c>
      <c r="C9" s="4" t="s">
        <v>0</v>
      </c>
    </row>
    <row r="10" spans="1:3" x14ac:dyDescent="0.2">
      <c r="A10" s="2" t="s">
        <v>8</v>
      </c>
      <c r="C10" s="4" t="s">
        <v>146</v>
      </c>
    </row>
    <row r="11" spans="1:3" x14ac:dyDescent="0.2">
      <c r="A11" s="2" t="s">
        <v>9</v>
      </c>
      <c r="C11" s="4" t="s">
        <v>10</v>
      </c>
    </row>
    <row r="12" spans="1:3" x14ac:dyDescent="0.2">
      <c r="C12" s="4" t="s">
        <v>11</v>
      </c>
    </row>
    <row r="13" spans="1:3" x14ac:dyDescent="0.2">
      <c r="C13" s="4" t="s">
        <v>12</v>
      </c>
    </row>
    <row r="14" spans="1:3" x14ac:dyDescent="0.2">
      <c r="C14" s="4" t="s">
        <v>13</v>
      </c>
    </row>
    <row r="15" spans="1:3" x14ac:dyDescent="0.2">
      <c r="C15" s="4" t="s">
        <v>14</v>
      </c>
    </row>
    <row r="16" spans="1:3" x14ac:dyDescent="0.2">
      <c r="C16" s="4" t="s">
        <v>15</v>
      </c>
    </row>
    <row r="17" spans="1:3" x14ac:dyDescent="0.2">
      <c r="A17" s="2" t="s">
        <v>16</v>
      </c>
      <c r="C17" s="4" t="s">
        <v>17</v>
      </c>
    </row>
    <row r="18" spans="1:3" x14ac:dyDescent="0.2">
      <c r="C18" s="4" t="s">
        <v>18</v>
      </c>
    </row>
    <row r="19" spans="1:3" x14ac:dyDescent="0.2">
      <c r="C19" s="4" t="s">
        <v>19</v>
      </c>
    </row>
    <row r="20" spans="1:3" x14ac:dyDescent="0.2">
      <c r="C20" s="4" t="s">
        <v>20</v>
      </c>
    </row>
    <row r="21" spans="1:3" x14ac:dyDescent="0.2">
      <c r="C21" s="4" t="s">
        <v>21</v>
      </c>
    </row>
    <row r="22" spans="1:3" x14ac:dyDescent="0.2">
      <c r="C22" s="4" t="s">
        <v>22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23</v>
      </c>
      <c r="C28" s="6"/>
    </row>
    <row r="29" spans="1:3" x14ac:dyDescent="0.2">
      <c r="A29" s="2" t="s">
        <v>24</v>
      </c>
      <c r="C29" s="2" t="s">
        <v>25</v>
      </c>
    </row>
    <row r="30" spans="1:3" x14ac:dyDescent="0.2">
      <c r="A30" s="2" t="s">
        <v>26</v>
      </c>
      <c r="C30" s="2" t="s">
        <v>27</v>
      </c>
    </row>
    <row r="31" spans="1:3" x14ac:dyDescent="0.2">
      <c r="A31" s="2" t="s">
        <v>28</v>
      </c>
      <c r="C31" s="2" t="s">
        <v>29</v>
      </c>
    </row>
    <row r="35" spans="1:3" x14ac:dyDescent="0.2">
      <c r="A35" s="3" t="s">
        <v>30</v>
      </c>
    </row>
    <row r="36" spans="1:3" x14ac:dyDescent="0.2">
      <c r="A36" s="2" t="s">
        <v>31</v>
      </c>
      <c r="C36" s="2" t="str">
        <f>CONCATENATE($A$35,"   ", A36)</f>
        <v>WITNESS:   K. W. BLAKE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5"/>
  <sheetViews>
    <sheetView zoomScaleNormal="100" workbookViewId="0">
      <selection activeCell="C5" sqref="C5"/>
    </sheetView>
  </sheetViews>
  <sheetFormatPr defaultRowHeight="10.5" x14ac:dyDescent="0.15"/>
  <cols>
    <col min="1" max="1" width="21.5703125" style="37" customWidth="1"/>
    <col min="2" max="2" width="3.28515625" style="37" customWidth="1"/>
    <col min="3" max="3" width="64.5703125" style="37" customWidth="1"/>
    <col min="4" max="256" width="9.140625" style="37"/>
    <col min="257" max="257" width="21.5703125" style="37" customWidth="1"/>
    <col min="258" max="258" width="3.28515625" style="37" customWidth="1"/>
    <col min="259" max="259" width="64.5703125" style="37" customWidth="1"/>
    <col min="260" max="512" width="9.140625" style="37"/>
    <col min="513" max="513" width="21.5703125" style="37" customWidth="1"/>
    <col min="514" max="514" width="3.28515625" style="37" customWidth="1"/>
    <col min="515" max="515" width="64.5703125" style="37" customWidth="1"/>
    <col min="516" max="768" width="9.140625" style="37"/>
    <col min="769" max="769" width="21.5703125" style="37" customWidth="1"/>
    <col min="770" max="770" width="3.28515625" style="37" customWidth="1"/>
    <col min="771" max="771" width="64.5703125" style="37" customWidth="1"/>
    <col min="772" max="1024" width="9.140625" style="37"/>
    <col min="1025" max="1025" width="21.5703125" style="37" customWidth="1"/>
    <col min="1026" max="1026" width="3.28515625" style="37" customWidth="1"/>
    <col min="1027" max="1027" width="64.5703125" style="37" customWidth="1"/>
    <col min="1028" max="1280" width="9.140625" style="37"/>
    <col min="1281" max="1281" width="21.5703125" style="37" customWidth="1"/>
    <col min="1282" max="1282" width="3.28515625" style="37" customWidth="1"/>
    <col min="1283" max="1283" width="64.5703125" style="37" customWidth="1"/>
    <col min="1284" max="1536" width="9.140625" style="37"/>
    <col min="1537" max="1537" width="21.5703125" style="37" customWidth="1"/>
    <col min="1538" max="1538" width="3.28515625" style="37" customWidth="1"/>
    <col min="1539" max="1539" width="64.5703125" style="37" customWidth="1"/>
    <col min="1540" max="1792" width="9.140625" style="37"/>
    <col min="1793" max="1793" width="21.5703125" style="37" customWidth="1"/>
    <col min="1794" max="1794" width="3.28515625" style="37" customWidth="1"/>
    <col min="1795" max="1795" width="64.5703125" style="37" customWidth="1"/>
    <col min="1796" max="2048" width="9.140625" style="37"/>
    <col min="2049" max="2049" width="21.5703125" style="37" customWidth="1"/>
    <col min="2050" max="2050" width="3.28515625" style="37" customWidth="1"/>
    <col min="2051" max="2051" width="64.5703125" style="37" customWidth="1"/>
    <col min="2052" max="2304" width="9.140625" style="37"/>
    <col min="2305" max="2305" width="21.5703125" style="37" customWidth="1"/>
    <col min="2306" max="2306" width="3.28515625" style="37" customWidth="1"/>
    <col min="2307" max="2307" width="64.5703125" style="37" customWidth="1"/>
    <col min="2308" max="2560" width="9.140625" style="37"/>
    <col min="2561" max="2561" width="21.5703125" style="37" customWidth="1"/>
    <col min="2562" max="2562" width="3.28515625" style="37" customWidth="1"/>
    <col min="2563" max="2563" width="64.5703125" style="37" customWidth="1"/>
    <col min="2564" max="2816" width="9.140625" style="37"/>
    <col min="2817" max="2817" width="21.5703125" style="37" customWidth="1"/>
    <col min="2818" max="2818" width="3.28515625" style="37" customWidth="1"/>
    <col min="2819" max="2819" width="64.5703125" style="37" customWidth="1"/>
    <col min="2820" max="3072" width="9.140625" style="37"/>
    <col min="3073" max="3073" width="21.5703125" style="37" customWidth="1"/>
    <col min="3074" max="3074" width="3.28515625" style="37" customWidth="1"/>
    <col min="3075" max="3075" width="64.5703125" style="37" customWidth="1"/>
    <col min="3076" max="3328" width="9.140625" style="37"/>
    <col min="3329" max="3329" width="21.5703125" style="37" customWidth="1"/>
    <col min="3330" max="3330" width="3.28515625" style="37" customWidth="1"/>
    <col min="3331" max="3331" width="64.5703125" style="37" customWidth="1"/>
    <col min="3332" max="3584" width="9.140625" style="37"/>
    <col min="3585" max="3585" width="21.5703125" style="37" customWidth="1"/>
    <col min="3586" max="3586" width="3.28515625" style="37" customWidth="1"/>
    <col min="3587" max="3587" width="64.5703125" style="37" customWidth="1"/>
    <col min="3588" max="3840" width="9.140625" style="37"/>
    <col min="3841" max="3841" width="21.5703125" style="37" customWidth="1"/>
    <col min="3842" max="3842" width="3.28515625" style="37" customWidth="1"/>
    <col min="3843" max="3843" width="64.5703125" style="37" customWidth="1"/>
    <col min="3844" max="4096" width="9.140625" style="37"/>
    <col min="4097" max="4097" width="21.5703125" style="37" customWidth="1"/>
    <col min="4098" max="4098" width="3.28515625" style="37" customWidth="1"/>
    <col min="4099" max="4099" width="64.5703125" style="37" customWidth="1"/>
    <col min="4100" max="4352" width="9.140625" style="37"/>
    <col min="4353" max="4353" width="21.5703125" style="37" customWidth="1"/>
    <col min="4354" max="4354" width="3.28515625" style="37" customWidth="1"/>
    <col min="4355" max="4355" width="64.5703125" style="37" customWidth="1"/>
    <col min="4356" max="4608" width="9.140625" style="37"/>
    <col min="4609" max="4609" width="21.5703125" style="37" customWidth="1"/>
    <col min="4610" max="4610" width="3.28515625" style="37" customWidth="1"/>
    <col min="4611" max="4611" width="64.5703125" style="37" customWidth="1"/>
    <col min="4612" max="4864" width="9.140625" style="37"/>
    <col min="4865" max="4865" width="21.5703125" style="37" customWidth="1"/>
    <col min="4866" max="4866" width="3.28515625" style="37" customWidth="1"/>
    <col min="4867" max="4867" width="64.5703125" style="37" customWidth="1"/>
    <col min="4868" max="5120" width="9.140625" style="37"/>
    <col min="5121" max="5121" width="21.5703125" style="37" customWidth="1"/>
    <col min="5122" max="5122" width="3.28515625" style="37" customWidth="1"/>
    <col min="5123" max="5123" width="64.5703125" style="37" customWidth="1"/>
    <col min="5124" max="5376" width="9.140625" style="37"/>
    <col min="5377" max="5377" width="21.5703125" style="37" customWidth="1"/>
    <col min="5378" max="5378" width="3.28515625" style="37" customWidth="1"/>
    <col min="5379" max="5379" width="64.5703125" style="37" customWidth="1"/>
    <col min="5380" max="5632" width="9.140625" style="37"/>
    <col min="5633" max="5633" width="21.5703125" style="37" customWidth="1"/>
    <col min="5634" max="5634" width="3.28515625" style="37" customWidth="1"/>
    <col min="5635" max="5635" width="64.5703125" style="37" customWidth="1"/>
    <col min="5636" max="5888" width="9.140625" style="37"/>
    <col min="5889" max="5889" width="21.5703125" style="37" customWidth="1"/>
    <col min="5890" max="5890" width="3.28515625" style="37" customWidth="1"/>
    <col min="5891" max="5891" width="64.5703125" style="37" customWidth="1"/>
    <col min="5892" max="6144" width="9.140625" style="37"/>
    <col min="6145" max="6145" width="21.5703125" style="37" customWidth="1"/>
    <col min="6146" max="6146" width="3.28515625" style="37" customWidth="1"/>
    <col min="6147" max="6147" width="64.5703125" style="37" customWidth="1"/>
    <col min="6148" max="6400" width="9.140625" style="37"/>
    <col min="6401" max="6401" width="21.5703125" style="37" customWidth="1"/>
    <col min="6402" max="6402" width="3.28515625" style="37" customWidth="1"/>
    <col min="6403" max="6403" width="64.5703125" style="37" customWidth="1"/>
    <col min="6404" max="6656" width="9.140625" style="37"/>
    <col min="6657" max="6657" width="21.5703125" style="37" customWidth="1"/>
    <col min="6658" max="6658" width="3.28515625" style="37" customWidth="1"/>
    <col min="6659" max="6659" width="64.5703125" style="37" customWidth="1"/>
    <col min="6660" max="6912" width="9.140625" style="37"/>
    <col min="6913" max="6913" width="21.5703125" style="37" customWidth="1"/>
    <col min="6914" max="6914" width="3.28515625" style="37" customWidth="1"/>
    <col min="6915" max="6915" width="64.5703125" style="37" customWidth="1"/>
    <col min="6916" max="7168" width="9.140625" style="37"/>
    <col min="7169" max="7169" width="21.5703125" style="37" customWidth="1"/>
    <col min="7170" max="7170" width="3.28515625" style="37" customWidth="1"/>
    <col min="7171" max="7171" width="64.5703125" style="37" customWidth="1"/>
    <col min="7172" max="7424" width="9.140625" style="37"/>
    <col min="7425" max="7425" width="21.5703125" style="37" customWidth="1"/>
    <col min="7426" max="7426" width="3.28515625" style="37" customWidth="1"/>
    <col min="7427" max="7427" width="64.5703125" style="37" customWidth="1"/>
    <col min="7428" max="7680" width="9.140625" style="37"/>
    <col min="7681" max="7681" width="21.5703125" style="37" customWidth="1"/>
    <col min="7682" max="7682" width="3.28515625" style="37" customWidth="1"/>
    <col min="7683" max="7683" width="64.5703125" style="37" customWidth="1"/>
    <col min="7684" max="7936" width="9.140625" style="37"/>
    <col min="7937" max="7937" width="21.5703125" style="37" customWidth="1"/>
    <col min="7938" max="7938" width="3.28515625" style="37" customWidth="1"/>
    <col min="7939" max="7939" width="64.5703125" style="37" customWidth="1"/>
    <col min="7940" max="8192" width="9.140625" style="37"/>
    <col min="8193" max="8193" width="21.5703125" style="37" customWidth="1"/>
    <col min="8194" max="8194" width="3.28515625" style="37" customWidth="1"/>
    <col min="8195" max="8195" width="64.5703125" style="37" customWidth="1"/>
    <col min="8196" max="8448" width="9.140625" style="37"/>
    <col min="8449" max="8449" width="21.5703125" style="37" customWidth="1"/>
    <col min="8450" max="8450" width="3.28515625" style="37" customWidth="1"/>
    <col min="8451" max="8451" width="64.5703125" style="37" customWidth="1"/>
    <col min="8452" max="8704" width="9.140625" style="37"/>
    <col min="8705" max="8705" width="21.5703125" style="37" customWidth="1"/>
    <col min="8706" max="8706" width="3.28515625" style="37" customWidth="1"/>
    <col min="8707" max="8707" width="64.5703125" style="37" customWidth="1"/>
    <col min="8708" max="8960" width="9.140625" style="37"/>
    <col min="8961" max="8961" width="21.5703125" style="37" customWidth="1"/>
    <col min="8962" max="8962" width="3.28515625" style="37" customWidth="1"/>
    <col min="8963" max="8963" width="64.5703125" style="37" customWidth="1"/>
    <col min="8964" max="9216" width="9.140625" style="37"/>
    <col min="9217" max="9217" width="21.5703125" style="37" customWidth="1"/>
    <col min="9218" max="9218" width="3.28515625" style="37" customWidth="1"/>
    <col min="9219" max="9219" width="64.5703125" style="37" customWidth="1"/>
    <col min="9220" max="9472" width="9.140625" style="37"/>
    <col min="9473" max="9473" width="21.5703125" style="37" customWidth="1"/>
    <col min="9474" max="9474" width="3.28515625" style="37" customWidth="1"/>
    <col min="9475" max="9475" width="64.5703125" style="37" customWidth="1"/>
    <col min="9476" max="9728" width="9.140625" style="37"/>
    <col min="9729" max="9729" width="21.5703125" style="37" customWidth="1"/>
    <col min="9730" max="9730" width="3.28515625" style="37" customWidth="1"/>
    <col min="9731" max="9731" width="64.5703125" style="37" customWidth="1"/>
    <col min="9732" max="9984" width="9.140625" style="37"/>
    <col min="9985" max="9985" width="21.5703125" style="37" customWidth="1"/>
    <col min="9986" max="9986" width="3.28515625" style="37" customWidth="1"/>
    <col min="9987" max="9987" width="64.5703125" style="37" customWidth="1"/>
    <col min="9988" max="10240" width="9.140625" style="37"/>
    <col min="10241" max="10241" width="21.5703125" style="37" customWidth="1"/>
    <col min="10242" max="10242" width="3.28515625" style="37" customWidth="1"/>
    <col min="10243" max="10243" width="64.5703125" style="37" customWidth="1"/>
    <col min="10244" max="10496" width="9.140625" style="37"/>
    <col min="10497" max="10497" width="21.5703125" style="37" customWidth="1"/>
    <col min="10498" max="10498" width="3.28515625" style="37" customWidth="1"/>
    <col min="10499" max="10499" width="64.5703125" style="37" customWidth="1"/>
    <col min="10500" max="10752" width="9.140625" style="37"/>
    <col min="10753" max="10753" width="21.5703125" style="37" customWidth="1"/>
    <col min="10754" max="10754" width="3.28515625" style="37" customWidth="1"/>
    <col min="10755" max="10755" width="64.5703125" style="37" customWidth="1"/>
    <col min="10756" max="11008" width="9.140625" style="37"/>
    <col min="11009" max="11009" width="21.5703125" style="37" customWidth="1"/>
    <col min="11010" max="11010" width="3.28515625" style="37" customWidth="1"/>
    <col min="11011" max="11011" width="64.5703125" style="37" customWidth="1"/>
    <col min="11012" max="11264" width="9.140625" style="37"/>
    <col min="11265" max="11265" width="21.5703125" style="37" customWidth="1"/>
    <col min="11266" max="11266" width="3.28515625" style="37" customWidth="1"/>
    <col min="11267" max="11267" width="64.5703125" style="37" customWidth="1"/>
    <col min="11268" max="11520" width="9.140625" style="37"/>
    <col min="11521" max="11521" width="21.5703125" style="37" customWidth="1"/>
    <col min="11522" max="11522" width="3.28515625" style="37" customWidth="1"/>
    <col min="11523" max="11523" width="64.5703125" style="37" customWidth="1"/>
    <col min="11524" max="11776" width="9.140625" style="37"/>
    <col min="11777" max="11777" width="21.5703125" style="37" customWidth="1"/>
    <col min="11778" max="11778" width="3.28515625" style="37" customWidth="1"/>
    <col min="11779" max="11779" width="64.5703125" style="37" customWidth="1"/>
    <col min="11780" max="12032" width="9.140625" style="37"/>
    <col min="12033" max="12033" width="21.5703125" style="37" customWidth="1"/>
    <col min="12034" max="12034" width="3.28515625" style="37" customWidth="1"/>
    <col min="12035" max="12035" width="64.5703125" style="37" customWidth="1"/>
    <col min="12036" max="12288" width="9.140625" style="37"/>
    <col min="12289" max="12289" width="21.5703125" style="37" customWidth="1"/>
    <col min="12290" max="12290" width="3.28515625" style="37" customWidth="1"/>
    <col min="12291" max="12291" width="64.5703125" style="37" customWidth="1"/>
    <col min="12292" max="12544" width="9.140625" style="37"/>
    <col min="12545" max="12545" width="21.5703125" style="37" customWidth="1"/>
    <col min="12546" max="12546" width="3.28515625" style="37" customWidth="1"/>
    <col min="12547" max="12547" width="64.5703125" style="37" customWidth="1"/>
    <col min="12548" max="12800" width="9.140625" style="37"/>
    <col min="12801" max="12801" width="21.5703125" style="37" customWidth="1"/>
    <col min="12802" max="12802" width="3.28515625" style="37" customWidth="1"/>
    <col min="12803" max="12803" width="64.5703125" style="37" customWidth="1"/>
    <col min="12804" max="13056" width="9.140625" style="37"/>
    <col min="13057" max="13057" width="21.5703125" style="37" customWidth="1"/>
    <col min="13058" max="13058" width="3.28515625" style="37" customWidth="1"/>
    <col min="13059" max="13059" width="64.5703125" style="37" customWidth="1"/>
    <col min="13060" max="13312" width="9.140625" style="37"/>
    <col min="13313" max="13313" width="21.5703125" style="37" customWidth="1"/>
    <col min="13314" max="13314" width="3.28515625" style="37" customWidth="1"/>
    <col min="13315" max="13315" width="64.5703125" style="37" customWidth="1"/>
    <col min="13316" max="13568" width="9.140625" style="37"/>
    <col min="13569" max="13569" width="21.5703125" style="37" customWidth="1"/>
    <col min="13570" max="13570" width="3.28515625" style="37" customWidth="1"/>
    <col min="13571" max="13571" width="64.5703125" style="37" customWidth="1"/>
    <col min="13572" max="13824" width="9.140625" style="37"/>
    <col min="13825" max="13825" width="21.5703125" style="37" customWidth="1"/>
    <col min="13826" max="13826" width="3.28515625" style="37" customWidth="1"/>
    <col min="13827" max="13827" width="64.5703125" style="37" customWidth="1"/>
    <col min="13828" max="14080" width="9.140625" style="37"/>
    <col min="14081" max="14081" width="21.5703125" style="37" customWidth="1"/>
    <col min="14082" max="14082" width="3.28515625" style="37" customWidth="1"/>
    <col min="14083" max="14083" width="64.5703125" style="37" customWidth="1"/>
    <col min="14084" max="14336" width="9.140625" style="37"/>
    <col min="14337" max="14337" width="21.5703125" style="37" customWidth="1"/>
    <col min="14338" max="14338" width="3.28515625" style="37" customWidth="1"/>
    <col min="14339" max="14339" width="64.5703125" style="37" customWidth="1"/>
    <col min="14340" max="14592" width="9.140625" style="37"/>
    <col min="14593" max="14593" width="21.5703125" style="37" customWidth="1"/>
    <col min="14594" max="14594" width="3.28515625" style="37" customWidth="1"/>
    <col min="14595" max="14595" width="64.5703125" style="37" customWidth="1"/>
    <col min="14596" max="14848" width="9.140625" style="37"/>
    <col min="14849" max="14849" width="21.5703125" style="37" customWidth="1"/>
    <col min="14850" max="14850" width="3.28515625" style="37" customWidth="1"/>
    <col min="14851" max="14851" width="64.5703125" style="37" customWidth="1"/>
    <col min="14852" max="15104" width="9.140625" style="37"/>
    <col min="15105" max="15105" width="21.5703125" style="37" customWidth="1"/>
    <col min="15106" max="15106" width="3.28515625" style="37" customWidth="1"/>
    <col min="15107" max="15107" width="64.5703125" style="37" customWidth="1"/>
    <col min="15108" max="15360" width="9.140625" style="37"/>
    <col min="15361" max="15361" width="21.5703125" style="37" customWidth="1"/>
    <col min="15362" max="15362" width="3.28515625" style="37" customWidth="1"/>
    <col min="15363" max="15363" width="64.5703125" style="37" customWidth="1"/>
    <col min="15364" max="15616" width="9.140625" style="37"/>
    <col min="15617" max="15617" width="21.5703125" style="37" customWidth="1"/>
    <col min="15618" max="15618" width="3.28515625" style="37" customWidth="1"/>
    <col min="15619" max="15619" width="64.5703125" style="37" customWidth="1"/>
    <col min="15620" max="15872" width="9.140625" style="37"/>
    <col min="15873" max="15873" width="21.5703125" style="37" customWidth="1"/>
    <col min="15874" max="15874" width="3.28515625" style="37" customWidth="1"/>
    <col min="15875" max="15875" width="64.5703125" style="37" customWidth="1"/>
    <col min="15876" max="16128" width="9.140625" style="37"/>
    <col min="16129" max="16129" width="21.5703125" style="37" customWidth="1"/>
    <col min="16130" max="16130" width="3.28515625" style="37" customWidth="1"/>
    <col min="16131" max="16131" width="64.5703125" style="37" customWidth="1"/>
    <col min="16132" max="16384" width="9.140625" style="37"/>
  </cols>
  <sheetData>
    <row r="6" spans="1:3" ht="12.75" x14ac:dyDescent="0.2">
      <c r="A6" s="66" t="s">
        <v>91</v>
      </c>
      <c r="B6" s="66"/>
      <c r="C6" s="66"/>
    </row>
    <row r="7" spans="1:3" ht="12.75" x14ac:dyDescent="0.2">
      <c r="A7" s="38"/>
      <c r="B7" s="38"/>
      <c r="C7" s="38"/>
    </row>
    <row r="8" spans="1:3" ht="12.75" x14ac:dyDescent="0.2">
      <c r="A8" s="66" t="s">
        <v>92</v>
      </c>
      <c r="B8" s="66"/>
      <c r="C8" s="66"/>
    </row>
    <row r="9" spans="1:3" ht="12.75" x14ac:dyDescent="0.2">
      <c r="A9" s="38"/>
      <c r="B9" s="38"/>
      <c r="C9" s="38"/>
    </row>
    <row r="10" spans="1:3" ht="12.75" x14ac:dyDescent="0.2">
      <c r="A10" s="67" t="str">
        <f>'Rate Case Constants'!C9</f>
        <v>KENTUCKY UTILITIES COMPANY</v>
      </c>
      <c r="B10" s="66"/>
      <c r="C10" s="66"/>
    </row>
    <row r="11" spans="1:3" ht="12.75" x14ac:dyDescent="0.2">
      <c r="A11" s="38"/>
      <c r="B11" s="38"/>
      <c r="C11" s="38"/>
    </row>
    <row r="12" spans="1:3" ht="12.75" x14ac:dyDescent="0.2">
      <c r="A12" s="67" t="str">
        <f>'Rate Case Constants'!C10</f>
        <v>CASE NO. 2014-00371 - RESPONSE TO PSC 2-75 (SLIPPAGE FACTOR 97.803%)</v>
      </c>
      <c r="B12" s="66"/>
      <c r="C12" s="66"/>
    </row>
    <row r="13" spans="1:3" ht="12.75" x14ac:dyDescent="0.2">
      <c r="A13" s="38"/>
      <c r="B13" s="38"/>
      <c r="C13" s="38"/>
    </row>
    <row r="14" spans="1:3" ht="12.75" x14ac:dyDescent="0.2">
      <c r="A14" s="38"/>
      <c r="B14" s="38"/>
      <c r="C14" s="38"/>
    </row>
    <row r="15" spans="1:3" ht="12.75" x14ac:dyDescent="0.2">
      <c r="A15" s="38"/>
      <c r="B15" s="38"/>
      <c r="C15" s="38"/>
    </row>
    <row r="16" spans="1:3" ht="12.75" x14ac:dyDescent="0.2">
      <c r="A16" s="39" t="s">
        <v>93</v>
      </c>
      <c r="B16" s="38"/>
      <c r="C16" s="58" t="str">
        <f>'Rate Case Constants'!C16</f>
        <v>FOR THE 12 MONTHS ENDED FEBRUARY 28, 2015</v>
      </c>
    </row>
    <row r="17" spans="1:3" ht="12.75" x14ac:dyDescent="0.2">
      <c r="A17" s="38"/>
      <c r="B17" s="38"/>
      <c r="C17" s="38"/>
    </row>
    <row r="18" spans="1:3" ht="12.75" x14ac:dyDescent="0.2">
      <c r="A18" s="39" t="s">
        <v>94</v>
      </c>
      <c r="B18" s="38"/>
      <c r="C18" s="58" t="str">
        <f>'Rate Case Constants'!C22</f>
        <v>FOR THE 12 MONTHS ENDED JUNE 30, 2016</v>
      </c>
    </row>
    <row r="19" spans="1:3" ht="12.75" x14ac:dyDescent="0.2">
      <c r="A19" s="38"/>
      <c r="B19" s="38"/>
      <c r="C19" s="38"/>
    </row>
    <row r="20" spans="1:3" ht="12.75" x14ac:dyDescent="0.2">
      <c r="A20" s="38"/>
      <c r="B20" s="38"/>
      <c r="C20" s="38"/>
    </row>
    <row r="21" spans="1:3" ht="12.75" x14ac:dyDescent="0.2">
      <c r="A21" s="40" t="s">
        <v>32</v>
      </c>
      <c r="B21" s="41"/>
      <c r="C21" s="40" t="s">
        <v>33</v>
      </c>
    </row>
    <row r="22" spans="1:3" ht="12.75" x14ac:dyDescent="0.2">
      <c r="A22" s="38"/>
      <c r="B22" s="38"/>
      <c r="C22" s="38"/>
    </row>
    <row r="23" spans="1:3" ht="12.75" x14ac:dyDescent="0.2">
      <c r="A23" s="38"/>
      <c r="B23" s="38"/>
      <c r="C23" s="38"/>
    </row>
    <row r="24" spans="1:3" ht="12.75" x14ac:dyDescent="0.2">
      <c r="A24" s="42" t="s">
        <v>57</v>
      </c>
      <c r="B24" s="43"/>
      <c r="C24" s="42" t="s">
        <v>56</v>
      </c>
    </row>
    <row r="25" spans="1:3" ht="12.75" x14ac:dyDescent="0.2">
      <c r="A25" s="42"/>
      <c r="B25" s="43"/>
      <c r="C25" s="42"/>
    </row>
  </sheetData>
  <mergeCells count="4">
    <mergeCell ref="A6:C6"/>
    <mergeCell ref="A8:C8"/>
    <mergeCell ref="A10:C10"/>
    <mergeCell ref="A12:C12"/>
  </mergeCells>
  <printOptions horizontalCentered="1"/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tabSelected="1" zoomScaleNormal="100" workbookViewId="0">
      <selection activeCell="A5" sqref="A5:E5"/>
    </sheetView>
  </sheetViews>
  <sheetFormatPr defaultRowHeight="12.75" x14ac:dyDescent="0.2"/>
  <cols>
    <col min="1" max="1" width="6.85546875" style="11" customWidth="1"/>
    <col min="2" max="2" width="55.7109375" style="11" customWidth="1"/>
    <col min="3" max="4" width="19" style="11" customWidth="1"/>
    <col min="5" max="5" width="23.570312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8" t="str">
        <f>'Rate Case Constants'!C9</f>
        <v>KENTUCKY UTILITIES COMPANY</v>
      </c>
      <c r="B1" s="69"/>
      <c r="C1" s="69"/>
      <c r="D1" s="69"/>
      <c r="E1" s="69"/>
    </row>
    <row r="2" spans="1:5" s="7" customFormat="1" ht="20.100000000000001" customHeight="1" x14ac:dyDescent="0.2">
      <c r="A2" s="68" t="str">
        <f>'Rate Case Constants'!C10</f>
        <v>CASE NO. 2014-00371 - RESPONSE TO PSC 2-75 (SLIPPAGE FACTOR 97.803%)</v>
      </c>
      <c r="B2" s="69"/>
      <c r="C2" s="69"/>
      <c r="D2" s="69"/>
      <c r="E2" s="69"/>
    </row>
    <row r="3" spans="1:5" s="7" customFormat="1" ht="20.100000000000001" customHeight="1" x14ac:dyDescent="0.2">
      <c r="A3" s="69" t="s">
        <v>56</v>
      </c>
      <c r="B3" s="69"/>
      <c r="C3" s="69"/>
      <c r="D3" s="69"/>
      <c r="E3" s="69"/>
    </row>
    <row r="4" spans="1:5" s="7" customFormat="1" ht="20.100000000000001" customHeight="1" x14ac:dyDescent="0.2">
      <c r="A4" s="69" t="str">
        <f>'Rate Case Constants'!C15</f>
        <v>BASE YEAR FOR THE 12 MONTHS ENDED FEBRUARY 28, 2015</v>
      </c>
      <c r="B4" s="69"/>
      <c r="C4" s="69"/>
      <c r="D4" s="69"/>
      <c r="E4" s="69"/>
    </row>
    <row r="5" spans="1:5" s="7" customFormat="1" ht="20.100000000000001" customHeight="1" x14ac:dyDescent="0.2">
      <c r="A5" s="69" t="str">
        <f>'Rate Case Constants'!C21</f>
        <v>FORECAST PERIOD FOR THE 12 MONTHS ENDED JUNE 30, 2016</v>
      </c>
      <c r="B5" s="69"/>
      <c r="C5" s="69"/>
      <c r="D5" s="69"/>
      <c r="E5" s="69"/>
    </row>
    <row r="6" spans="1:5" s="7" customFormat="1" ht="20.100000000000001" customHeight="1" x14ac:dyDescent="0.2">
      <c r="A6" s="60"/>
      <c r="B6" s="60"/>
      <c r="C6" s="60"/>
      <c r="D6" s="60"/>
      <c r="E6" s="60"/>
    </row>
    <row r="7" spans="1:5" s="7" customFormat="1" ht="20.100000000000001" customHeight="1" x14ac:dyDescent="0.2">
      <c r="A7" s="8" t="s">
        <v>46</v>
      </c>
      <c r="E7" s="9" t="s">
        <v>61</v>
      </c>
    </row>
    <row r="8" spans="1:5" s="7" customFormat="1" ht="20.100000000000001" customHeight="1" x14ac:dyDescent="0.2">
      <c r="A8" s="7" t="str">
        <f>'Rate Case Constants'!C29</f>
        <v>TYPE OF FILING: __X__ ORIGINAL  _____ UPDATED  _____ REVISED</v>
      </c>
      <c r="E8" s="9" t="s">
        <v>47</v>
      </c>
    </row>
    <row r="9" spans="1:5" s="7" customFormat="1" ht="20.100000000000001" customHeight="1" x14ac:dyDescent="0.2">
      <c r="A9" s="8" t="s">
        <v>40</v>
      </c>
      <c r="E9" s="10" t="str">
        <f>'Rate Case Constants'!C36</f>
        <v>WITNESS:   K. W. BLAKE</v>
      </c>
    </row>
    <row r="10" spans="1:5" s="7" customFormat="1" ht="20.100000000000001" customHeight="1" x14ac:dyDescent="0.2"/>
    <row r="11" spans="1:5" ht="66" customHeight="1" x14ac:dyDescent="0.2">
      <c r="A11" s="19" t="s">
        <v>41</v>
      </c>
      <c r="B11" s="19" t="s">
        <v>33</v>
      </c>
      <c r="C11" s="19" t="s">
        <v>58</v>
      </c>
      <c r="D11" s="19" t="s">
        <v>59</v>
      </c>
      <c r="E11" s="19" t="s">
        <v>60</v>
      </c>
    </row>
    <row r="12" spans="1:5" ht="18.95" customHeight="1" x14ac:dyDescent="0.2">
      <c r="A12" s="12"/>
      <c r="B12" s="17"/>
      <c r="C12" s="17"/>
      <c r="D12" s="18" t="s">
        <v>42</v>
      </c>
      <c r="E12" s="18" t="s">
        <v>42</v>
      </c>
    </row>
    <row r="13" spans="1:5" ht="18.95" customHeight="1" x14ac:dyDescent="0.2">
      <c r="A13" s="12"/>
      <c r="B13" s="13"/>
      <c r="C13" s="13"/>
      <c r="D13" s="14"/>
      <c r="E13" s="14"/>
    </row>
    <row r="14" spans="1:5" ht="18.95" customHeight="1" x14ac:dyDescent="0.2">
      <c r="A14" s="15">
        <v>1</v>
      </c>
      <c r="B14" s="13" t="s">
        <v>134</v>
      </c>
      <c r="C14" s="16" t="s">
        <v>65</v>
      </c>
      <c r="D14" s="14">
        <f>'SCH C-1'!C32</f>
        <v>3485732288.0830536</v>
      </c>
      <c r="E14" s="14">
        <f>'SCH C-1'!E32</f>
        <v>3562036768.0631561</v>
      </c>
    </row>
    <row r="15" spans="1:5" ht="18.95" customHeight="1" x14ac:dyDescent="0.2">
      <c r="A15" s="15"/>
      <c r="B15" s="13"/>
      <c r="C15" s="16"/>
      <c r="D15" s="14"/>
      <c r="E15" s="14"/>
    </row>
    <row r="16" spans="1:5" ht="18.95" customHeight="1" x14ac:dyDescent="0.2">
      <c r="A16" s="15">
        <v>2</v>
      </c>
      <c r="B16" s="13" t="s">
        <v>62</v>
      </c>
      <c r="C16" s="16" t="s">
        <v>34</v>
      </c>
      <c r="D16" s="14">
        <f>'SCH C-1'!C30</f>
        <v>199088737.28808475</v>
      </c>
      <c r="E16" s="14">
        <f>'SCH C-1'!E30</f>
        <v>167173560.25109911</v>
      </c>
    </row>
    <row r="17" spans="1:5" ht="18.95" customHeight="1" x14ac:dyDescent="0.2">
      <c r="A17" s="15"/>
      <c r="B17" s="13"/>
      <c r="C17" s="16"/>
    </row>
    <row r="18" spans="1:5" ht="18.95" customHeight="1" x14ac:dyDescent="0.2">
      <c r="A18" s="15">
        <v>3</v>
      </c>
      <c r="B18" s="13" t="s">
        <v>63</v>
      </c>
      <c r="C18" s="16"/>
      <c r="D18" s="27">
        <f>D16/D14</f>
        <v>5.7115326374525384E-2</v>
      </c>
      <c r="E18" s="27">
        <f>E16/E14</f>
        <v>4.6932014220055086E-2</v>
      </c>
    </row>
    <row r="19" spans="1:5" ht="18.95" customHeight="1" x14ac:dyDescent="0.2">
      <c r="B19" s="13"/>
      <c r="C19" s="16"/>
    </row>
    <row r="20" spans="1:5" ht="18.95" customHeight="1" x14ac:dyDescent="0.2">
      <c r="A20" s="15">
        <v>4</v>
      </c>
      <c r="B20" s="13" t="s">
        <v>64</v>
      </c>
      <c r="C20" s="16" t="s">
        <v>65</v>
      </c>
      <c r="D20" s="27">
        <f>'SCH J-1'!M43</f>
        <v>7.2276795811033023E-2</v>
      </c>
      <c r="E20" s="27">
        <f>'SCH J-1'!N21</f>
        <v>7.3835072648970157E-2</v>
      </c>
    </row>
    <row r="21" spans="1:5" ht="18.95" customHeight="1" x14ac:dyDescent="0.2">
      <c r="A21" s="15"/>
      <c r="B21" s="13"/>
      <c r="C21" s="16"/>
      <c r="D21" s="14"/>
      <c r="E21" s="14"/>
    </row>
    <row r="22" spans="1:5" ht="18.95" customHeight="1" x14ac:dyDescent="0.2">
      <c r="A22" s="15">
        <v>5</v>
      </c>
      <c r="B22" s="26" t="s">
        <v>66</v>
      </c>
      <c r="C22" s="16" t="s">
        <v>34</v>
      </c>
      <c r="D22" s="14">
        <f>D14*D20</f>
        <v>251937560.83770379</v>
      </c>
      <c r="E22" s="14">
        <f>E14*E20</f>
        <v>263003243.548246</v>
      </c>
    </row>
    <row r="23" spans="1:5" ht="18.95" customHeight="1" x14ac:dyDescent="0.2">
      <c r="A23" s="15"/>
      <c r="B23" s="26"/>
      <c r="C23" s="16"/>
      <c r="D23" s="14"/>
      <c r="E23" s="14"/>
    </row>
    <row r="24" spans="1:5" ht="18.95" customHeight="1" x14ac:dyDescent="0.2">
      <c r="A24" s="15">
        <v>6</v>
      </c>
      <c r="B24" s="26" t="s">
        <v>67</v>
      </c>
      <c r="C24" s="16" t="s">
        <v>34</v>
      </c>
      <c r="D24" s="14">
        <f>D22-D16</f>
        <v>52848823.549619049</v>
      </c>
      <c r="E24" s="14">
        <f>E22-E16</f>
        <v>95829683.297146887</v>
      </c>
    </row>
    <row r="25" spans="1:5" ht="18.95" customHeight="1" x14ac:dyDescent="0.2">
      <c r="A25" s="15"/>
      <c r="B25" s="26"/>
      <c r="C25" s="16"/>
      <c r="D25" s="14"/>
      <c r="E25" s="14"/>
    </row>
    <row r="26" spans="1:5" ht="18.95" customHeight="1" x14ac:dyDescent="0.2">
      <c r="A26" s="15">
        <v>7</v>
      </c>
      <c r="B26" s="26" t="s">
        <v>68</v>
      </c>
      <c r="C26" s="16" t="s">
        <v>69</v>
      </c>
      <c r="D26" s="28">
        <f>'SCH H-1'!E34</f>
        <v>1.5918280144817636</v>
      </c>
      <c r="E26" s="28">
        <f>D26</f>
        <v>1.5918280144817636</v>
      </c>
    </row>
    <row r="27" spans="1:5" ht="18.95" customHeight="1" x14ac:dyDescent="0.2">
      <c r="B27" s="26"/>
      <c r="C27" s="16"/>
    </row>
    <row r="28" spans="1:5" ht="18.95" customHeight="1" x14ac:dyDescent="0.2">
      <c r="A28" s="15">
        <v>8</v>
      </c>
      <c r="B28" s="26" t="s">
        <v>70</v>
      </c>
      <c r="C28" s="16"/>
      <c r="D28" s="14">
        <f>D24*D26</f>
        <v>84126237.858687162</v>
      </c>
      <c r="E28" s="14">
        <f>E24*E26</f>
        <v>152544374.49131355</v>
      </c>
    </row>
    <row r="29" spans="1:5" ht="18.95" customHeight="1" x14ac:dyDescent="0.2">
      <c r="B29" s="26"/>
      <c r="C29" s="16"/>
    </row>
    <row r="30" spans="1:5" ht="18.95" customHeight="1" x14ac:dyDescent="0.2">
      <c r="A30" s="15">
        <v>9</v>
      </c>
      <c r="B30" s="26" t="s">
        <v>71</v>
      </c>
      <c r="C30" s="16" t="s">
        <v>34</v>
      </c>
      <c r="D30" s="14"/>
      <c r="E30" s="14">
        <f>'SCH C-1'!F15</f>
        <v>152544374.49131355</v>
      </c>
    </row>
    <row r="31" spans="1:5" ht="18.95" customHeight="1" x14ac:dyDescent="0.2">
      <c r="B31" s="26"/>
      <c r="C31" s="16"/>
    </row>
    <row r="32" spans="1:5" ht="18.95" customHeight="1" x14ac:dyDescent="0.2">
      <c r="A32" s="15">
        <v>10</v>
      </c>
      <c r="B32" s="26" t="s">
        <v>72</v>
      </c>
      <c r="C32" s="16" t="s">
        <v>34</v>
      </c>
      <c r="D32" s="14"/>
      <c r="E32" s="14">
        <f>'SCH C-1'!E18</f>
        <v>1413402190.6670649</v>
      </c>
    </row>
    <row r="33" spans="1:5" ht="18.95" customHeight="1" x14ac:dyDescent="0.2">
      <c r="B33" s="26"/>
      <c r="C33" s="16"/>
    </row>
    <row r="34" spans="1:5" ht="18.95" customHeight="1" thickBot="1" x14ac:dyDescent="0.25">
      <c r="A34" s="15">
        <v>11</v>
      </c>
      <c r="B34" s="26" t="s">
        <v>73</v>
      </c>
      <c r="C34" s="16"/>
      <c r="D34" s="27"/>
      <c r="E34" s="29">
        <f>E30+E32</f>
        <v>1565946565.1583784</v>
      </c>
    </row>
    <row r="35" spans="1:5" ht="18.95" customHeight="1" thickTop="1" x14ac:dyDescent="0.2">
      <c r="C35" s="16"/>
    </row>
    <row r="36" spans="1:5" ht="18.95" customHeight="1" x14ac:dyDescent="0.2">
      <c r="C36" s="16"/>
      <c r="E36" s="14"/>
    </row>
    <row r="37" spans="1:5" ht="18.95" customHeight="1" x14ac:dyDescent="0.2">
      <c r="C37" s="16"/>
      <c r="E37" s="44"/>
    </row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rintOptions horizontalCentered="1"/>
  <pageMargins left="1" right="0.75" top="1" bottom="0.75" header="0.3" footer="0.3"/>
  <pageSetup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>
      <selection activeCell="I38" sqref="I38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9"/>
  <sheetViews>
    <sheetView zoomScale="85" zoomScaleNormal="85" workbookViewId="0">
      <selection activeCell="E21" sqref="E21"/>
    </sheetView>
  </sheetViews>
  <sheetFormatPr defaultRowHeight="12.75" x14ac:dyDescent="0.2"/>
  <cols>
    <col min="1" max="1" width="6.85546875" style="11" customWidth="1"/>
    <col min="2" max="2" width="56.7109375" style="11" customWidth="1"/>
    <col min="3" max="3" width="16.85546875" style="11" customWidth="1"/>
    <col min="4" max="4" width="18.85546875" style="11" customWidth="1"/>
    <col min="5" max="5" width="16.85546875" style="11" customWidth="1"/>
    <col min="6" max="6" width="18.85546875" style="11" customWidth="1"/>
    <col min="7" max="7" width="16.85546875" style="11" customWidth="1"/>
    <col min="8" max="8" width="1.85546875" style="11" customWidth="1"/>
    <col min="9" max="16384" width="9.140625" style="11"/>
  </cols>
  <sheetData>
    <row r="1" spans="1:7" s="7" customFormat="1" ht="20.100000000000001" customHeight="1" x14ac:dyDescent="0.2">
      <c r="A1" s="68" t="s">
        <v>0</v>
      </c>
      <c r="B1" s="69"/>
      <c r="C1" s="69"/>
      <c r="D1" s="69"/>
      <c r="E1" s="69"/>
      <c r="F1" s="69"/>
      <c r="G1" s="69"/>
    </row>
    <row r="2" spans="1:7" s="7" customFormat="1" ht="20.100000000000001" customHeight="1" x14ac:dyDescent="0.2">
      <c r="A2" s="68" t="s">
        <v>146</v>
      </c>
      <c r="B2" s="69"/>
      <c r="C2" s="69"/>
      <c r="D2" s="69"/>
      <c r="E2" s="69"/>
      <c r="F2" s="69"/>
      <c r="G2" s="69"/>
    </row>
    <row r="3" spans="1:7" s="7" customFormat="1" ht="20.100000000000001" customHeight="1" x14ac:dyDescent="0.2">
      <c r="A3" s="69" t="s">
        <v>55</v>
      </c>
      <c r="B3" s="69"/>
      <c r="C3" s="69"/>
      <c r="D3" s="69"/>
      <c r="E3" s="69"/>
      <c r="F3" s="69"/>
      <c r="G3" s="69"/>
    </row>
    <row r="4" spans="1:7" s="7" customFormat="1" ht="20.100000000000001" customHeight="1" x14ac:dyDescent="0.2">
      <c r="A4" s="68" t="s">
        <v>15</v>
      </c>
      <c r="B4" s="69"/>
      <c r="C4" s="69"/>
      <c r="D4" s="69"/>
      <c r="E4" s="69"/>
      <c r="F4" s="69"/>
      <c r="G4" s="69"/>
    </row>
    <row r="5" spans="1:7" s="7" customFormat="1" ht="20.100000000000001" customHeight="1" x14ac:dyDescent="0.2">
      <c r="A5" s="68" t="s">
        <v>22</v>
      </c>
      <c r="B5" s="69"/>
      <c r="C5" s="69"/>
      <c r="D5" s="69"/>
      <c r="E5" s="69"/>
      <c r="F5" s="69"/>
      <c r="G5" s="69"/>
    </row>
    <row r="6" spans="1:7" s="7" customFormat="1" ht="20.100000000000001" customHeight="1" x14ac:dyDescent="0.2">
      <c r="A6" s="64"/>
      <c r="B6" s="64"/>
      <c r="C6" s="64"/>
      <c r="D6" s="64"/>
      <c r="E6" s="64"/>
      <c r="F6" s="64"/>
      <c r="G6" s="64"/>
    </row>
    <row r="7" spans="1:7" s="7" customFormat="1" ht="20.100000000000001" customHeight="1" x14ac:dyDescent="0.2">
      <c r="A7" s="8" t="s">
        <v>46</v>
      </c>
      <c r="G7" s="9" t="s">
        <v>48</v>
      </c>
    </row>
    <row r="8" spans="1:7" s="7" customFormat="1" ht="20.100000000000001" customHeight="1" x14ac:dyDescent="0.2">
      <c r="A8" s="7" t="s">
        <v>74</v>
      </c>
      <c r="G8" s="9" t="s">
        <v>47</v>
      </c>
    </row>
    <row r="9" spans="1:7" s="7" customFormat="1" ht="20.100000000000001" customHeight="1" x14ac:dyDescent="0.2">
      <c r="A9" s="8" t="s">
        <v>40</v>
      </c>
      <c r="D9" s="8"/>
      <c r="F9" s="8"/>
      <c r="G9" s="10" t="s">
        <v>75</v>
      </c>
    </row>
    <row r="10" spans="1:7" s="7" customFormat="1" ht="20.100000000000001" customHeight="1" x14ac:dyDescent="0.2"/>
    <row r="11" spans="1:7" ht="66" customHeight="1" x14ac:dyDescent="0.2">
      <c r="A11" s="19" t="s">
        <v>41</v>
      </c>
      <c r="B11" s="19" t="s">
        <v>33</v>
      </c>
      <c r="C11" s="19" t="s">
        <v>51</v>
      </c>
      <c r="D11" s="19" t="s">
        <v>52</v>
      </c>
      <c r="E11" s="19" t="s">
        <v>53</v>
      </c>
      <c r="F11" s="19" t="s">
        <v>96</v>
      </c>
      <c r="G11" s="19" t="s">
        <v>54</v>
      </c>
    </row>
    <row r="12" spans="1:7" ht="18.95" customHeight="1" x14ac:dyDescent="0.2">
      <c r="A12" s="12"/>
      <c r="B12" s="17"/>
      <c r="C12" s="63">
        <v>-1</v>
      </c>
      <c r="D12" s="63">
        <v>-2</v>
      </c>
      <c r="E12" s="63">
        <v>-3</v>
      </c>
      <c r="F12" s="63">
        <v>-4</v>
      </c>
      <c r="G12" s="63">
        <v>-5</v>
      </c>
    </row>
    <row r="13" spans="1:7" ht="18.95" customHeight="1" x14ac:dyDescent="0.2">
      <c r="A13" s="12"/>
      <c r="B13" s="17"/>
      <c r="C13" s="18" t="s">
        <v>42</v>
      </c>
      <c r="D13" s="18" t="s">
        <v>42</v>
      </c>
      <c r="E13" s="18" t="s">
        <v>42</v>
      </c>
      <c r="F13" s="18" t="s">
        <v>42</v>
      </c>
      <c r="G13" s="18" t="s">
        <v>42</v>
      </c>
    </row>
    <row r="14" spans="1:7" ht="18.95" customHeight="1" x14ac:dyDescent="0.2">
      <c r="A14" s="12">
        <v>1</v>
      </c>
      <c r="B14" s="22" t="s">
        <v>36</v>
      </c>
      <c r="C14" s="14"/>
      <c r="D14" s="14"/>
      <c r="E14" s="14"/>
      <c r="F14" s="14"/>
      <c r="G14" s="14"/>
    </row>
    <row r="15" spans="1:7" ht="18.95" customHeight="1" x14ac:dyDescent="0.2">
      <c r="A15" s="15">
        <f>A14+1</f>
        <v>2</v>
      </c>
      <c r="B15" s="13" t="s">
        <v>95</v>
      </c>
      <c r="C15" s="14">
        <v>1359492453.0431373</v>
      </c>
      <c r="D15" s="14">
        <f t="shared" ref="D15:D16" si="0">E15-C15</f>
        <v>28354509.289681196</v>
      </c>
      <c r="E15" s="14">
        <v>1387846962.3328185</v>
      </c>
      <c r="F15" s="14">
        <v>152544374.49131355</v>
      </c>
      <c r="G15" s="14">
        <f>SUM(E15:F15)</f>
        <v>1540391336.824132</v>
      </c>
    </row>
    <row r="16" spans="1:7" ht="18.95" customHeight="1" x14ac:dyDescent="0.2">
      <c r="A16" s="15">
        <f>A15+1</f>
        <v>3</v>
      </c>
      <c r="B16" s="13" t="s">
        <v>38</v>
      </c>
      <c r="C16" s="14">
        <v>26162153.237682916</v>
      </c>
      <c r="D16" s="14">
        <f t="shared" si="0"/>
        <v>-606924.90343655646</v>
      </c>
      <c r="E16" s="14">
        <v>25555228.33424636</v>
      </c>
      <c r="F16" s="14"/>
      <c r="G16" s="14">
        <f t="shared" ref="G16" si="1">SUM(E16:F16)</f>
        <v>25555228.33424636</v>
      </c>
    </row>
    <row r="17" spans="1:7" ht="18.95" customHeight="1" x14ac:dyDescent="0.2">
      <c r="A17" s="15"/>
      <c r="B17" s="13"/>
    </row>
    <row r="18" spans="1:7" ht="18.95" customHeight="1" x14ac:dyDescent="0.2">
      <c r="A18" s="15">
        <f>A16+1</f>
        <v>4</v>
      </c>
      <c r="B18" s="23" t="s">
        <v>39</v>
      </c>
      <c r="C18" s="20">
        <f>SUM(C15:C16)</f>
        <v>1385654606.2808201</v>
      </c>
      <c r="D18" s="20">
        <f>SUM(D15:D16)</f>
        <v>27747584.38624464</v>
      </c>
      <c r="E18" s="20">
        <f>SUM(E15:E16)</f>
        <v>1413402190.6670649</v>
      </c>
      <c r="F18" s="20">
        <f>SUM(F15:F16)</f>
        <v>152544374.49131355</v>
      </c>
      <c r="G18" s="20">
        <f>SUM(G15:G16)</f>
        <v>1565946565.1583784</v>
      </c>
    </row>
    <row r="19" spans="1:7" ht="18.95" customHeight="1" x14ac:dyDescent="0.2">
      <c r="B19" s="13"/>
    </row>
    <row r="20" spans="1:7" ht="18.95" customHeight="1" x14ac:dyDescent="0.2">
      <c r="A20" s="15">
        <f>A18+1</f>
        <v>5</v>
      </c>
      <c r="B20" s="22" t="s">
        <v>37</v>
      </c>
    </row>
    <row r="21" spans="1:7" ht="18.95" customHeight="1" x14ac:dyDescent="0.2">
      <c r="A21" s="15">
        <f>A20+1</f>
        <v>6</v>
      </c>
      <c r="B21" s="13" t="s">
        <v>49</v>
      </c>
      <c r="C21" s="14">
        <v>900185879.86782813</v>
      </c>
      <c r="D21" s="14">
        <f t="shared" ref="D21:D26" si="2">E21-C21</f>
        <v>56283490.702041268</v>
      </c>
      <c r="E21" s="14">
        <v>956469370.5698694</v>
      </c>
      <c r="F21" s="14">
        <v>488141.99837220338</v>
      </c>
      <c r="G21" s="14">
        <f t="shared" ref="G21:G26" si="3">SUM(E21:F21)</f>
        <v>956957512.5682416</v>
      </c>
    </row>
    <row r="22" spans="1:7" ht="18.95" customHeight="1" x14ac:dyDescent="0.2">
      <c r="A22" s="15">
        <f>A21+1</f>
        <v>7</v>
      </c>
      <c r="B22" s="1" t="s">
        <v>43</v>
      </c>
      <c r="C22" s="14">
        <v>169890784.57923675</v>
      </c>
      <c r="D22" s="14">
        <f t="shared" si="2"/>
        <v>19881823.813446999</v>
      </c>
      <c r="E22" s="14">
        <v>189772608.39268374</v>
      </c>
      <c r="F22" s="14"/>
      <c r="G22" s="14">
        <f t="shared" si="3"/>
        <v>189772608.39268374</v>
      </c>
    </row>
    <row r="23" spans="1:7" ht="18.95" customHeight="1" x14ac:dyDescent="0.2">
      <c r="A23" s="15">
        <f t="shared" ref="A23:A26" si="4">A22+1</f>
        <v>8</v>
      </c>
      <c r="B23" s="1" t="s">
        <v>1</v>
      </c>
      <c r="C23" s="14">
        <v>31914678.769393258</v>
      </c>
      <c r="D23" s="14">
        <f t="shared" si="2"/>
        <v>3083472.6886501163</v>
      </c>
      <c r="E23" s="14">
        <v>34998151.458043374</v>
      </c>
      <c r="F23" s="14">
        <v>297766.61900704406</v>
      </c>
      <c r="G23" s="14">
        <f t="shared" si="3"/>
        <v>35295918.077050418</v>
      </c>
    </row>
    <row r="24" spans="1:7" ht="18.95" customHeight="1" x14ac:dyDescent="0.2">
      <c r="A24" s="15">
        <f t="shared" si="4"/>
        <v>9</v>
      </c>
      <c r="B24" s="1" t="s">
        <v>50</v>
      </c>
      <c r="C24" s="14">
        <v>84575003.433305204</v>
      </c>
      <c r="D24" s="14">
        <f t="shared" si="2"/>
        <v>-19586503.437935799</v>
      </c>
      <c r="E24" s="14">
        <v>64988499.995369405</v>
      </c>
      <c r="F24" s="14">
        <v>55928782.57678742</v>
      </c>
      <c r="G24" s="14">
        <f t="shared" si="3"/>
        <v>120917282.57215682</v>
      </c>
    </row>
    <row r="25" spans="1:7" ht="18.95" customHeight="1" x14ac:dyDescent="0.2">
      <c r="A25" s="15">
        <f>A24+1</f>
        <v>10</v>
      </c>
      <c r="B25" s="1" t="s">
        <v>44</v>
      </c>
      <c r="C25" s="14">
        <v>0</v>
      </c>
      <c r="D25" s="14">
        <f t="shared" si="2"/>
        <v>0</v>
      </c>
      <c r="E25" s="14">
        <v>0</v>
      </c>
      <c r="F25" s="14"/>
      <c r="G25" s="14">
        <f t="shared" si="3"/>
        <v>0</v>
      </c>
    </row>
    <row r="26" spans="1:7" ht="18.95" customHeight="1" x14ac:dyDescent="0.2">
      <c r="A26" s="15">
        <f t="shared" si="4"/>
        <v>11</v>
      </c>
      <c r="B26" s="1" t="s">
        <v>45</v>
      </c>
      <c r="C26" s="20">
        <v>-477.65702793515163</v>
      </c>
      <c r="D26" s="20">
        <f t="shared" si="2"/>
        <v>477.65702793515163</v>
      </c>
      <c r="E26" s="20">
        <v>0</v>
      </c>
      <c r="F26" s="20"/>
      <c r="G26" s="20">
        <f t="shared" si="3"/>
        <v>0</v>
      </c>
    </row>
    <row r="27" spans="1:7" ht="18.95" customHeight="1" x14ac:dyDescent="0.2">
      <c r="B27" s="1"/>
    </row>
    <row r="28" spans="1:7" ht="18.95" customHeight="1" thickBot="1" x14ac:dyDescent="0.25">
      <c r="A28" s="15">
        <f>A26+1</f>
        <v>12</v>
      </c>
      <c r="B28" s="24" t="s">
        <v>2</v>
      </c>
      <c r="C28" s="21">
        <f>SUM(C21:C26)</f>
        <v>1186565868.9927354</v>
      </c>
      <c r="D28" s="21">
        <f t="shared" ref="D28:G28" si="5">SUM(D21:D26)</f>
        <v>59662761.423230521</v>
      </c>
      <c r="E28" s="21">
        <f t="shared" si="5"/>
        <v>1246228630.4159658</v>
      </c>
      <c r="F28" s="21">
        <f t="shared" si="5"/>
        <v>56714691.194166668</v>
      </c>
      <c r="G28" s="21">
        <f t="shared" si="5"/>
        <v>1302943321.6101327</v>
      </c>
    </row>
    <row r="29" spans="1:7" ht="18.95" customHeight="1" thickTop="1" x14ac:dyDescent="0.2">
      <c r="B29" s="1"/>
    </row>
    <row r="30" spans="1:7" ht="18.95" customHeight="1" thickBot="1" x14ac:dyDescent="0.25">
      <c r="A30" s="15">
        <f>A28+1</f>
        <v>13</v>
      </c>
      <c r="B30" s="24" t="s">
        <v>3</v>
      </c>
      <c r="C30" s="21">
        <f>C18-C28</f>
        <v>199088737.28808475</v>
      </c>
      <c r="D30" s="21">
        <f>D18-D28</f>
        <v>-31915177.036985882</v>
      </c>
      <c r="E30" s="21">
        <f>E18-E28</f>
        <v>167173560.25109911</v>
      </c>
      <c r="F30" s="21">
        <f>G30-E30</f>
        <v>95829683.297146887</v>
      </c>
      <c r="G30" s="21">
        <f>G32*G34</f>
        <v>263003243.548246</v>
      </c>
    </row>
    <row r="31" spans="1:7" ht="18.95" customHeight="1" thickTop="1" x14ac:dyDescent="0.2">
      <c r="B31" s="1"/>
      <c r="F31" s="44"/>
    </row>
    <row r="32" spans="1:7" ht="18.95" customHeight="1" thickBot="1" x14ac:dyDescent="0.25">
      <c r="A32" s="15">
        <f>A30+1</f>
        <v>14</v>
      </c>
      <c r="B32" s="24" t="s">
        <v>134</v>
      </c>
      <c r="C32" s="21">
        <v>3485732288.0830536</v>
      </c>
      <c r="D32" s="21">
        <f t="shared" ref="D32" si="6">E32-C32</f>
        <v>76304479.980102539</v>
      </c>
      <c r="E32" s="21">
        <v>3562036768.0631561</v>
      </c>
      <c r="F32" s="14"/>
      <c r="G32" s="21">
        <f>E32</f>
        <v>3562036768.0631561</v>
      </c>
    </row>
    <row r="33" spans="1:7" ht="18.95" customHeight="1" thickTop="1" x14ac:dyDescent="0.2">
      <c r="B33" s="1"/>
    </row>
    <row r="34" spans="1:7" ht="18.95" customHeight="1" thickBot="1" x14ac:dyDescent="0.25">
      <c r="A34" s="15">
        <f>A32+1</f>
        <v>15</v>
      </c>
      <c r="B34" s="24" t="s">
        <v>135</v>
      </c>
      <c r="C34" s="25">
        <f>C30/C32</f>
        <v>5.7115326374525384E-2</v>
      </c>
      <c r="D34" s="14"/>
      <c r="E34" s="25">
        <f>E30/E32</f>
        <v>4.6932014220055086E-2</v>
      </c>
      <c r="F34" s="14"/>
      <c r="G34" s="25">
        <v>7.3835072648970157E-2</v>
      </c>
    </row>
    <row r="35" spans="1:7" ht="18.95" customHeight="1" thickTop="1" x14ac:dyDescent="0.2">
      <c r="B35" s="1"/>
      <c r="F35" s="44"/>
    </row>
    <row r="36" spans="1:7" ht="18.95" customHeight="1" thickBot="1" x14ac:dyDescent="0.25">
      <c r="A36" s="15">
        <f>A34+1</f>
        <v>16</v>
      </c>
      <c r="B36" s="24" t="s">
        <v>136</v>
      </c>
      <c r="C36" s="21">
        <v>3633873648.6850662</v>
      </c>
      <c r="D36" s="21">
        <f t="shared" ref="D36" si="7">E36-C36</f>
        <v>28368748.722092628</v>
      </c>
      <c r="E36" s="21">
        <v>3662242397.4071589</v>
      </c>
      <c r="F36" s="14"/>
      <c r="G36" s="21">
        <f>E36</f>
        <v>3662242397.4071589</v>
      </c>
    </row>
    <row r="37" spans="1:7" ht="18.95" customHeight="1" thickTop="1" x14ac:dyDescent="0.2">
      <c r="B37" s="1"/>
    </row>
    <row r="38" spans="1:7" ht="18.95" customHeight="1" thickBot="1" x14ac:dyDescent="0.25">
      <c r="A38" s="15">
        <f>A36+1</f>
        <v>17</v>
      </c>
      <c r="B38" s="24" t="s">
        <v>137</v>
      </c>
      <c r="C38" s="25">
        <f>C30/C36</f>
        <v>5.4786917910622984E-2</v>
      </c>
      <c r="D38" s="14"/>
      <c r="E38" s="25">
        <f>E30/E36</f>
        <v>4.5647868740053027E-2</v>
      </c>
      <c r="F38" s="14"/>
      <c r="G38" s="25">
        <f>G30/G36</f>
        <v>7.1814810438121296E-2</v>
      </c>
    </row>
    <row r="39" spans="1:7" ht="18.95" customHeight="1" thickTop="1" x14ac:dyDescent="0.2"/>
    <row r="40" spans="1:7" ht="18.95" customHeight="1" x14ac:dyDescent="0.2">
      <c r="E40" s="9" t="s">
        <v>144</v>
      </c>
      <c r="F40" s="14">
        <f>F18-F28</f>
        <v>95829683.297146887</v>
      </c>
      <c r="G40" s="14">
        <f>G18-G28</f>
        <v>263003243.54824567</v>
      </c>
    </row>
    <row r="41" spans="1:7" ht="18.95" customHeight="1" x14ac:dyDescent="0.2"/>
    <row r="42" spans="1:7" ht="18.95" customHeight="1" x14ac:dyDescent="0.2"/>
    <row r="43" spans="1:7" ht="18.95" customHeight="1" x14ac:dyDescent="0.2"/>
    <row r="44" spans="1:7" ht="18.95" customHeight="1" x14ac:dyDescent="0.2"/>
    <row r="45" spans="1:7" ht="18.95" customHeight="1" x14ac:dyDescent="0.2"/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zoomScale="85" zoomScaleNormal="85" workbookViewId="0">
      <selection activeCell="A3" sqref="A3:E3"/>
    </sheetView>
  </sheetViews>
  <sheetFormatPr defaultRowHeight="12.75" x14ac:dyDescent="0.2"/>
  <cols>
    <col min="1" max="1" width="6.85546875" style="11" customWidth="1"/>
    <col min="2" max="2" width="59.42578125" style="11" customWidth="1"/>
    <col min="3" max="3" width="14.42578125" style="11" customWidth="1"/>
    <col min="4" max="4" width="18.85546875" style="11" customWidth="1"/>
    <col min="5" max="5" width="15.710937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8" t="s">
        <v>0</v>
      </c>
      <c r="B1" s="69"/>
      <c r="C1" s="69"/>
      <c r="D1" s="69"/>
      <c r="E1" s="69"/>
    </row>
    <row r="2" spans="1:5" s="7" customFormat="1" ht="20.100000000000001" customHeight="1" x14ac:dyDescent="0.2">
      <c r="A2" s="68" t="s">
        <v>145</v>
      </c>
      <c r="B2" s="69"/>
      <c r="C2" s="69"/>
      <c r="D2" s="69"/>
      <c r="E2" s="69"/>
    </row>
    <row r="3" spans="1:5" s="7" customFormat="1" ht="20.100000000000001" customHeight="1" x14ac:dyDescent="0.2">
      <c r="A3" s="69" t="s">
        <v>76</v>
      </c>
      <c r="B3" s="69"/>
      <c r="C3" s="69"/>
      <c r="D3" s="69"/>
      <c r="E3" s="69"/>
    </row>
    <row r="4" spans="1:5" s="7" customFormat="1" ht="20.100000000000001" customHeight="1" x14ac:dyDescent="0.2">
      <c r="A4" s="68" t="s">
        <v>15</v>
      </c>
      <c r="B4" s="69"/>
      <c r="C4" s="69"/>
      <c r="D4" s="69"/>
      <c r="E4" s="69"/>
    </row>
    <row r="5" spans="1:5" s="7" customFormat="1" ht="20.100000000000001" customHeight="1" x14ac:dyDescent="0.2">
      <c r="A5" s="68" t="s">
        <v>22</v>
      </c>
      <c r="B5" s="69"/>
      <c r="C5" s="69"/>
      <c r="D5" s="69"/>
      <c r="E5" s="69"/>
    </row>
    <row r="6" spans="1:5" s="7" customFormat="1" ht="20.100000000000001" customHeight="1" x14ac:dyDescent="0.2">
      <c r="A6" s="59"/>
      <c r="B6" s="59"/>
      <c r="C6" s="59"/>
      <c r="D6" s="59"/>
      <c r="E6" s="59"/>
    </row>
    <row r="7" spans="1:5" s="7" customFormat="1" ht="20.100000000000001" customHeight="1" x14ac:dyDescent="0.2">
      <c r="A7" s="8" t="s">
        <v>46</v>
      </c>
      <c r="E7" s="9" t="s">
        <v>77</v>
      </c>
    </row>
    <row r="8" spans="1:5" s="7" customFormat="1" ht="20.100000000000001" customHeight="1" x14ac:dyDescent="0.2">
      <c r="A8" s="7" t="s">
        <v>74</v>
      </c>
      <c r="E8" s="9" t="s">
        <v>47</v>
      </c>
    </row>
    <row r="9" spans="1:5" s="7" customFormat="1" ht="20.100000000000001" customHeight="1" x14ac:dyDescent="0.2">
      <c r="A9" s="8" t="s">
        <v>97</v>
      </c>
      <c r="D9" s="8"/>
      <c r="E9" s="10" t="s">
        <v>75</v>
      </c>
    </row>
    <row r="10" spans="1:5" s="7" customFormat="1" ht="18.95" customHeight="1" x14ac:dyDescent="0.2"/>
    <row r="11" spans="1:5" s="7" customFormat="1" ht="30" customHeight="1" x14ac:dyDescent="0.2">
      <c r="A11" s="30"/>
      <c r="B11" s="30"/>
      <c r="C11" s="30"/>
      <c r="D11" s="70" t="s">
        <v>78</v>
      </c>
      <c r="E11" s="70"/>
    </row>
    <row r="12" spans="1:5" ht="24" customHeight="1" x14ac:dyDescent="0.2">
      <c r="A12" s="31" t="s">
        <v>41</v>
      </c>
      <c r="B12" s="31" t="s">
        <v>33</v>
      </c>
      <c r="C12" s="31"/>
      <c r="D12" s="31" t="s">
        <v>35</v>
      </c>
      <c r="E12" s="31" t="s">
        <v>79</v>
      </c>
    </row>
    <row r="13" spans="1:5" ht="18.95" customHeight="1" x14ac:dyDescent="0.2">
      <c r="A13" s="12"/>
      <c r="B13" s="17"/>
      <c r="C13" s="18"/>
      <c r="D13" s="18"/>
      <c r="E13" s="18"/>
    </row>
    <row r="14" spans="1:5" ht="18.95" customHeight="1" x14ac:dyDescent="0.2">
      <c r="A14" s="12">
        <v>1</v>
      </c>
      <c r="B14" s="13" t="s">
        <v>80</v>
      </c>
      <c r="C14" s="14"/>
      <c r="D14" s="32">
        <v>1</v>
      </c>
      <c r="E14" s="32">
        <v>1</v>
      </c>
    </row>
    <row r="15" spans="1:5" ht="18.95" customHeight="1" x14ac:dyDescent="0.2">
      <c r="A15" s="15"/>
      <c r="B15" s="13"/>
      <c r="C15" s="14"/>
      <c r="D15" s="32"/>
      <c r="E15" s="32"/>
    </row>
    <row r="16" spans="1:5" ht="18.95" customHeight="1" x14ac:dyDescent="0.2">
      <c r="A16" s="15">
        <v>2</v>
      </c>
      <c r="B16" s="13" t="s">
        <v>81</v>
      </c>
      <c r="C16" s="14"/>
      <c r="D16" s="32">
        <v>3.2000000000000002E-3</v>
      </c>
      <c r="E16" s="32">
        <f>D16</f>
        <v>3.2000000000000002E-3</v>
      </c>
    </row>
    <row r="17" spans="1:5" ht="18.95" customHeight="1" x14ac:dyDescent="0.2">
      <c r="A17" s="15"/>
      <c r="B17" s="13"/>
      <c r="C17" s="14"/>
      <c r="D17" s="32"/>
      <c r="E17" s="32"/>
    </row>
    <row r="18" spans="1:5" ht="18.95" customHeight="1" x14ac:dyDescent="0.2">
      <c r="A18" s="15">
        <v>3</v>
      </c>
      <c r="B18" s="13" t="s">
        <v>82</v>
      </c>
      <c r="D18" s="32">
        <v>1.952E-3</v>
      </c>
      <c r="E18" s="32">
        <f>D18</f>
        <v>1.952E-3</v>
      </c>
    </row>
    <row r="19" spans="1:5" ht="18.95" customHeight="1" x14ac:dyDescent="0.2">
      <c r="A19" s="15"/>
      <c r="B19" s="23"/>
      <c r="C19" s="14"/>
      <c r="D19" s="32"/>
      <c r="E19" s="32"/>
    </row>
    <row r="20" spans="1:5" ht="18.95" customHeight="1" x14ac:dyDescent="0.2">
      <c r="A20" s="15">
        <v>4</v>
      </c>
      <c r="B20" s="13" t="s">
        <v>83</v>
      </c>
      <c r="D20" s="33">
        <v>3.8142000000000002E-2</v>
      </c>
      <c r="E20" s="33"/>
    </row>
    <row r="21" spans="1:5" ht="18.95" customHeight="1" x14ac:dyDescent="0.2">
      <c r="A21" s="15"/>
      <c r="B21" s="22"/>
      <c r="D21" s="32"/>
      <c r="E21" s="32"/>
    </row>
    <row r="22" spans="1:5" ht="18.95" customHeight="1" x14ac:dyDescent="0.2">
      <c r="A22" s="15">
        <v>5</v>
      </c>
      <c r="B22" s="13" t="s">
        <v>84</v>
      </c>
      <c r="C22" s="14"/>
      <c r="D22" s="32">
        <f>D14-D16-D18-D20</f>
        <v>0.95670600000000006</v>
      </c>
      <c r="E22" s="32">
        <f>E14-E16-E18-E20</f>
        <v>0.99484800000000007</v>
      </c>
    </row>
    <row r="23" spans="1:5" ht="18.95" customHeight="1" x14ac:dyDescent="0.2">
      <c r="A23" s="15"/>
      <c r="B23" s="1"/>
      <c r="C23" s="14"/>
      <c r="D23" s="32"/>
      <c r="E23" s="32"/>
    </row>
    <row r="24" spans="1:5" ht="18.95" customHeight="1" x14ac:dyDescent="0.2">
      <c r="A24" s="15">
        <v>6</v>
      </c>
      <c r="B24" s="1" t="s">
        <v>85</v>
      </c>
      <c r="C24" s="27">
        <v>0.06</v>
      </c>
      <c r="D24" s="32">
        <f>D22*C24</f>
        <v>5.7402359999999999E-2</v>
      </c>
      <c r="E24" s="32">
        <f>D24</f>
        <v>5.7402359999999999E-2</v>
      </c>
    </row>
    <row r="25" spans="1:5" ht="18.95" customHeight="1" x14ac:dyDescent="0.2">
      <c r="A25" s="15"/>
      <c r="B25" s="1"/>
      <c r="C25" s="14"/>
      <c r="D25" s="32"/>
      <c r="E25" s="32"/>
    </row>
    <row r="26" spans="1:5" ht="18.95" customHeight="1" x14ac:dyDescent="0.2">
      <c r="A26" s="15">
        <v>7</v>
      </c>
      <c r="B26" s="13" t="s">
        <v>86</v>
      </c>
      <c r="C26" s="14"/>
      <c r="D26" s="32"/>
      <c r="E26" s="33">
        <v>5.3911153094759995E-2</v>
      </c>
    </row>
    <row r="27" spans="1:5" ht="18.95" customHeight="1" x14ac:dyDescent="0.2">
      <c r="A27" s="15"/>
      <c r="B27" s="1"/>
      <c r="C27" s="14"/>
      <c r="D27" s="32"/>
      <c r="E27" s="32"/>
    </row>
    <row r="28" spans="1:5" ht="18.95" customHeight="1" x14ac:dyDescent="0.2">
      <c r="A28" s="15">
        <v>8</v>
      </c>
      <c r="B28" s="13" t="s">
        <v>87</v>
      </c>
      <c r="D28" s="32"/>
      <c r="E28" s="32">
        <f>E22-E24-E26</f>
        <v>0.88353448690524006</v>
      </c>
    </row>
    <row r="29" spans="1:5" ht="18.95" customHeight="1" x14ac:dyDescent="0.2">
      <c r="A29" s="15"/>
      <c r="B29" s="24"/>
      <c r="C29" s="14"/>
      <c r="D29" s="32"/>
      <c r="E29" s="32"/>
    </row>
    <row r="30" spans="1:5" ht="18.95" customHeight="1" x14ac:dyDescent="0.2">
      <c r="A30" s="15">
        <v>9</v>
      </c>
      <c r="B30" s="1" t="s">
        <v>88</v>
      </c>
      <c r="C30" s="27">
        <v>0.35</v>
      </c>
      <c r="D30" s="34"/>
      <c r="E30" s="33">
        <f>E28*C30</f>
        <v>0.30923707041683401</v>
      </c>
    </row>
    <row r="31" spans="1:5" ht="18.95" customHeight="1" x14ac:dyDescent="0.2">
      <c r="A31" s="15"/>
      <c r="B31" s="24"/>
      <c r="C31" s="14"/>
      <c r="D31" s="32"/>
      <c r="E31" s="32"/>
    </row>
    <row r="32" spans="1:5" ht="18.95" customHeight="1" thickBot="1" x14ac:dyDescent="0.25">
      <c r="A32" s="15">
        <v>10</v>
      </c>
      <c r="B32" s="1" t="s">
        <v>89</v>
      </c>
      <c r="E32" s="35">
        <f>E22-E24-E30</f>
        <v>0.62820856958316607</v>
      </c>
    </row>
    <row r="33" spans="1:5" ht="18.95" customHeight="1" thickTop="1" x14ac:dyDescent="0.2">
      <c r="A33" s="15"/>
      <c r="B33" s="24"/>
      <c r="C33" s="14"/>
      <c r="D33" s="14"/>
      <c r="E33" s="14"/>
    </row>
    <row r="34" spans="1:5" ht="18.95" customHeight="1" thickBot="1" x14ac:dyDescent="0.25">
      <c r="A34" s="15">
        <v>11</v>
      </c>
      <c r="B34" s="1" t="s">
        <v>90</v>
      </c>
      <c r="E34" s="36">
        <f>E14/E32</f>
        <v>1.5918280144817636</v>
      </c>
    </row>
    <row r="35" spans="1:5" ht="18.95" customHeight="1" thickTop="1" x14ac:dyDescent="0.2">
      <c r="A35" s="15"/>
      <c r="B35" s="24"/>
      <c r="C35" s="27"/>
      <c r="D35" s="14"/>
      <c r="E35" s="27"/>
    </row>
    <row r="36" spans="1:5" ht="18.95" customHeight="1" x14ac:dyDescent="0.2"/>
    <row r="37" spans="1:5" ht="18.95" customHeight="1" x14ac:dyDescent="0.2"/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19"/>
  <sheetViews>
    <sheetView zoomScale="85" zoomScaleNormal="85" workbookViewId="0">
      <selection activeCell="A26" sqref="A26:M26"/>
    </sheetView>
  </sheetViews>
  <sheetFormatPr defaultRowHeight="12.75" x14ac:dyDescent="0.2"/>
  <cols>
    <col min="1" max="1" width="6.85546875" style="11" customWidth="1"/>
    <col min="2" max="2" width="26.42578125" style="11" customWidth="1"/>
    <col min="3" max="3" width="16" style="11" customWidth="1"/>
    <col min="4" max="4" width="15.5703125" style="11" customWidth="1"/>
    <col min="5" max="5" width="19" style="11" customWidth="1"/>
    <col min="6" max="7" width="16.7109375" style="11" customWidth="1"/>
    <col min="8" max="10" width="19" style="11" customWidth="1"/>
    <col min="11" max="11" width="11.5703125" style="11" customWidth="1"/>
    <col min="12" max="12" width="10.85546875" style="11" customWidth="1"/>
    <col min="13" max="13" width="12.85546875" style="11" customWidth="1"/>
    <col min="14" max="14" width="14" style="11" customWidth="1"/>
    <col min="15" max="15" width="1.85546875" style="11" customWidth="1"/>
    <col min="16" max="18" width="9.140625" style="11"/>
    <col min="19" max="19" width="13.42578125" style="11" customWidth="1"/>
    <col min="20" max="16384" width="9.140625" style="11"/>
  </cols>
  <sheetData>
    <row r="1" spans="1:16384" s="7" customFormat="1" ht="20.100000000000001" customHeight="1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spans="1:16384" s="7" customFormat="1" ht="20.100000000000001" customHeight="1" x14ac:dyDescent="0.2">
      <c r="A2" s="69" t="s">
        <v>146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spans="1:16384" s="7" customFormat="1" ht="20.100000000000001" customHeight="1" x14ac:dyDescent="0.2">
      <c r="A3" s="69" t="s">
        <v>98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6384" s="7" customFormat="1" ht="20.100000000000001" customHeight="1" x14ac:dyDescent="0.2">
      <c r="A4" s="68" t="s">
        <v>18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6384" s="7" customFormat="1" ht="20.100000000000001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6384" s="7" customFormat="1" ht="20.100000000000001" customHeight="1" x14ac:dyDescent="0.2">
      <c r="A6" s="8" t="s">
        <v>99</v>
      </c>
      <c r="N6" s="9"/>
    </row>
    <row r="7" spans="1:16384" s="7" customFormat="1" ht="20.100000000000001" customHeight="1" x14ac:dyDescent="0.2">
      <c r="A7" s="8" t="s">
        <v>120</v>
      </c>
      <c r="N7" s="9" t="s">
        <v>121</v>
      </c>
    </row>
    <row r="8" spans="1:16384" s="7" customFormat="1" ht="20.100000000000001" customHeight="1" x14ac:dyDescent="0.2">
      <c r="A8" s="7" t="s">
        <v>74</v>
      </c>
      <c r="N8" s="9" t="s">
        <v>122</v>
      </c>
    </row>
    <row r="9" spans="1:16384" s="7" customFormat="1" ht="20.100000000000001" customHeight="1" x14ac:dyDescent="0.2">
      <c r="A9" s="8" t="s">
        <v>40</v>
      </c>
      <c r="N9" s="10" t="s">
        <v>75</v>
      </c>
    </row>
    <row r="10" spans="1:16384" s="7" customFormat="1" ht="20.100000000000001" customHeight="1" x14ac:dyDescent="0.2"/>
    <row r="11" spans="1:16384" ht="66" customHeight="1" x14ac:dyDescent="0.2">
      <c r="A11" s="19" t="s">
        <v>41</v>
      </c>
      <c r="B11" s="19" t="s">
        <v>100</v>
      </c>
      <c r="C11" s="19" t="s">
        <v>101</v>
      </c>
      <c r="D11" s="19" t="s">
        <v>123</v>
      </c>
      <c r="E11" s="19" t="s">
        <v>102</v>
      </c>
      <c r="F11" s="19" t="s">
        <v>103</v>
      </c>
      <c r="G11" s="19" t="s">
        <v>129</v>
      </c>
      <c r="H11" s="19" t="s">
        <v>138</v>
      </c>
      <c r="I11" s="19" t="s">
        <v>139</v>
      </c>
      <c r="J11" s="19" t="s">
        <v>130</v>
      </c>
      <c r="K11" s="19" t="s">
        <v>104</v>
      </c>
      <c r="L11" s="19" t="s">
        <v>105</v>
      </c>
      <c r="M11" s="19" t="s">
        <v>124</v>
      </c>
      <c r="N11" s="19" t="s">
        <v>106</v>
      </c>
    </row>
    <row r="12" spans="1:16384" ht="18.95" customHeight="1" x14ac:dyDescent="0.2">
      <c r="A12" s="12"/>
      <c r="B12" s="46" t="s">
        <v>107</v>
      </c>
      <c r="C12" s="46" t="s">
        <v>108</v>
      </c>
      <c r="D12" s="46" t="s">
        <v>109</v>
      </c>
      <c r="E12" s="46" t="s">
        <v>110</v>
      </c>
      <c r="F12" s="46" t="s">
        <v>111</v>
      </c>
      <c r="G12" s="46" t="s">
        <v>112</v>
      </c>
      <c r="H12" s="46" t="s">
        <v>131</v>
      </c>
      <c r="I12" s="46" t="s">
        <v>132</v>
      </c>
      <c r="J12" s="46" t="s">
        <v>140</v>
      </c>
      <c r="K12" s="46" t="s">
        <v>141</v>
      </c>
      <c r="L12" s="46" t="s">
        <v>142</v>
      </c>
      <c r="M12" s="46" t="s">
        <v>143</v>
      </c>
      <c r="N12" s="46" t="s">
        <v>125</v>
      </c>
    </row>
    <row r="13" spans="1:16384" ht="18.95" customHeight="1" x14ac:dyDescent="0.2">
      <c r="A13" s="12"/>
      <c r="B13" s="17"/>
      <c r="C13" s="17"/>
      <c r="D13" s="18" t="s">
        <v>42</v>
      </c>
      <c r="E13" s="18" t="s">
        <v>42</v>
      </c>
      <c r="F13" s="18" t="s">
        <v>42</v>
      </c>
      <c r="G13" s="18" t="s">
        <v>113</v>
      </c>
      <c r="H13" s="18" t="s">
        <v>42</v>
      </c>
      <c r="I13" s="18" t="s">
        <v>42</v>
      </c>
      <c r="J13" s="18" t="s">
        <v>42</v>
      </c>
      <c r="K13" s="18"/>
      <c r="L13" s="18" t="s">
        <v>113</v>
      </c>
      <c r="M13" s="18" t="s">
        <v>113</v>
      </c>
      <c r="N13" s="18" t="s">
        <v>113</v>
      </c>
    </row>
    <row r="14" spans="1:16384" ht="18.95" customHeight="1" x14ac:dyDescent="0.2">
      <c r="A14" s="15"/>
      <c r="B14" s="13"/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S14" s="7" t="s">
        <v>133</v>
      </c>
    </row>
    <row r="15" spans="1:16384" ht="18.95" customHeight="1" x14ac:dyDescent="0.2">
      <c r="A15" s="15">
        <v>1</v>
      </c>
      <c r="B15" s="13" t="s">
        <v>114</v>
      </c>
      <c r="C15" s="16" t="s">
        <v>115</v>
      </c>
      <c r="D15" s="14">
        <v>115458336.806729</v>
      </c>
      <c r="E15" s="14">
        <f>S15</f>
        <v>-27100.716734013618</v>
      </c>
      <c r="F15" s="14">
        <f>SUM(D15:E15)</f>
        <v>115431236.089995</v>
      </c>
      <c r="G15" s="47">
        <v>0.88880000000000003</v>
      </c>
      <c r="H15" s="14">
        <f>F15*G15</f>
        <v>102595282.63678756</v>
      </c>
      <c r="I15" s="14">
        <f>$K15*I$21</f>
        <v>-22916894.014978446</v>
      </c>
      <c r="J15" s="14">
        <f>SUM(H15:I15)</f>
        <v>79678388.621809125</v>
      </c>
      <c r="K15" s="47">
        <f>H15/H$21</f>
        <v>2.2179500216313205E-2</v>
      </c>
      <c r="L15" s="47">
        <v>1.5807874999999999E-2</v>
      </c>
      <c r="M15" s="47">
        <f>K15*L15</f>
        <v>3.5061076698195208E-4</v>
      </c>
      <c r="N15" s="47">
        <v>2.6747510269335971E-4</v>
      </c>
      <c r="Q15" s="47"/>
      <c r="R15" s="47">
        <f>D15/D$21</f>
        <v>2.2182425929549918E-2</v>
      </c>
      <c r="S15" s="14">
        <f>$S$21*R15</f>
        <v>-27100.716734013618</v>
      </c>
    </row>
    <row r="16" spans="1:16384" ht="18.95" customHeight="1" x14ac:dyDescent="0.2">
      <c r="A16" s="15"/>
      <c r="B16" s="13"/>
      <c r="C16" s="16"/>
      <c r="D16" s="14"/>
      <c r="E16" s="14"/>
      <c r="F16" s="14"/>
      <c r="G16" s="48"/>
      <c r="H16" s="14"/>
      <c r="I16" s="14"/>
      <c r="J16" s="14"/>
      <c r="K16" s="47"/>
      <c r="L16" s="48"/>
      <c r="M16" s="47"/>
      <c r="N16" s="48"/>
      <c r="Q16" s="47"/>
      <c r="R16" s="47"/>
      <c r="S16" s="14"/>
    </row>
    <row r="17" spans="1:19" ht="18.95" customHeight="1" x14ac:dyDescent="0.2">
      <c r="A17" s="15">
        <v>2</v>
      </c>
      <c r="B17" s="13" t="s">
        <v>116</v>
      </c>
      <c r="C17" s="16" t="s">
        <v>117</v>
      </c>
      <c r="D17" s="14">
        <v>2317617085.666522</v>
      </c>
      <c r="E17" s="61">
        <f>S17</f>
        <v>-543997.82530816796</v>
      </c>
      <c r="F17" s="14">
        <f>SUM(D17:E17)</f>
        <v>2317073087.8412137</v>
      </c>
      <c r="G17" s="49">
        <f>$G15</f>
        <v>0.88880000000000003</v>
      </c>
      <c r="H17" s="14">
        <f>F17*G17</f>
        <v>2059414560.4732709</v>
      </c>
      <c r="I17" s="14">
        <f>$K17*I$21</f>
        <v>-460015158.61457878</v>
      </c>
      <c r="J17" s="14">
        <f>SUM(H17:I17)</f>
        <v>1599399401.8586922</v>
      </c>
      <c r="K17" s="47">
        <f>H17/H$21</f>
        <v>0.44521331308382367</v>
      </c>
      <c r="L17" s="49">
        <v>4.2101430473146732E-2</v>
      </c>
      <c r="M17" s="47">
        <f>K17*L17</f>
        <v>1.8744117346517909E-2</v>
      </c>
      <c r="N17" s="47">
        <v>1.7889544402377295E-2</v>
      </c>
      <c r="Q17" s="47"/>
      <c r="R17" s="47">
        <f>D17/D$21</f>
        <v>0.44527204148034061</v>
      </c>
      <c r="S17" s="14">
        <f>$S$21*R17</f>
        <v>-543997.82530816796</v>
      </c>
    </row>
    <row r="18" spans="1:19" ht="18.95" customHeight="1" x14ac:dyDescent="0.2">
      <c r="A18" s="15"/>
      <c r="B18" s="13"/>
      <c r="C18" s="16"/>
      <c r="D18" s="50"/>
      <c r="E18" s="50"/>
      <c r="F18" s="50"/>
      <c r="G18" s="52"/>
      <c r="H18" s="50"/>
      <c r="I18" s="50"/>
      <c r="J18" s="50"/>
      <c r="K18" s="51"/>
      <c r="L18" s="52"/>
      <c r="M18" s="51"/>
      <c r="N18" s="52"/>
      <c r="Q18" s="51"/>
      <c r="R18" s="51"/>
      <c r="S18" s="50"/>
    </row>
    <row r="19" spans="1:19" ht="18.95" customHeight="1" x14ac:dyDescent="0.2">
      <c r="A19" s="15">
        <v>3</v>
      </c>
      <c r="B19" s="13" t="s">
        <v>118</v>
      </c>
      <c r="C19" s="16"/>
      <c r="D19" s="20">
        <v>2771870924.3969202</v>
      </c>
      <c r="E19" s="62">
        <v>35805.312042181497</v>
      </c>
      <c r="F19" s="20">
        <f>SUM(D19:E19)</f>
        <v>2771906729.7089624</v>
      </c>
      <c r="G19" s="49">
        <f>$G17</f>
        <v>0.88880000000000003</v>
      </c>
      <c r="H19" s="20">
        <f>F19*G19</f>
        <v>2463670701.3653259</v>
      </c>
      <c r="I19" s="20">
        <f>$K19*I$21</f>
        <v>-550314584.64691687</v>
      </c>
      <c r="J19" s="20">
        <f>SUM(H19:I19)</f>
        <v>1913356116.7184091</v>
      </c>
      <c r="K19" s="53">
        <f>H19/H$21</f>
        <v>0.53260718669986329</v>
      </c>
      <c r="L19" s="47">
        <v>0.105</v>
      </c>
      <c r="M19" s="53">
        <f>K19*L19</f>
        <v>5.5923754603485643E-2</v>
      </c>
      <c r="N19" s="53">
        <v>5.5678053143899502E-2</v>
      </c>
      <c r="Q19" s="47"/>
      <c r="R19" s="53">
        <f>D19/D$21</f>
        <v>0.53254553259010962</v>
      </c>
      <c r="S19" s="20">
        <f>$S$21*R19</f>
        <v>-650621.60795781866</v>
      </c>
    </row>
    <row r="20" spans="1:19" ht="18.95" customHeight="1" x14ac:dyDescent="0.2">
      <c r="A20" s="15"/>
      <c r="B20" s="13"/>
      <c r="C20" s="16"/>
      <c r="D20" s="14"/>
      <c r="E20" s="14"/>
      <c r="F20" s="14"/>
      <c r="G20" s="48"/>
      <c r="H20" s="14"/>
      <c r="I20" s="14"/>
      <c r="J20" s="14"/>
      <c r="K20" s="47"/>
      <c r="L20" s="48"/>
      <c r="M20" s="47"/>
      <c r="N20" s="48"/>
      <c r="Q20" s="48"/>
      <c r="R20" s="48"/>
      <c r="S20" s="14"/>
    </row>
    <row r="21" spans="1:19" ht="18.95" customHeight="1" thickBot="1" x14ac:dyDescent="0.25">
      <c r="A21" s="15">
        <v>4</v>
      </c>
      <c r="B21" s="13" t="s">
        <v>119</v>
      </c>
      <c r="C21" s="16"/>
      <c r="D21" s="21">
        <f>SUM(D15:D19)</f>
        <v>5204946346.8701706</v>
      </c>
      <c r="E21" s="21">
        <f>SUM(E15:E19)</f>
        <v>-535293.2300000001</v>
      </c>
      <c r="F21" s="21">
        <f>SUM(F15:F19)</f>
        <v>5204411053.6401711</v>
      </c>
      <c r="G21" s="48"/>
      <c r="H21" s="21">
        <f>SUM(H15:H19)</f>
        <v>4625680544.4753838</v>
      </c>
      <c r="I21" s="21">
        <v>-1033246637.276474</v>
      </c>
      <c r="J21" s="21">
        <f>SUM(J15:J19)</f>
        <v>3592433907.1989102</v>
      </c>
      <c r="K21" s="54">
        <f>SUM(K15:K19)</f>
        <v>1.0000000000000002</v>
      </c>
      <c r="L21" s="48"/>
      <c r="M21" s="54">
        <f>SUM(M15:M19)</f>
        <v>7.5018482716985496E-2</v>
      </c>
      <c r="N21" s="54">
        <f>SUM(N15:N19)</f>
        <v>7.3835072648970157E-2</v>
      </c>
      <c r="Q21" s="47"/>
      <c r="R21" s="54">
        <f>SUM(R15:R19)</f>
        <v>1.0000000000000002</v>
      </c>
      <c r="S21" s="21">
        <v>-1221720.1500000001</v>
      </c>
    </row>
    <row r="22" spans="1:19" ht="18.95" customHeight="1" thickTop="1" x14ac:dyDescent="0.2">
      <c r="A22" s="15"/>
      <c r="B22" s="13"/>
      <c r="C22" s="16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S22" s="61">
        <f>SUM(S15:S19)</f>
        <v>-1221720.1500000004</v>
      </c>
    </row>
    <row r="23" spans="1:19" s="7" customFormat="1" ht="20.100000000000001" customHeight="1" x14ac:dyDescent="0.2">
      <c r="A23" s="69" t="str">
        <f>A1</f>
        <v>KENTUCKY UTILITIES COMPANY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45"/>
    </row>
    <row r="24" spans="1:19" s="7" customFormat="1" ht="20.100000000000001" customHeight="1" x14ac:dyDescent="0.2">
      <c r="A24" s="69" t="str">
        <f t="shared" ref="A24:A25" si="0">A2</f>
        <v>CASE NO. 2014-00371 - RESPONSE TO PSC 2-75 (SLIPPAGE FACTOR 97.803%)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45"/>
    </row>
    <row r="25" spans="1:19" s="7" customFormat="1" ht="20.100000000000001" customHeight="1" x14ac:dyDescent="0.2">
      <c r="A25" s="69" t="str">
        <f t="shared" si="0"/>
        <v>COST OF CAPITAL SUMMARY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45"/>
    </row>
    <row r="26" spans="1:19" s="7" customFormat="1" ht="20.100000000000001" customHeight="1" x14ac:dyDescent="0.2">
      <c r="A26" s="68" t="s">
        <v>11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45"/>
    </row>
    <row r="27" spans="1:19" s="7" customFormat="1" ht="20.100000000000001" customHeight="1" x14ac:dyDescent="0.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9" s="7" customFormat="1" ht="20.100000000000001" customHeight="1" x14ac:dyDescent="0.2">
      <c r="A28" s="8" t="s">
        <v>126</v>
      </c>
      <c r="M28" s="9"/>
    </row>
    <row r="29" spans="1:19" s="7" customFormat="1" ht="20.100000000000001" customHeight="1" x14ac:dyDescent="0.2">
      <c r="A29" s="8" t="s">
        <v>127</v>
      </c>
      <c r="M29" s="9" t="s">
        <v>121</v>
      </c>
    </row>
    <row r="30" spans="1:19" s="7" customFormat="1" ht="20.100000000000001" customHeight="1" x14ac:dyDescent="0.2">
      <c r="A30" s="7" t="s">
        <v>74</v>
      </c>
      <c r="M30" s="9" t="s">
        <v>128</v>
      </c>
    </row>
    <row r="31" spans="1:19" s="7" customFormat="1" ht="20.100000000000001" customHeight="1" x14ac:dyDescent="0.2">
      <c r="A31" s="8" t="s">
        <v>40</v>
      </c>
      <c r="M31" s="10" t="str">
        <f>$N$9</f>
        <v>WITNESS:   K. W. BLAKE</v>
      </c>
    </row>
    <row r="32" spans="1:19" s="7" customFormat="1" ht="20.100000000000001" customHeight="1" x14ac:dyDescent="0.2"/>
    <row r="33" spans="1:19" ht="66" customHeight="1" x14ac:dyDescent="0.2">
      <c r="A33" s="19" t="s">
        <v>41</v>
      </c>
      <c r="B33" s="19" t="s">
        <v>100</v>
      </c>
      <c r="C33" s="19" t="s">
        <v>101</v>
      </c>
      <c r="D33" s="19" t="s">
        <v>123</v>
      </c>
      <c r="E33" s="19" t="s">
        <v>102</v>
      </c>
      <c r="F33" s="19" t="s">
        <v>103</v>
      </c>
      <c r="G33" s="19" t="s">
        <v>129</v>
      </c>
      <c r="H33" s="19" t="s">
        <v>138</v>
      </c>
      <c r="I33" s="19" t="s">
        <v>139</v>
      </c>
      <c r="J33" s="19" t="s">
        <v>130</v>
      </c>
      <c r="K33" s="19" t="s">
        <v>104</v>
      </c>
      <c r="L33" s="19" t="s">
        <v>105</v>
      </c>
      <c r="M33" s="19" t="s">
        <v>124</v>
      </c>
      <c r="N33" s="16"/>
    </row>
    <row r="34" spans="1:19" ht="18.95" customHeight="1" x14ac:dyDescent="0.2">
      <c r="A34" s="12"/>
      <c r="B34" s="46" t="s">
        <v>107</v>
      </c>
      <c r="C34" s="46" t="s">
        <v>108</v>
      </c>
      <c r="D34" s="46" t="s">
        <v>109</v>
      </c>
      <c r="E34" s="46" t="s">
        <v>110</v>
      </c>
      <c r="F34" s="46" t="s">
        <v>111</v>
      </c>
      <c r="G34" s="46" t="s">
        <v>112</v>
      </c>
      <c r="H34" s="46" t="s">
        <v>131</v>
      </c>
      <c r="I34" s="46" t="s">
        <v>132</v>
      </c>
      <c r="J34" s="46" t="s">
        <v>140</v>
      </c>
      <c r="K34" s="46" t="s">
        <v>141</v>
      </c>
      <c r="L34" s="46" t="s">
        <v>142</v>
      </c>
      <c r="M34" s="46" t="s">
        <v>143</v>
      </c>
      <c r="N34" s="46"/>
    </row>
    <row r="35" spans="1:19" ht="18.95" customHeight="1" x14ac:dyDescent="0.2">
      <c r="A35" s="12"/>
      <c r="B35" s="17"/>
      <c r="C35" s="17"/>
      <c r="D35" s="18" t="s">
        <v>42</v>
      </c>
      <c r="E35" s="18" t="s">
        <v>42</v>
      </c>
      <c r="F35" s="18" t="s">
        <v>42</v>
      </c>
      <c r="G35" s="18" t="s">
        <v>113</v>
      </c>
      <c r="H35" s="18" t="s">
        <v>42</v>
      </c>
      <c r="I35" s="18" t="s">
        <v>42</v>
      </c>
      <c r="J35" s="18" t="s">
        <v>42</v>
      </c>
      <c r="K35" s="18"/>
      <c r="L35" s="18" t="s">
        <v>113</v>
      </c>
      <c r="M35" s="18" t="s">
        <v>113</v>
      </c>
      <c r="N35" s="18"/>
    </row>
    <row r="36" spans="1:19" ht="18.95" customHeight="1" x14ac:dyDescent="0.2">
      <c r="A36" s="15"/>
      <c r="B36" s="13"/>
      <c r="C36" s="1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S36" s="7" t="s">
        <v>133</v>
      </c>
    </row>
    <row r="37" spans="1:19" ht="18.95" customHeight="1" x14ac:dyDescent="0.2">
      <c r="A37" s="15">
        <v>1</v>
      </c>
      <c r="B37" s="13" t="s">
        <v>114</v>
      </c>
      <c r="C37" s="16" t="s">
        <v>115</v>
      </c>
      <c r="D37" s="14">
        <v>243190202.22694799</v>
      </c>
      <c r="E37" s="14">
        <f>S37</f>
        <v>-59811.767981771583</v>
      </c>
      <c r="F37" s="14">
        <f>SUM(D37:E37)</f>
        <v>243130390.45896623</v>
      </c>
      <c r="G37" s="47">
        <v>0.88749999999999996</v>
      </c>
      <c r="H37" s="14">
        <f>F37*G37</f>
        <v>215778221.53233251</v>
      </c>
      <c r="I37" s="14">
        <f>$K37*I$43</f>
        <v>-45150768.330258071</v>
      </c>
      <c r="J37" s="14">
        <f>SUM(H37:I37)</f>
        <v>170627453.20207444</v>
      </c>
      <c r="K37" s="47">
        <f>H37/H$43</f>
        <v>4.8950246060321931E-2</v>
      </c>
      <c r="L37" s="47">
        <v>6.3629500000000009E-3</v>
      </c>
      <c r="M37" s="47">
        <f>K37*L37</f>
        <v>3.1146796816952546E-4</v>
      </c>
      <c r="N37" s="14"/>
      <c r="R37" s="47">
        <f>D37/D$43</f>
        <v>4.8957011948907919E-2</v>
      </c>
      <c r="S37" s="14">
        <f>$S$21*R37</f>
        <v>-59811.767981771583</v>
      </c>
    </row>
    <row r="38" spans="1:19" ht="18.95" customHeight="1" x14ac:dyDescent="0.2">
      <c r="A38" s="15"/>
      <c r="B38" s="13"/>
      <c r="C38" s="16"/>
      <c r="D38" s="14"/>
      <c r="E38" s="14"/>
      <c r="F38" s="14"/>
      <c r="G38" s="47"/>
      <c r="H38" s="14"/>
      <c r="I38" s="14"/>
      <c r="J38" s="14"/>
      <c r="K38" s="47"/>
      <c r="L38" s="47"/>
      <c r="M38" s="47"/>
      <c r="N38" s="14"/>
      <c r="R38" s="47"/>
      <c r="S38" s="14"/>
    </row>
    <row r="39" spans="1:19" ht="18.95" customHeight="1" x14ac:dyDescent="0.2">
      <c r="A39" s="15">
        <v>2</v>
      </c>
      <c r="B39" s="13" t="s">
        <v>116</v>
      </c>
      <c r="C39" s="16" t="s">
        <v>117</v>
      </c>
      <c r="D39" s="14">
        <v>2063411394.2623298</v>
      </c>
      <c r="E39" s="61">
        <f>S39</f>
        <v>-507488.71638088749</v>
      </c>
      <c r="F39" s="14">
        <f>SUM(D39:E39)</f>
        <v>2062903905.545949</v>
      </c>
      <c r="G39" s="49">
        <f>G$37</f>
        <v>0.88749999999999996</v>
      </c>
      <c r="H39" s="14">
        <f>F39*G39</f>
        <v>1830827216.1720297</v>
      </c>
      <c r="I39" s="14">
        <f>$K39*I$43</f>
        <v>-383093599.08098161</v>
      </c>
      <c r="J39" s="14">
        <f>SUM(H39:I39)</f>
        <v>1447733617.0910482</v>
      </c>
      <c r="K39" s="47">
        <f>H39/H$43</f>
        <v>0.41533126971354872</v>
      </c>
      <c r="L39" s="49">
        <v>3.7836994575338304E-2</v>
      </c>
      <c r="M39" s="47">
        <f>K39*L39</f>
        <v>1.5714886999119913E-2</v>
      </c>
      <c r="R39" s="47">
        <f>D39/D$43</f>
        <v>0.41538867667926033</v>
      </c>
      <c r="S39" s="14">
        <f>$S$21*R39</f>
        <v>-507488.71638088749</v>
      </c>
    </row>
    <row r="40" spans="1:19" ht="18.95" customHeight="1" x14ac:dyDescent="0.2">
      <c r="A40" s="15"/>
      <c r="B40" s="13"/>
      <c r="C40" s="16"/>
      <c r="D40" s="50"/>
      <c r="E40" s="50"/>
      <c r="F40" s="50"/>
      <c r="G40" s="51"/>
      <c r="H40" s="50"/>
      <c r="I40" s="50"/>
      <c r="J40" s="50"/>
      <c r="K40" s="51"/>
      <c r="L40" s="51"/>
      <c r="M40" s="51"/>
      <c r="N40" s="50"/>
      <c r="R40" s="51"/>
      <c r="S40" s="50"/>
    </row>
    <row r="41" spans="1:19" ht="18.95" customHeight="1" x14ac:dyDescent="0.2">
      <c r="A41" s="15">
        <v>3</v>
      </c>
      <c r="B41" s="13" t="s">
        <v>118</v>
      </c>
      <c r="C41" s="16"/>
      <c r="D41" s="20">
        <v>2660821711.1411796</v>
      </c>
      <c r="E41" s="20">
        <v>32007.254362658947</v>
      </c>
      <c r="F41" s="20">
        <f>SUM(D41:E41)</f>
        <v>2660853718.3955421</v>
      </c>
      <c r="G41" s="49">
        <f>G$37</f>
        <v>0.88749999999999996</v>
      </c>
      <c r="H41" s="20">
        <f>F41*G41</f>
        <v>2361507675.0760436</v>
      </c>
      <c r="I41" s="20">
        <f>$K41*I$43</f>
        <v>-494136457.28611284</v>
      </c>
      <c r="J41" s="20">
        <f>SUM(H41:I41)</f>
        <v>1867371217.7899308</v>
      </c>
      <c r="K41" s="53">
        <f>H41/H$43</f>
        <v>0.53571848422612933</v>
      </c>
      <c r="L41" s="47">
        <v>0.105</v>
      </c>
      <c r="M41" s="53">
        <f>K41*L41</f>
        <v>5.6250440843743581E-2</v>
      </c>
      <c r="N41" s="14"/>
      <c r="R41" s="53">
        <f>D41/D$43</f>
        <v>0.53565431137183184</v>
      </c>
      <c r="S41" s="20">
        <f>$S$21*R41</f>
        <v>-654419.66563734121</v>
      </c>
    </row>
    <row r="42" spans="1:19" ht="18.95" customHeight="1" x14ac:dyDescent="0.2">
      <c r="A42" s="15"/>
      <c r="B42" s="13"/>
      <c r="C42" s="16"/>
      <c r="D42" s="14"/>
      <c r="E42" s="14"/>
      <c r="F42" s="14"/>
      <c r="G42" s="47"/>
      <c r="H42" s="14"/>
      <c r="I42" s="14"/>
      <c r="J42" s="14"/>
      <c r="K42" s="47"/>
      <c r="L42" s="47"/>
      <c r="M42" s="47"/>
      <c r="N42" s="14"/>
      <c r="R42" s="48"/>
      <c r="S42" s="14"/>
    </row>
    <row r="43" spans="1:19" ht="18.95" customHeight="1" thickBot="1" x14ac:dyDescent="0.25">
      <c r="A43" s="15">
        <v>4</v>
      </c>
      <c r="B43" s="13" t="s">
        <v>119</v>
      </c>
      <c r="C43" s="16"/>
      <c r="D43" s="21">
        <f>SUM(D37:D41)</f>
        <v>4967423307.6304569</v>
      </c>
      <c r="E43" s="21">
        <f>SUM(E37:E41)</f>
        <v>-535293.2300000001</v>
      </c>
      <c r="F43" s="21">
        <f>SUM(F37:F41)</f>
        <v>4966888014.4004574</v>
      </c>
      <c r="G43" s="47"/>
      <c r="H43" s="21">
        <f>SUM(H37:H41)</f>
        <v>4408113112.780406</v>
      </c>
      <c r="I43" s="21">
        <v>-922380824.69735253</v>
      </c>
      <c r="J43" s="21">
        <f>SUM(J37:J41)</f>
        <v>3485732288.0830536</v>
      </c>
      <c r="K43" s="54">
        <f>SUM(K37:K41)</f>
        <v>1</v>
      </c>
      <c r="L43" s="47"/>
      <c r="M43" s="54">
        <f t="shared" ref="M43" si="1">SUM(M37:M41)</f>
        <v>7.2276795811033023E-2</v>
      </c>
      <c r="N43" s="14"/>
      <c r="R43" s="54">
        <f>SUM(R37:R41)</f>
        <v>1</v>
      </c>
      <c r="S43" s="21">
        <v>-1221720.1500000001</v>
      </c>
    </row>
    <row r="44" spans="1:19" ht="18.95" customHeight="1" thickTop="1" x14ac:dyDescent="0.2">
      <c r="A44" s="15"/>
      <c r="B44" s="13"/>
      <c r="C44" s="16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S44" s="61">
        <f>SUM(S37:S41)</f>
        <v>-1221720.1500000004</v>
      </c>
    </row>
    <row r="45" spans="1:19" ht="18.95" customHeight="1" x14ac:dyDescent="0.2">
      <c r="A45" s="15"/>
      <c r="B45" s="13"/>
      <c r="C45" s="16"/>
    </row>
    <row r="46" spans="1:19" ht="18.95" customHeight="1" x14ac:dyDescent="0.2">
      <c r="A46" s="15"/>
      <c r="B46" s="13"/>
      <c r="C46" s="16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9" ht="18.95" customHeight="1" x14ac:dyDescent="0.2">
      <c r="A47" s="15"/>
      <c r="B47" s="13"/>
      <c r="C47" s="16"/>
    </row>
    <row r="48" spans="1:19" ht="18.95" customHeight="1" x14ac:dyDescent="0.2">
      <c r="A48" s="15"/>
      <c r="B48" s="55"/>
      <c r="C48" s="1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8.95" customHeight="1" x14ac:dyDescent="0.2">
      <c r="B49" s="55"/>
      <c r="C49" s="16"/>
    </row>
    <row r="50" spans="1:14" ht="18.95" customHeight="1" x14ac:dyDescent="0.2">
      <c r="A50" s="15"/>
      <c r="B50" s="55"/>
      <c r="C50" s="1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8.95" customHeight="1" x14ac:dyDescent="0.2">
      <c r="B51" s="55"/>
      <c r="C51" s="16"/>
    </row>
    <row r="52" spans="1:14" ht="18.95" customHeight="1" x14ac:dyDescent="0.2">
      <c r="A52" s="15"/>
      <c r="B52" s="55"/>
      <c r="C52" s="1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7"/>
    </row>
    <row r="53" spans="1:14" ht="18.95" customHeight="1" x14ac:dyDescent="0.2">
      <c r="C53" s="16"/>
    </row>
    <row r="54" spans="1:14" ht="18.95" customHeight="1" x14ac:dyDescent="0.2">
      <c r="C54" s="16"/>
    </row>
    <row r="55" spans="1:14" ht="18.95" customHeight="1" x14ac:dyDescent="0.2">
      <c r="C55" s="16"/>
    </row>
    <row r="56" spans="1:14" ht="18.95" customHeight="1" x14ac:dyDescent="0.2"/>
    <row r="57" spans="1:14" ht="18.95" customHeight="1" x14ac:dyDescent="0.2"/>
    <row r="58" spans="1:14" ht="18.95" customHeight="1" x14ac:dyDescent="0.2"/>
    <row r="59" spans="1:14" ht="18.95" customHeight="1" x14ac:dyDescent="0.2"/>
    <row r="60" spans="1:14" ht="18.95" customHeight="1" x14ac:dyDescent="0.2"/>
    <row r="61" spans="1:14" ht="18.95" customHeight="1" x14ac:dyDescent="0.2"/>
    <row r="62" spans="1:14" ht="18.95" customHeight="1" x14ac:dyDescent="0.2"/>
    <row r="63" spans="1:14" ht="18.95" customHeight="1" x14ac:dyDescent="0.2"/>
    <row r="64" spans="1:1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  <row r="219" ht="18.95" customHeight="1" x14ac:dyDescent="0.2"/>
  </sheetData>
  <mergeCells count="2348"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4:M24"/>
    <mergeCell ref="A23:M23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</mergeCells>
  <pageMargins left="0.95" right="0.5" top="0.75" bottom="0.75" header="0.3" footer="0.3"/>
  <pageSetup scale="58" fitToHeight="0" orientation="portrait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Rate Case Constants</vt:lpstr>
      <vt:lpstr>Index A</vt:lpstr>
      <vt:lpstr>SCH A</vt:lpstr>
      <vt:lpstr>IMPORT&gt;&gt;&gt;</vt:lpstr>
      <vt:lpstr>SCH C-1</vt:lpstr>
      <vt:lpstr>SCH H-1</vt:lpstr>
      <vt:lpstr>SCH J-1</vt:lpstr>
      <vt:lpstr>'Index A'!Print_Area</vt:lpstr>
      <vt:lpstr>'SCH A'!Print_Area</vt:lpstr>
      <vt:lpstr>'SCH H-1'!Print_Area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2014-12-04T19:33:26Z</dcterms:created>
  <dcterms:modified xsi:type="dcterms:W3CDTF">2015-01-20T20:42:52Z</dcterms:modified>
</cp:coreProperties>
</file>