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8535" yWindow="675" windowWidth="19035" windowHeight="11115"/>
  </bookViews>
  <sheets>
    <sheet name="Sheet1" sheetId="1" r:id="rId1"/>
    <sheet name="RESET-KPCO" sheetId="5" r:id="rId2"/>
    <sheet name="upload" sheetId="3" r:id="rId3"/>
    <sheet name="Mitchell High_Low Setup Oct 13" sheetId="6" r:id="rId4"/>
  </sheets>
  <definedNames>
    <definedName name="_xlnm.Print_Area" localSheetId="3">'Mitchell High_Low Setup Oct 13'!$A$1:$CE$20</definedName>
    <definedName name="_xlnm.Print_Area" localSheetId="1">'RESET-KPCO'!$A$1:$N$48</definedName>
    <definedName name="_xlnm.Print_Titles" localSheetId="1">'RESET-KPCO'!$1:$3</definedName>
  </definedNames>
  <calcPr calcId="145621"/>
</workbook>
</file>

<file path=xl/calcChain.xml><?xml version="1.0" encoding="utf-8"?>
<calcChain xmlns="http://schemas.openxmlformats.org/spreadsheetml/2006/main">
  <c r="U8" i="1" l="1"/>
  <c r="B28" i="1" l="1"/>
  <c r="B27" i="1"/>
  <c r="K14" i="1" l="1"/>
  <c r="K12" i="1"/>
  <c r="K10" i="1"/>
  <c r="K8" i="1"/>
  <c r="I14" i="1"/>
  <c r="I12" i="1"/>
  <c r="I10" i="1"/>
  <c r="I8" i="1"/>
  <c r="G14" i="1"/>
  <c r="G12" i="1"/>
  <c r="G10" i="1"/>
  <c r="G8" i="1"/>
  <c r="K6" i="1"/>
  <c r="I6" i="1"/>
  <c r="G6" i="1"/>
  <c r="AH28" i="6"/>
  <c r="AH27" i="6"/>
  <c r="AH26" i="6"/>
  <c r="AK27" i="6"/>
  <c r="AK26" i="6"/>
  <c r="AL28" i="6"/>
  <c r="AH23" i="6"/>
  <c r="CC19" i="6"/>
  <c r="CJ16" i="6"/>
  <c r="CH19" i="6" s="1"/>
  <c r="CH16" i="6"/>
  <c r="CE16" i="6"/>
  <c r="CC16" i="6"/>
  <c r="BZ16" i="6"/>
  <c r="BX16" i="6"/>
  <c r="BX19" i="6" s="1"/>
  <c r="BU16" i="6"/>
  <c r="BS16" i="6"/>
  <c r="BQ16" i="6"/>
  <c r="BQ19" i="6" s="1"/>
  <c r="BN16" i="6"/>
  <c r="BL16" i="6"/>
  <c r="BJ16" i="6"/>
  <c r="BJ19" i="6" s="1"/>
  <c r="BG16" i="6"/>
  <c r="BE16" i="6"/>
  <c r="AZ16" i="6"/>
  <c r="AX16" i="6"/>
  <c r="AV16" i="6"/>
  <c r="AV19" i="6" s="1"/>
  <c r="AS16" i="6"/>
  <c r="AQ16" i="6"/>
  <c r="AL16" i="6"/>
  <c r="AJ16" i="6"/>
  <c r="AH16" i="6"/>
  <c r="AH19" i="6" s="1"/>
  <c r="AH22" i="6" s="1"/>
  <c r="AE16" i="6"/>
  <c r="AA19" i="6" s="1"/>
  <c r="AC16" i="6"/>
  <c r="AA16" i="6"/>
  <c r="X16" i="6"/>
  <c r="V16" i="6"/>
  <c r="T16" i="6"/>
  <c r="T19" i="6" s="1"/>
  <c r="Q16" i="6"/>
  <c r="O16" i="6"/>
  <c r="M16" i="6"/>
  <c r="M19" i="6" s="1"/>
  <c r="J16" i="6"/>
  <c r="H16" i="6"/>
  <c r="F16" i="6"/>
  <c r="F19" i="6" s="1"/>
  <c r="CK9" i="6"/>
  <c r="BC8" i="6"/>
  <c r="BC16" i="6" s="1"/>
  <c r="BC19" i="6" s="1"/>
  <c r="AO6" i="6"/>
  <c r="AO16" i="6" s="1"/>
  <c r="AO19" i="6" s="1"/>
  <c r="AH6" i="6"/>
  <c r="AH24" i="6" l="1"/>
  <c r="CK8" i="6"/>
  <c r="CK10" i="6" s="1"/>
  <c r="Y16" i="1" l="1"/>
  <c r="W16" i="1"/>
  <c r="U16" i="1"/>
  <c r="T1" i="3"/>
  <c r="I44" i="5"/>
  <c r="F44" i="5"/>
  <c r="C44" i="5"/>
  <c r="M42" i="5"/>
  <c r="K42" i="5"/>
  <c r="H42" i="5"/>
  <c r="E42" i="5"/>
  <c r="M41" i="5"/>
  <c r="K41" i="5"/>
  <c r="H41" i="5"/>
  <c r="E41" i="5"/>
  <c r="M40" i="5"/>
  <c r="K40" i="5"/>
  <c r="H40" i="5"/>
  <c r="E40" i="5"/>
  <c r="M39" i="5"/>
  <c r="K39" i="5"/>
  <c r="H39" i="5"/>
  <c r="E39" i="5"/>
  <c r="M38" i="5"/>
  <c r="K38" i="5"/>
  <c r="H38" i="5"/>
  <c r="E38" i="5"/>
  <c r="M37" i="5"/>
  <c r="K37" i="5"/>
  <c r="H37" i="5"/>
  <c r="E37" i="5"/>
  <c r="M36" i="5"/>
  <c r="K36" i="5"/>
  <c r="H36" i="5"/>
  <c r="E36" i="5"/>
  <c r="M35" i="5"/>
  <c r="M44" i="5" s="1"/>
  <c r="K35" i="5"/>
  <c r="K44" i="5" s="1"/>
  <c r="H35" i="5"/>
  <c r="H44" i="5" s="1"/>
  <c r="E35" i="5"/>
  <c r="E44" i="5" s="1"/>
  <c r="M28" i="5"/>
  <c r="K28" i="5"/>
  <c r="H28" i="5"/>
  <c r="E28" i="5"/>
  <c r="M27" i="5"/>
  <c r="K27" i="5"/>
  <c r="H27" i="5"/>
  <c r="M26" i="5"/>
  <c r="K26" i="5"/>
  <c r="H26" i="5"/>
  <c r="M25" i="5"/>
  <c r="K25" i="5"/>
  <c r="H25" i="5"/>
  <c r="M24" i="5"/>
  <c r="K24" i="5"/>
  <c r="H24" i="5"/>
  <c r="M23" i="5"/>
  <c r="K23" i="5"/>
  <c r="H23" i="5"/>
  <c r="E23" i="5"/>
  <c r="M22" i="5"/>
  <c r="K22" i="5"/>
  <c r="H22" i="5"/>
  <c r="E22" i="5"/>
  <c r="I30" i="5"/>
  <c r="F30" i="5"/>
  <c r="C30" i="5"/>
  <c r="M21" i="5"/>
  <c r="K21" i="5"/>
  <c r="H21" i="5"/>
  <c r="E21" i="5"/>
  <c r="R16" i="1"/>
  <c r="P16" i="1"/>
  <c r="N16" i="1"/>
  <c r="E28" i="1" l="1"/>
  <c r="E27" i="1"/>
  <c r="C27" i="1"/>
  <c r="C28" i="1"/>
  <c r="H8" i="3"/>
  <c r="H7" i="3"/>
  <c r="U19" i="1"/>
  <c r="N19" i="1"/>
  <c r="N23" i="1" s="1"/>
  <c r="H30" i="5"/>
  <c r="M30" i="5"/>
  <c r="E30" i="5"/>
  <c r="K30" i="5"/>
  <c r="E29" i="1" l="1"/>
  <c r="D27" i="1"/>
  <c r="D28" i="1"/>
  <c r="C29" i="1"/>
  <c r="A29" i="1" s="1"/>
  <c r="H5" i="3"/>
  <c r="U23" i="1"/>
  <c r="H4" i="3"/>
  <c r="D29" i="1" l="1"/>
  <c r="K16" i="1"/>
  <c r="I16" i="1"/>
  <c r="G16" i="1"/>
  <c r="I16" i="5"/>
  <c r="F16" i="5"/>
  <c r="C16" i="5"/>
  <c r="M8" i="5"/>
  <c r="K8" i="5"/>
  <c r="E8" i="5"/>
  <c r="M7" i="5"/>
  <c r="K7" i="5"/>
  <c r="H7" i="5"/>
  <c r="E7" i="5"/>
  <c r="E16" i="5" l="1"/>
  <c r="H16" i="5"/>
  <c r="M16" i="5"/>
  <c r="K16" i="5"/>
  <c r="G19" i="1"/>
</calcChain>
</file>

<file path=xl/sharedStrings.xml><?xml version="1.0" encoding="utf-8"?>
<sst xmlns="http://schemas.openxmlformats.org/spreadsheetml/2006/main" count="245" uniqueCount="106">
  <si>
    <t>Coal</t>
  </si>
  <si>
    <t>Transportation</t>
  </si>
  <si>
    <t>$ balance per acctg transactions in Comtrac</t>
  </si>
  <si>
    <t xml:space="preserve"> </t>
  </si>
  <si>
    <t>Conesville 4</t>
  </si>
  <si>
    <t>Conesville 5-6</t>
  </si>
  <si>
    <t>Manual accruals in Comtrac</t>
  </si>
  <si>
    <t>Reversal of prior month manual accruals in Comtrac</t>
  </si>
  <si>
    <t>RESETUPS</t>
  </si>
  <si>
    <t>VENDOR NAME</t>
  </si>
  <si>
    <t>CONT/P.O. #</t>
  </si>
  <si>
    <t>FOB $/TON</t>
  </si>
  <si>
    <t>FOB MINE COST</t>
  </si>
  <si>
    <t>RAIL TONS</t>
  </si>
  <si>
    <t>RAIL $/TON</t>
  </si>
  <si>
    <t>RAIL COST</t>
  </si>
  <si>
    <t>DUMPING $/TON</t>
  </si>
  <si>
    <t>DUMPING COST</t>
  </si>
  <si>
    <t>NOTES</t>
  </si>
  <si>
    <t>TOTAL</t>
  </si>
  <si>
    <t>COAL TONS</t>
  </si>
  <si>
    <t>BARGE TONS</t>
  </si>
  <si>
    <t>BARGE $/TON</t>
  </si>
  <si>
    <t>BARGE COST</t>
  </si>
  <si>
    <t>077705900</t>
  </si>
  <si>
    <t>MITCHELL</t>
  </si>
  <si>
    <t>CCPC (1510004)</t>
  </si>
  <si>
    <t>Non-barge Transp</t>
  </si>
  <si>
    <t>Barge Transp</t>
  </si>
  <si>
    <t>unit</t>
  </si>
  <si>
    <t>ledger</t>
  </si>
  <si>
    <t>acct</t>
  </si>
  <si>
    <t>alt acct</t>
  </si>
  <si>
    <t>state</t>
  </si>
  <si>
    <t>dept</t>
  </si>
  <si>
    <t>currency</t>
  </si>
  <si>
    <t>amt</t>
  </si>
  <si>
    <t>n/r</t>
  </si>
  <si>
    <t>rate typ</t>
  </si>
  <si>
    <t>rate</t>
  </si>
  <si>
    <t>base</t>
  </si>
  <si>
    <t>stat</t>
  </si>
  <si>
    <t>stat amt</t>
  </si>
  <si>
    <t>prod</t>
  </si>
  <si>
    <t>project</t>
  </si>
  <si>
    <t>affl</t>
  </si>
  <si>
    <t>scen</t>
  </si>
  <si>
    <t>ref</t>
  </si>
  <si>
    <t>descr</t>
  </si>
  <si>
    <t>proj unit</t>
  </si>
  <si>
    <t>work ord</t>
  </si>
  <si>
    <t>cost comp</t>
  </si>
  <si>
    <t>abm</t>
  </si>
  <si>
    <t>subcat</t>
  </si>
  <si>
    <t>analysis</t>
  </si>
  <si>
    <t>181</t>
  </si>
  <si>
    <t>ACTUALS</t>
  </si>
  <si>
    <t>1510001</t>
  </si>
  <si>
    <t>1860087</t>
  </si>
  <si>
    <t>10642</t>
  </si>
  <si>
    <t>USD</t>
  </si>
  <si>
    <t>MITCHELL UNINVOICED COAL/FRT</t>
  </si>
  <si>
    <t>MITCHELL EST BARGE BILL</t>
  </si>
  <si>
    <t>000001075</t>
  </si>
  <si>
    <t>WSNRG</t>
  </si>
  <si>
    <t>G0001267</t>
  </si>
  <si>
    <t>341</t>
  </si>
  <si>
    <t>801</t>
  </si>
  <si>
    <t>350</t>
  </si>
  <si>
    <t>ACT</t>
  </si>
  <si>
    <t xml:space="preserve">Beginning Balance - </t>
  </si>
  <si>
    <t xml:space="preserve">Uninvoiced Coal &amp; Transportation - </t>
  </si>
  <si>
    <t xml:space="preserve">Ending Balance - </t>
  </si>
  <si>
    <t>$ processed through AP - 1510001 (peoplesoft query)/FA0317 (Barging)</t>
  </si>
  <si>
    <t>Kammer - 10887</t>
  </si>
  <si>
    <t>Mitchell - 10642</t>
  </si>
  <si>
    <t>Muskingum River 1-4 - 10742</t>
  </si>
  <si>
    <t>Muskingum River 5 - 10742</t>
  </si>
  <si>
    <t>CCT Gavin (1510004) - 10255</t>
  </si>
  <si>
    <t>CCT Kammer (1510004) - 10887</t>
  </si>
  <si>
    <t>Mitchell High Sulfur- 10642</t>
  </si>
  <si>
    <t>Mitchell Low Sulfur- 10642</t>
  </si>
  <si>
    <t>MITCHELL - HIGH SULFUR</t>
  </si>
  <si>
    <t>MITCHELL - LOW SULFUR</t>
  </si>
  <si>
    <t>HS MITCHELL UNINVOICE COAL/FRT</t>
  </si>
  <si>
    <t>LS MITCHELL UNINVOICE COAL/FRT</t>
  </si>
  <si>
    <t>HS MITCHELL EST BARGE BILL</t>
  </si>
  <si>
    <t>LS MITCHELL EST BARGE BILL</t>
  </si>
  <si>
    <t>Gavin Bit - 10255 (1510001)</t>
  </si>
  <si>
    <t>Gavin Bit Feedstock - 10255 (1510030)</t>
  </si>
  <si>
    <t>SUM OF HIGH SULFUR &amp; LOW SULFUR</t>
  </si>
  <si>
    <t>START USING 10/1/2013</t>
  </si>
  <si>
    <t>Comtrac Confirmed</t>
  </si>
  <si>
    <t>Sept 2013 Accrued</t>
  </si>
  <si>
    <t>Comtrac GL Difference</t>
  </si>
  <si>
    <t>High Sulfur Tons</t>
  </si>
  <si>
    <t>Low Sulfur Tons</t>
  </si>
  <si>
    <t>Manual(s) in Comtrac to match</t>
  </si>
  <si>
    <t>Tons</t>
  </si>
  <si>
    <t>%</t>
  </si>
  <si>
    <t>AS OF 09/30/2013</t>
  </si>
  <si>
    <t xml:space="preserve">KENTUCKY POWER </t>
  </si>
  <si>
    <t>FA0129KP</t>
  </si>
  <si>
    <t>A/P</t>
  </si>
  <si>
    <t xml:space="preserve">  Total Amos</t>
  </si>
  <si>
    <t>1st Half 2014 SO2 Product A - Ohio Valley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</si>
</sst>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[Red]\(#,##0.0000\)"/>
  </numFmts>
  <fonts count="24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color rgb="FFC00000"/>
      <name val="Century Gothic"/>
      <family val="2"/>
    </font>
    <font>
      <u/>
      <sz val="10"/>
      <name val="Century Gothic"/>
      <family val="2"/>
    </font>
    <font>
      <sz val="10"/>
      <color rgb="FF0000FF"/>
      <name val="Century Gothic"/>
      <family val="2"/>
    </font>
    <font>
      <b/>
      <sz val="10"/>
      <color rgb="FF0000FF"/>
      <name val="Century Gothic"/>
      <family val="2"/>
    </font>
    <font>
      <b/>
      <sz val="10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indexed="22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3" fillId="0" borderId="0" applyNumberFormat="0" applyFont="0" applyFill="0" applyBorder="0" applyAlignment="0" applyProtection="0">
      <alignment horizontal="left"/>
    </xf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3">
      <alignment horizontal="center"/>
    </xf>
    <xf numFmtId="3" fontId="14" fillId="0" borderId="0" applyFont="0" applyFill="0" applyBorder="0" applyAlignment="0" applyProtection="0"/>
    <xf numFmtId="0" fontId="14" fillId="4" borderId="0" applyNumberFormat="0" applyFont="0" applyBorder="0" applyAlignment="0" applyProtection="0"/>
    <xf numFmtId="0" fontId="2" fillId="0" borderId="0"/>
    <xf numFmtId="0" fontId="16" fillId="0" borderId="0"/>
    <xf numFmtId="40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7" fillId="0" borderId="3">
      <alignment horizontal="center"/>
    </xf>
    <xf numFmtId="3" fontId="16" fillId="0" borderId="0" applyFont="0" applyFill="0" applyBorder="0" applyAlignment="0" applyProtection="0"/>
    <xf numFmtId="0" fontId="16" fillId="4" borderId="0" applyNumberFormat="0" applyFont="0" applyBorder="0" applyAlignment="0" applyProtection="0"/>
    <xf numFmtId="9" fontId="18" fillId="0" borderId="0" applyFont="0" applyFill="0" applyBorder="0" applyAlignment="0" applyProtection="0"/>
  </cellStyleXfs>
  <cellXfs count="70">
    <xf numFmtId="0" fontId="0" fillId="0" borderId="0" xfId="0"/>
    <xf numFmtId="44" fontId="2" fillId="0" borderId="0" xfId="1" applyFont="1" applyFill="1"/>
    <xf numFmtId="44" fontId="5" fillId="0" borderId="0" xfId="1" applyFont="1" applyFill="1"/>
    <xf numFmtId="44" fontId="0" fillId="0" borderId="0" xfId="0" applyNumberFormat="1"/>
    <xf numFmtId="39" fontId="1" fillId="0" borderId="0" xfId="10" applyNumberFormat="1"/>
    <xf numFmtId="0" fontId="1" fillId="0" borderId="0" xfId="10"/>
    <xf numFmtId="0" fontId="1" fillId="0" borderId="0" xfId="10" applyAlignment="1">
      <alignment horizontal="center"/>
    </xf>
    <xf numFmtId="164" fontId="1" fillId="0" borderId="0" xfId="10" applyNumberFormat="1"/>
    <xf numFmtId="0" fontId="9" fillId="0" borderId="0" xfId="10" applyFont="1" applyFill="1" applyBorder="1" applyAlignment="1">
      <alignment horizontal="center"/>
    </xf>
    <xf numFmtId="164" fontId="9" fillId="0" borderId="0" xfId="10" applyNumberFormat="1" applyFont="1" applyAlignment="1">
      <alignment horizontal="center"/>
    </xf>
    <xf numFmtId="39" fontId="9" fillId="0" borderId="0" xfId="10" applyNumberFormat="1" applyFont="1" applyAlignment="1">
      <alignment horizontal="center"/>
    </xf>
    <xf numFmtId="0" fontId="10" fillId="0" borderId="0" xfId="10" applyFont="1" applyFill="1" applyBorder="1"/>
    <xf numFmtId="49" fontId="10" fillId="0" borderId="0" xfId="10" quotePrefix="1" applyNumberFormat="1" applyFont="1" applyFill="1" applyBorder="1" applyAlignment="1">
      <alignment horizontal="center"/>
    </xf>
    <xf numFmtId="43" fontId="10" fillId="0" borderId="0" xfId="8" applyFont="1" applyFill="1" applyBorder="1"/>
    <xf numFmtId="164" fontId="10" fillId="0" borderId="0" xfId="10" applyNumberFormat="1" applyFont="1"/>
    <xf numFmtId="39" fontId="11" fillId="0" borderId="0" xfId="10" applyNumberFormat="1" applyFont="1"/>
    <xf numFmtId="39" fontId="12" fillId="0" borderId="0" xfId="10" applyNumberFormat="1" applyFont="1"/>
    <xf numFmtId="39" fontId="10" fillId="0" borderId="0" xfId="10" applyNumberFormat="1" applyFont="1"/>
    <xf numFmtId="0" fontId="8" fillId="0" borderId="0" xfId="10" applyFont="1" applyFill="1" applyBorder="1" applyAlignment="1">
      <alignment horizontal="center"/>
    </xf>
    <xf numFmtId="0" fontId="1" fillId="0" borderId="0" xfId="10" applyFill="1" applyBorder="1" applyAlignment="1">
      <alignment horizontal="center"/>
    </xf>
    <xf numFmtId="43" fontId="1" fillId="0" borderId="2" xfId="10" applyNumberFormat="1" applyFill="1" applyBorder="1"/>
    <xf numFmtId="164" fontId="1" fillId="2" borderId="2" xfId="10" applyNumberFormat="1" applyFill="1" applyBorder="1"/>
    <xf numFmtId="39" fontId="1" fillId="0" borderId="2" xfId="10" applyNumberFormat="1" applyBorder="1"/>
    <xf numFmtId="39" fontId="1" fillId="2" borderId="2" xfId="10" applyNumberFormat="1" applyFill="1" applyBorder="1"/>
    <xf numFmtId="43" fontId="1" fillId="0" borderId="0" xfId="10" applyNumberFormat="1" applyFill="1" applyBorder="1"/>
    <xf numFmtId="164" fontId="1" fillId="0" borderId="0" xfId="10" applyNumberFormat="1" applyFill="1" applyBorder="1"/>
    <xf numFmtId="39" fontId="1" fillId="0" borderId="0" xfId="10" applyNumberFormat="1" applyFill="1" applyBorder="1"/>
    <xf numFmtId="39" fontId="1" fillId="0" borderId="0" xfId="10" applyNumberFormat="1" applyBorder="1"/>
    <xf numFmtId="0" fontId="9" fillId="0" borderId="0" xfId="10" applyFont="1" applyFill="1" applyBorder="1"/>
    <xf numFmtId="0" fontId="1" fillId="0" borderId="0" xfId="10" applyFill="1" applyBorder="1"/>
    <xf numFmtId="0" fontId="1" fillId="0" borderId="0" xfId="10" applyBorder="1"/>
    <xf numFmtId="0" fontId="1" fillId="0" borderId="0" xfId="10" applyBorder="1" applyAlignment="1">
      <alignment horizontal="center"/>
    </xf>
    <xf numFmtId="0" fontId="8" fillId="0" borderId="0" xfId="4" applyFont="1"/>
    <xf numFmtId="0" fontId="2" fillId="0" borderId="0" xfId="4"/>
    <xf numFmtId="43" fontId="0" fillId="0" borderId="0" xfId="8" applyFont="1"/>
    <xf numFmtId="0" fontId="1" fillId="0" borderId="0" xfId="0" applyFont="1"/>
    <xf numFmtId="0" fontId="0" fillId="0" borderId="0" xfId="11" applyFont="1" applyAlignment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4" fontId="0" fillId="0" borderId="0" xfId="0" applyNumberFormat="1" applyFill="1"/>
    <xf numFmtId="43" fontId="2" fillId="0" borderId="0" xfId="6" applyFont="1" applyFill="1"/>
    <xf numFmtId="44" fontId="2" fillId="0" borderId="0" xfId="0" applyNumberFormat="1" applyFont="1" applyFill="1"/>
    <xf numFmtId="0" fontId="0" fillId="0" borderId="0" xfId="0"/>
    <xf numFmtId="43" fontId="10" fillId="0" borderId="0" xfId="8" applyFont="1" applyFill="1" applyBorder="1"/>
    <xf numFmtId="0" fontId="1" fillId="0" borderId="0" xfId="11" applyFont="1" applyAlignment="1"/>
    <xf numFmtId="44" fontId="2" fillId="0" borderId="1" xfId="1" applyFont="1" applyFill="1" applyBorder="1"/>
    <xf numFmtId="10" fontId="2" fillId="0" borderId="0" xfId="28" applyNumberFormat="1" applyFont="1" applyFill="1"/>
    <xf numFmtId="44" fontId="2" fillId="0" borderId="1" xfId="0" applyNumberFormat="1" applyFont="1" applyFill="1" applyBorder="1"/>
    <xf numFmtId="0" fontId="20" fillId="0" borderId="0" xfId="0" applyFont="1" applyFill="1" applyAlignment="1">
      <alignment horizontal="center"/>
    </xf>
    <xf numFmtId="0" fontId="5" fillId="3" borderId="0" xfId="0" applyFont="1" applyFill="1"/>
    <xf numFmtId="44" fontId="21" fillId="0" borderId="0" xfId="1" applyFont="1" applyFill="1"/>
    <xf numFmtId="44" fontId="22" fillId="0" borderId="0" xfId="1" applyFont="1" applyFill="1"/>
    <xf numFmtId="44" fontId="21" fillId="3" borderId="0" xfId="1" applyFont="1" applyFill="1"/>
    <xf numFmtId="44" fontId="2" fillId="0" borderId="0" xfId="1" applyFont="1"/>
    <xf numFmtId="0" fontId="2" fillId="0" borderId="0" xfId="0" applyFont="1" applyAlignment="1">
      <alignment horizontal="center"/>
    </xf>
    <xf numFmtId="44" fontId="23" fillId="5" borderId="0" xfId="1" applyFont="1" applyFill="1" applyAlignment="1">
      <alignment horizontal="center"/>
    </xf>
    <xf numFmtId="0" fontId="2" fillId="0" borderId="0" xfId="0" applyFont="1"/>
    <xf numFmtId="44" fontId="2" fillId="0" borderId="0" xfId="0" applyNumberFormat="1" applyFont="1"/>
    <xf numFmtId="43" fontId="2" fillId="0" borderId="0" xfId="8" applyFont="1"/>
    <xf numFmtId="44" fontId="2" fillId="0" borderId="1" xfId="0" applyNumberFormat="1" applyFont="1" applyBorder="1"/>
    <xf numFmtId="44" fontId="2" fillId="0" borderId="1" xfId="1" applyFont="1" applyBorder="1"/>
    <xf numFmtId="43" fontId="2" fillId="0" borderId="0" xfId="8" applyFont="1" applyAlignment="1">
      <alignment horizontal="center"/>
    </xf>
    <xf numFmtId="44" fontId="5" fillId="0" borderId="0" xfId="1" applyFont="1"/>
    <xf numFmtId="0" fontId="3" fillId="0" borderId="1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1" fillId="0" borderId="0" xfId="10" applyFont="1" applyAlignment="1">
      <alignment horizontal="center"/>
    </xf>
    <xf numFmtId="0" fontId="8" fillId="0" borderId="0" xfId="10" applyFont="1" applyAlignment="1">
      <alignment horizontal="center"/>
    </xf>
  </cellXfs>
  <cellStyles count="29">
    <cellStyle name="Comma" xfId="6" builtinId="3"/>
    <cellStyle name="Comma 2" xfId="3"/>
    <cellStyle name="Comma 2 2" xfId="8"/>
    <cellStyle name="Comma 3" xfId="5"/>
    <cellStyle name="Comma 4" xfId="7"/>
    <cellStyle name="Comma 5" xfId="21"/>
    <cellStyle name="Currency" xfId="1" builtinId="4"/>
    <cellStyle name="Currency 2" xfId="9"/>
    <cellStyle name="Normal" xfId="0" builtinId="0"/>
    <cellStyle name="Normal 2" xfId="4"/>
    <cellStyle name="Normal 3" xfId="2"/>
    <cellStyle name="Normal 3 2" xfId="19"/>
    <cellStyle name="Normal 4" xfId="10"/>
    <cellStyle name="Normal 5" xfId="12"/>
    <cellStyle name="Normal 5 2" xfId="20"/>
    <cellStyle name="Percent" xfId="28" builtinId="5"/>
    <cellStyle name="PSChar" xfId="11"/>
    <cellStyle name="PSChar 2" xfId="13"/>
    <cellStyle name="PSChar 2 2" xfId="22"/>
    <cellStyle name="PSDate" xfId="14"/>
    <cellStyle name="PSDate 2" xfId="23"/>
    <cellStyle name="PSDec" xfId="15"/>
    <cellStyle name="PSDec 2" xfId="24"/>
    <cellStyle name="PSHeading" xfId="16"/>
    <cellStyle name="PSHeading 2" xfId="25"/>
    <cellStyle name="PSInt" xfId="17"/>
    <cellStyle name="PSInt 2" xfId="26"/>
    <cellStyle name="PSSpacer" xfId="18"/>
    <cellStyle name="PSSpacer 2" xfId="2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J31"/>
  <sheetViews>
    <sheetView tabSelected="1" zoomScaleNormal="100" workbookViewId="0">
      <selection activeCell="A14" sqref="A14"/>
    </sheetView>
  </sheetViews>
  <sheetFormatPr defaultRowHeight="13.5" x14ac:dyDescent="0.25"/>
  <cols>
    <col min="1" max="1" width="7" style="37" customWidth="1"/>
    <col min="2" max="2" width="29" style="37" customWidth="1"/>
    <col min="3" max="3" width="15" style="37" customWidth="1"/>
    <col min="4" max="4" width="15.85546875" style="37" bestFit="1" customWidth="1"/>
    <col min="5" max="5" width="14.85546875" style="37" bestFit="1" customWidth="1"/>
    <col min="6" max="6" width="1.140625" style="37" customWidth="1"/>
    <col min="7" max="7" width="15.85546875" style="37" bestFit="1" customWidth="1"/>
    <col min="8" max="8" width="1.42578125" style="37" customWidth="1"/>
    <col min="9" max="9" width="21.85546875" style="37" customWidth="1"/>
    <col min="10" max="10" width="1.140625" style="37" customWidth="1"/>
    <col min="11" max="11" width="15.7109375" style="37" bestFit="1" customWidth="1"/>
    <col min="12" max="13" width="1" style="37" customWidth="1"/>
    <col min="14" max="14" width="14.85546875" style="37" bestFit="1" customWidth="1"/>
    <col min="15" max="15" width="1" style="37" customWidth="1"/>
    <col min="16" max="16" width="21.85546875" style="37" customWidth="1"/>
    <col min="17" max="17" width="1.85546875" style="37" customWidth="1"/>
    <col min="18" max="18" width="15.7109375" style="37" customWidth="1"/>
    <col min="19" max="19" width="1.140625" style="37" customWidth="1"/>
    <col min="20" max="20" width="1" style="37" customWidth="1"/>
    <col min="21" max="21" width="15.140625" style="37" bestFit="1" customWidth="1"/>
    <col min="22" max="22" width="1.42578125" style="37" customWidth="1"/>
    <col min="23" max="23" width="21.85546875" style="37" customWidth="1"/>
    <col min="24" max="24" width="1.28515625" style="37" customWidth="1"/>
    <col min="25" max="25" width="15.7109375" style="37" customWidth="1"/>
    <col min="26" max="26" width="3.5703125" style="37" customWidth="1"/>
    <col min="27" max="16384" width="9.140625" style="37"/>
  </cols>
  <sheetData>
    <row r="1" spans="1:26" ht="15.75" x14ac:dyDescent="0.25">
      <c r="A1" s="38" t="s">
        <v>71</v>
      </c>
      <c r="E1" s="37" t="s">
        <v>3</v>
      </c>
    </row>
    <row r="2" spans="1:26" ht="15.75" x14ac:dyDescent="0.25">
      <c r="A2" s="38"/>
      <c r="G2" s="67" t="s">
        <v>90</v>
      </c>
      <c r="H2" s="67"/>
      <c r="I2" s="67"/>
      <c r="J2" s="67"/>
      <c r="K2" s="67"/>
      <c r="N2" s="67"/>
      <c r="O2" s="67"/>
      <c r="P2" s="67"/>
      <c r="Q2" s="67"/>
      <c r="R2" s="67"/>
      <c r="U2" s="67"/>
      <c r="V2" s="67"/>
      <c r="W2" s="67"/>
      <c r="X2" s="67"/>
      <c r="Y2" s="67"/>
    </row>
    <row r="3" spans="1:26" ht="15.75" x14ac:dyDescent="0.25">
      <c r="A3" s="38"/>
      <c r="G3" s="66" t="s">
        <v>75</v>
      </c>
      <c r="H3" s="66"/>
      <c r="I3" s="66"/>
      <c r="J3" s="66"/>
      <c r="K3" s="66"/>
      <c r="L3" s="39"/>
      <c r="N3" s="66" t="s">
        <v>80</v>
      </c>
      <c r="O3" s="66"/>
      <c r="P3" s="66"/>
      <c r="Q3" s="66"/>
      <c r="R3" s="66"/>
      <c r="U3" s="66" t="s">
        <v>81</v>
      </c>
      <c r="V3" s="66"/>
      <c r="W3" s="66"/>
      <c r="X3" s="66"/>
      <c r="Y3" s="66"/>
    </row>
    <row r="4" spans="1:26" s="41" customFormat="1" ht="15.75" x14ac:dyDescent="0.25">
      <c r="A4" s="40"/>
      <c r="G4" s="40" t="s">
        <v>0</v>
      </c>
      <c r="H4" s="40"/>
      <c r="I4" s="40" t="s">
        <v>27</v>
      </c>
      <c r="J4" s="40"/>
      <c r="K4" s="40" t="s">
        <v>28</v>
      </c>
      <c r="L4" s="40"/>
      <c r="N4" s="40" t="s">
        <v>0</v>
      </c>
      <c r="O4" s="40"/>
      <c r="P4" s="40" t="s">
        <v>27</v>
      </c>
      <c r="Q4" s="40"/>
      <c r="R4" s="40" t="s">
        <v>28</v>
      </c>
      <c r="U4" s="40" t="s">
        <v>0</v>
      </c>
      <c r="V4" s="40"/>
      <c r="W4" s="40" t="s">
        <v>27</v>
      </c>
      <c r="X4" s="40"/>
      <c r="Y4" s="40" t="s">
        <v>28</v>
      </c>
    </row>
    <row r="5" spans="1:26" ht="15.75" x14ac:dyDescent="0.25">
      <c r="G5" s="38"/>
      <c r="H5" s="38"/>
      <c r="I5" s="38"/>
      <c r="J5" s="38"/>
      <c r="K5" s="38"/>
      <c r="L5" s="38"/>
      <c r="N5" s="38"/>
      <c r="O5" s="38"/>
      <c r="P5" s="38"/>
      <c r="Q5" s="38"/>
      <c r="R5" s="38"/>
      <c r="U5" s="38"/>
      <c r="V5" s="38"/>
      <c r="W5" s="38"/>
      <c r="X5" s="38"/>
      <c r="Y5" s="38"/>
    </row>
    <row r="6" spans="1:26" s="1" customFormat="1" x14ac:dyDescent="0.25">
      <c r="A6" s="1" t="s">
        <v>70</v>
      </c>
      <c r="F6" s="2"/>
      <c r="G6" s="2">
        <f>+N6+U6</f>
        <v>5632638.6400000006</v>
      </c>
      <c r="H6" s="2"/>
      <c r="I6" s="2">
        <f>+P6+W6</f>
        <v>-1.1368683772161603E-10</v>
      </c>
      <c r="J6" s="2"/>
      <c r="K6" s="2">
        <f>+R6+Y6</f>
        <v>645630.29</v>
      </c>
      <c r="L6" s="2"/>
      <c r="M6" s="2"/>
      <c r="N6" s="54">
        <v>2707243.5</v>
      </c>
      <c r="O6" s="54"/>
      <c r="P6" s="54">
        <v>-5.6843418860808015E-11</v>
      </c>
      <c r="Q6" s="54"/>
      <c r="R6" s="54">
        <v>7517.9</v>
      </c>
      <c r="S6" s="2"/>
      <c r="T6" s="2"/>
      <c r="U6" s="54">
        <v>2925395.1400000006</v>
      </c>
      <c r="V6" s="54"/>
      <c r="W6" s="54">
        <v>-5.6843418860808015E-11</v>
      </c>
      <c r="X6" s="54"/>
      <c r="Y6" s="54">
        <v>638112.39</v>
      </c>
      <c r="Z6" s="2"/>
    </row>
    <row r="7" spans="1:26" s="1" customFormat="1" ht="4.5" customHeight="1" x14ac:dyDescent="0.25">
      <c r="N7" s="53"/>
      <c r="O7" s="53"/>
      <c r="P7" s="53"/>
      <c r="Q7" s="53"/>
      <c r="R7" s="53"/>
      <c r="U7" s="53"/>
      <c r="V7" s="53"/>
      <c r="W7" s="53"/>
      <c r="X7" s="53"/>
      <c r="Y7" s="53"/>
    </row>
    <row r="8" spans="1:26" s="1" customFormat="1" x14ac:dyDescent="0.25">
      <c r="B8" s="1" t="s">
        <v>73</v>
      </c>
      <c r="G8" s="1">
        <f>+N8+U8</f>
        <v>-8356760.9000000004</v>
      </c>
      <c r="I8" s="1">
        <f>+P8+W8</f>
        <v>0</v>
      </c>
      <c r="K8" s="1">
        <f>+R8+Y8</f>
        <v>-664520.48</v>
      </c>
      <c r="N8" s="53">
        <v>-2489662.46</v>
      </c>
      <c r="O8" s="53"/>
      <c r="P8" s="53">
        <v>0</v>
      </c>
      <c r="Q8" s="53"/>
      <c r="R8" s="55">
        <v>0</v>
      </c>
      <c r="U8" s="53">
        <f>-925643.11-1347258.12-972770.57-1673585.03-206637.38-704602.9-36601.33</f>
        <v>-5867098.4400000004</v>
      </c>
      <c r="V8" s="53"/>
      <c r="W8" s="53">
        <v>0</v>
      </c>
      <c r="X8" s="53"/>
      <c r="Y8" s="55">
        <v>-664520.48</v>
      </c>
    </row>
    <row r="9" spans="1:26" s="1" customFormat="1" x14ac:dyDescent="0.25">
      <c r="N9" s="53"/>
      <c r="O9" s="53"/>
      <c r="P9" s="53"/>
      <c r="Q9" s="53"/>
      <c r="R9" s="53"/>
      <c r="U9" s="53"/>
      <c r="V9" s="53"/>
      <c r="W9" s="53"/>
      <c r="X9" s="53"/>
      <c r="Y9" s="53"/>
    </row>
    <row r="10" spans="1:26" s="1" customFormat="1" x14ac:dyDescent="0.25">
      <c r="B10" s="1" t="s">
        <v>6</v>
      </c>
      <c r="G10" s="1">
        <f>+N10+U10</f>
        <v>0</v>
      </c>
      <c r="I10" s="1">
        <f>+P10+W10</f>
        <v>0</v>
      </c>
      <c r="K10" s="1">
        <f>+R10+Y10</f>
        <v>0</v>
      </c>
      <c r="N10" s="53">
        <v>0</v>
      </c>
      <c r="O10" s="53"/>
      <c r="P10" s="53">
        <v>0</v>
      </c>
      <c r="Q10" s="53"/>
      <c r="R10" s="53">
        <v>0</v>
      </c>
      <c r="U10" s="53">
        <v>0</v>
      </c>
      <c r="V10" s="53"/>
      <c r="W10" s="53">
        <v>0</v>
      </c>
      <c r="X10" s="53"/>
      <c r="Y10" s="53">
        <v>0</v>
      </c>
    </row>
    <row r="11" spans="1:26" s="1" customFormat="1" x14ac:dyDescent="0.25">
      <c r="N11" s="53"/>
      <c r="O11" s="53"/>
      <c r="P11" s="53"/>
      <c r="Q11" s="53"/>
      <c r="R11" s="53"/>
      <c r="U11" s="53"/>
      <c r="V11" s="53"/>
      <c r="W11" s="53"/>
      <c r="X11" s="53"/>
      <c r="Y11" s="53"/>
    </row>
    <row r="12" spans="1:26" s="1" customFormat="1" x14ac:dyDescent="0.25">
      <c r="B12" s="1" t="s">
        <v>7</v>
      </c>
      <c r="G12" s="1">
        <f>+N12+U12</f>
        <v>0</v>
      </c>
      <c r="I12" s="1">
        <f>+P12+W12</f>
        <v>0</v>
      </c>
      <c r="K12" s="1">
        <f>+R12+Y12</f>
        <v>0</v>
      </c>
      <c r="N12" s="53">
        <v>0</v>
      </c>
      <c r="O12" s="53"/>
      <c r="P12" s="53">
        <v>0</v>
      </c>
      <c r="Q12" s="53"/>
      <c r="R12" s="53">
        <v>0</v>
      </c>
      <c r="U12" s="53">
        <v>0</v>
      </c>
      <c r="V12" s="53"/>
      <c r="W12" s="53">
        <v>0</v>
      </c>
      <c r="X12" s="53"/>
      <c r="Y12" s="53">
        <v>0</v>
      </c>
    </row>
    <row r="13" spans="1:26" s="1" customFormat="1" x14ac:dyDescent="0.25">
      <c r="N13" s="53"/>
      <c r="O13" s="53"/>
      <c r="P13" s="53"/>
      <c r="Q13" s="53"/>
      <c r="R13" s="53"/>
      <c r="U13" s="53"/>
      <c r="V13" s="53"/>
      <c r="W13" s="53"/>
      <c r="X13" s="53"/>
      <c r="Y13" s="53"/>
    </row>
    <row r="14" spans="1:26" s="1" customFormat="1" x14ac:dyDescent="0.25">
      <c r="B14" s="1" t="s">
        <v>2</v>
      </c>
      <c r="G14" s="1">
        <f>+N14+U14</f>
        <v>20010201.440000001</v>
      </c>
      <c r="I14" s="1">
        <f>+P14+W14</f>
        <v>0</v>
      </c>
      <c r="K14" s="1">
        <f>+R14+Y14</f>
        <v>1743403.61</v>
      </c>
      <c r="N14" s="53">
        <v>3887098.36</v>
      </c>
      <c r="O14" s="53"/>
      <c r="P14" s="53">
        <v>0</v>
      </c>
      <c r="Q14" s="53"/>
      <c r="R14" s="53">
        <v>0</v>
      </c>
      <c r="U14" s="53">
        <v>16123103.08</v>
      </c>
      <c r="V14" s="53"/>
      <c r="W14" s="53">
        <v>0</v>
      </c>
      <c r="X14" s="53"/>
      <c r="Y14" s="53">
        <v>1743403.61</v>
      </c>
    </row>
    <row r="15" spans="1:26" s="1" customFormat="1" ht="4.5" customHeight="1" x14ac:dyDescent="0.25"/>
    <row r="16" spans="1:26" s="1" customFormat="1" x14ac:dyDescent="0.25">
      <c r="A16" s="1" t="s">
        <v>72</v>
      </c>
      <c r="F16" s="2"/>
      <c r="G16" s="2">
        <f>G6+G8+G14+G10+G12</f>
        <v>17286079.18</v>
      </c>
      <c r="H16" s="2"/>
      <c r="I16" s="2">
        <f>I6+I8+I14+I10+I12</f>
        <v>-1.1368683772161603E-10</v>
      </c>
      <c r="J16" s="2"/>
      <c r="K16" s="2">
        <f>K6+K8+K14+K10+K12</f>
        <v>1724513.4200000002</v>
      </c>
      <c r="L16" s="2"/>
      <c r="M16" s="2"/>
      <c r="N16" s="2">
        <f>N6+N8+N14+N10+N12</f>
        <v>4104679.4</v>
      </c>
      <c r="O16" s="2"/>
      <c r="P16" s="2">
        <f>P6+P8+P14+P10+P12</f>
        <v>-5.6843418860808015E-11</v>
      </c>
      <c r="Q16" s="2"/>
      <c r="R16" s="2">
        <f>R6+R8+R14+R10+R12</f>
        <v>7517.9</v>
      </c>
      <c r="S16" s="2"/>
      <c r="T16" s="2"/>
      <c r="U16" s="2">
        <f>U6+U8+U14+U10+U12</f>
        <v>13181399.780000001</v>
      </c>
      <c r="V16" s="2"/>
      <c r="W16" s="2">
        <f>W6+W8+W14+W10+W12</f>
        <v>-5.6843418860808015E-11</v>
      </c>
      <c r="X16" s="2"/>
      <c r="Y16" s="2">
        <f>Y6+Y8+Y14+Y10+Y12</f>
        <v>1716995.52</v>
      </c>
      <c r="Z16" s="2"/>
    </row>
    <row r="17" spans="1:62" s="1" customFormat="1" x14ac:dyDescent="0.25"/>
    <row r="18" spans="1:62" s="1" customFormat="1" x14ac:dyDescent="0.25"/>
    <row r="19" spans="1:62" s="1" customFormat="1" x14ac:dyDescent="0.25">
      <c r="G19" s="1">
        <f>G16+I16+K16</f>
        <v>19010592.600000001</v>
      </c>
      <c r="N19" s="1">
        <f>N16+P16+R16</f>
        <v>4112197.3</v>
      </c>
      <c r="U19" s="1">
        <f>U16+W16+Y16</f>
        <v>14898395.300000001</v>
      </c>
    </row>
    <row r="20" spans="1:62" s="1" customFormat="1" x14ac:dyDescent="0.25"/>
    <row r="21" spans="1:62" s="1" customFormat="1" x14ac:dyDescent="0.25">
      <c r="N21" s="53">
        <v>0</v>
      </c>
      <c r="U21" s="53">
        <v>0</v>
      </c>
    </row>
    <row r="22" spans="1:62" s="1" customFormat="1" x14ac:dyDescent="0.25"/>
    <row r="23" spans="1:62" s="1" customFormat="1" x14ac:dyDescent="0.25">
      <c r="N23" s="1">
        <f>N19-N21</f>
        <v>4112197.3</v>
      </c>
      <c r="U23" s="1">
        <f>U19-U21</f>
        <v>14898395.300000001</v>
      </c>
    </row>
    <row r="24" spans="1:62" s="1" customFormat="1" x14ac:dyDescent="0.25"/>
    <row r="25" spans="1:62" s="56" customFormat="1" x14ac:dyDescent="0.25">
      <c r="C25" s="57">
        <v>1510001</v>
      </c>
      <c r="D25" s="57">
        <v>2320011</v>
      </c>
      <c r="E25" s="57">
        <v>1860087</v>
      </c>
    </row>
    <row r="26" spans="1:62" s="56" customFormat="1" x14ac:dyDescent="0.25">
      <c r="C26" s="58" t="s">
        <v>0</v>
      </c>
      <c r="D26" s="58" t="s">
        <v>103</v>
      </c>
      <c r="E26" s="58" t="s">
        <v>28</v>
      </c>
    </row>
    <row r="27" spans="1:62" s="59" customFormat="1" x14ac:dyDescent="0.25">
      <c r="B27" s="56" t="str">
        <f>N3</f>
        <v>Mitchell High Sulfur- 10642</v>
      </c>
      <c r="C27" s="56">
        <f>N16+P16+R16</f>
        <v>4112197.3</v>
      </c>
      <c r="D27" s="56">
        <f>-(C27+E27)</f>
        <v>-4104679.4</v>
      </c>
      <c r="E27" s="56">
        <f>-R16</f>
        <v>-7517.9</v>
      </c>
      <c r="AX27" s="60"/>
      <c r="BC27" s="61"/>
      <c r="BD27" s="61"/>
      <c r="BE27" s="61"/>
      <c r="BG27" s="60"/>
      <c r="BJ27" s="60"/>
    </row>
    <row r="28" spans="1:62" s="59" customFormat="1" x14ac:dyDescent="0.25">
      <c r="B28" s="56" t="str">
        <f>U3</f>
        <v>Mitchell Low Sulfur- 10642</v>
      </c>
      <c r="C28" s="62">
        <f>U16+W16+Y16</f>
        <v>14898395.300000001</v>
      </c>
      <c r="D28" s="63">
        <f>-(C28+E28)</f>
        <v>-13181399.780000001</v>
      </c>
      <c r="E28" s="62">
        <f>-Y16</f>
        <v>-1716995.52</v>
      </c>
    </row>
    <row r="29" spans="1:62" s="59" customFormat="1" x14ac:dyDescent="0.25">
      <c r="A29" s="64" t="str">
        <f>IF(ROUND(C29-N19-U19,0)&lt;&gt;0,"ERROR","ok")</f>
        <v>ok</v>
      </c>
      <c r="B29" s="65" t="s">
        <v>104</v>
      </c>
      <c r="C29" s="60">
        <f>+C27+C28</f>
        <v>19010592.600000001</v>
      </c>
      <c r="D29" s="60">
        <f>+D27+D28</f>
        <v>-17286079.18</v>
      </c>
      <c r="E29" s="60">
        <f>+E27+E28</f>
        <v>-1724513.42</v>
      </c>
    </row>
    <row r="31" spans="1:62" x14ac:dyDescent="0.25">
      <c r="N31" s="44"/>
    </row>
  </sheetData>
  <mergeCells count="6">
    <mergeCell ref="G3:K3"/>
    <mergeCell ref="N3:R3"/>
    <mergeCell ref="U3:Y3"/>
    <mergeCell ref="G2:K2"/>
    <mergeCell ref="N2:R2"/>
    <mergeCell ref="U2:Y2"/>
  </mergeCells>
  <phoneticPr fontId="4" type="noConversion"/>
  <pageMargins left="0.5" right="0.5" top="0.75" bottom="0.75" header="0.5" footer="0.5"/>
  <pageSetup scale="50" orientation="landscape" r:id="rId1"/>
  <headerFooter alignWithMargins="0">
    <oddFooter>&amp;C&amp;Z&amp;F</oddFooter>
  </headerFooter>
  <colBreaks count="2" manualBreakCount="2">
    <brk id="5" max="1048575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U393"/>
  <sheetViews>
    <sheetView zoomScale="85" zoomScaleNormal="85" workbookViewId="0">
      <selection activeCell="E23" sqref="E23"/>
    </sheetView>
  </sheetViews>
  <sheetFormatPr defaultColWidth="12.42578125" defaultRowHeight="12.75" x14ac:dyDescent="0.2"/>
  <cols>
    <col min="1" max="1" width="47.5703125" style="5" bestFit="1" customWidth="1"/>
    <col min="2" max="2" width="12.140625" style="6" bestFit="1" customWidth="1"/>
    <col min="3" max="3" width="11.85546875" style="5" bestFit="1" customWidth="1"/>
    <col min="4" max="4" width="11.7109375" style="7" bestFit="1" customWidth="1"/>
    <col min="5" max="5" width="15.85546875" style="4" bestFit="1" customWidth="1"/>
    <col min="6" max="6" width="13.140625" style="4" bestFit="1" customWidth="1"/>
    <col min="7" max="7" width="13.42578125" style="4" bestFit="1" customWidth="1"/>
    <col min="8" max="8" width="13.28515625" style="4" bestFit="1" customWidth="1"/>
    <col min="9" max="9" width="13.42578125" style="4" bestFit="1" customWidth="1"/>
    <col min="10" max="10" width="13.5703125" style="4" bestFit="1" customWidth="1"/>
    <col min="11" max="11" width="13.42578125" style="4" bestFit="1" customWidth="1"/>
    <col min="12" max="12" width="15.85546875" style="4" bestFit="1" customWidth="1"/>
    <col min="13" max="13" width="15.7109375" style="4" bestFit="1" customWidth="1"/>
    <col min="14" max="14" width="52" style="4" bestFit="1" customWidth="1"/>
    <col min="15" max="21" width="12.42578125" style="4" customWidth="1"/>
    <col min="22" max="251" width="12.42578125" style="5"/>
    <col min="252" max="252" width="44.28515625" style="5" customWidth="1"/>
    <col min="253" max="253" width="12.140625" style="5" bestFit="1" customWidth="1"/>
    <col min="254" max="254" width="9" style="5" bestFit="1" customWidth="1"/>
    <col min="255" max="255" width="10.7109375" style="5" bestFit="1" customWidth="1"/>
    <col min="256" max="256" width="6.5703125" style="5" bestFit="1" customWidth="1"/>
    <col min="257" max="257" width="7.140625" style="5" bestFit="1" customWidth="1"/>
    <col min="258" max="258" width="4.85546875" style="5" bestFit="1" customWidth="1"/>
    <col min="259" max="259" width="11.85546875" style="5" bestFit="1" customWidth="1"/>
    <col min="260" max="260" width="11.7109375" style="5" bestFit="1" customWidth="1"/>
    <col min="261" max="261" width="15.85546875" style="5" bestFit="1" customWidth="1"/>
    <col min="262" max="262" width="13.140625" style="5" bestFit="1" customWidth="1"/>
    <col min="263" max="263" width="13.42578125" style="5" bestFit="1" customWidth="1"/>
    <col min="264" max="264" width="13.28515625" style="5" bestFit="1" customWidth="1"/>
    <col min="265" max="265" width="13.42578125" style="5" bestFit="1" customWidth="1"/>
    <col min="266" max="266" width="13.5703125" style="5" bestFit="1" customWidth="1"/>
    <col min="267" max="267" width="13.42578125" style="5" bestFit="1" customWidth="1"/>
    <col min="268" max="268" width="15.85546875" style="5" bestFit="1" customWidth="1"/>
    <col min="269" max="269" width="15.7109375" style="5" bestFit="1" customWidth="1"/>
    <col min="270" max="270" width="52" style="5" bestFit="1" customWidth="1"/>
    <col min="271" max="277" width="12.42578125" style="5" customWidth="1"/>
    <col min="278" max="507" width="12.42578125" style="5"/>
    <col min="508" max="508" width="44.28515625" style="5" customWidth="1"/>
    <col min="509" max="509" width="12.140625" style="5" bestFit="1" customWidth="1"/>
    <col min="510" max="510" width="9" style="5" bestFit="1" customWidth="1"/>
    <col min="511" max="511" width="10.7109375" style="5" bestFit="1" customWidth="1"/>
    <col min="512" max="512" width="6.5703125" style="5" bestFit="1" customWidth="1"/>
    <col min="513" max="513" width="7.140625" style="5" bestFit="1" customWidth="1"/>
    <col min="514" max="514" width="4.85546875" style="5" bestFit="1" customWidth="1"/>
    <col min="515" max="515" width="11.85546875" style="5" bestFit="1" customWidth="1"/>
    <col min="516" max="516" width="11.7109375" style="5" bestFit="1" customWidth="1"/>
    <col min="517" max="517" width="15.85546875" style="5" bestFit="1" customWidth="1"/>
    <col min="518" max="518" width="13.140625" style="5" bestFit="1" customWidth="1"/>
    <col min="519" max="519" width="13.42578125" style="5" bestFit="1" customWidth="1"/>
    <col min="520" max="520" width="13.28515625" style="5" bestFit="1" customWidth="1"/>
    <col min="521" max="521" width="13.42578125" style="5" bestFit="1" customWidth="1"/>
    <col min="522" max="522" width="13.5703125" style="5" bestFit="1" customWidth="1"/>
    <col min="523" max="523" width="13.42578125" style="5" bestFit="1" customWidth="1"/>
    <col min="524" max="524" width="15.85546875" style="5" bestFit="1" customWidth="1"/>
    <col min="525" max="525" width="15.7109375" style="5" bestFit="1" customWidth="1"/>
    <col min="526" max="526" width="52" style="5" bestFit="1" customWidth="1"/>
    <col min="527" max="533" width="12.42578125" style="5" customWidth="1"/>
    <col min="534" max="763" width="12.42578125" style="5"/>
    <col min="764" max="764" width="44.28515625" style="5" customWidth="1"/>
    <col min="765" max="765" width="12.140625" style="5" bestFit="1" customWidth="1"/>
    <col min="766" max="766" width="9" style="5" bestFit="1" customWidth="1"/>
    <col min="767" max="767" width="10.7109375" style="5" bestFit="1" customWidth="1"/>
    <col min="768" max="768" width="6.5703125" style="5" bestFit="1" customWidth="1"/>
    <col min="769" max="769" width="7.140625" style="5" bestFit="1" customWidth="1"/>
    <col min="770" max="770" width="4.85546875" style="5" bestFit="1" customWidth="1"/>
    <col min="771" max="771" width="11.85546875" style="5" bestFit="1" customWidth="1"/>
    <col min="772" max="772" width="11.7109375" style="5" bestFit="1" customWidth="1"/>
    <col min="773" max="773" width="15.85546875" style="5" bestFit="1" customWidth="1"/>
    <col min="774" max="774" width="13.140625" style="5" bestFit="1" customWidth="1"/>
    <col min="775" max="775" width="13.42578125" style="5" bestFit="1" customWidth="1"/>
    <col min="776" max="776" width="13.28515625" style="5" bestFit="1" customWidth="1"/>
    <col min="777" max="777" width="13.42578125" style="5" bestFit="1" customWidth="1"/>
    <col min="778" max="778" width="13.5703125" style="5" bestFit="1" customWidth="1"/>
    <col min="779" max="779" width="13.42578125" style="5" bestFit="1" customWidth="1"/>
    <col min="780" max="780" width="15.85546875" style="5" bestFit="1" customWidth="1"/>
    <col min="781" max="781" width="15.7109375" style="5" bestFit="1" customWidth="1"/>
    <col min="782" max="782" width="52" style="5" bestFit="1" customWidth="1"/>
    <col min="783" max="789" width="12.42578125" style="5" customWidth="1"/>
    <col min="790" max="1019" width="12.42578125" style="5"/>
    <col min="1020" max="1020" width="44.28515625" style="5" customWidth="1"/>
    <col min="1021" max="1021" width="12.140625" style="5" bestFit="1" customWidth="1"/>
    <col min="1022" max="1022" width="9" style="5" bestFit="1" customWidth="1"/>
    <col min="1023" max="1023" width="10.7109375" style="5" bestFit="1" customWidth="1"/>
    <col min="1024" max="1024" width="6.5703125" style="5" bestFit="1" customWidth="1"/>
    <col min="1025" max="1025" width="7.140625" style="5" bestFit="1" customWidth="1"/>
    <col min="1026" max="1026" width="4.85546875" style="5" bestFit="1" customWidth="1"/>
    <col min="1027" max="1027" width="11.85546875" style="5" bestFit="1" customWidth="1"/>
    <col min="1028" max="1028" width="11.7109375" style="5" bestFit="1" customWidth="1"/>
    <col min="1029" max="1029" width="15.85546875" style="5" bestFit="1" customWidth="1"/>
    <col min="1030" max="1030" width="13.140625" style="5" bestFit="1" customWidth="1"/>
    <col min="1031" max="1031" width="13.42578125" style="5" bestFit="1" customWidth="1"/>
    <col min="1032" max="1032" width="13.28515625" style="5" bestFit="1" customWidth="1"/>
    <col min="1033" max="1033" width="13.42578125" style="5" bestFit="1" customWidth="1"/>
    <col min="1034" max="1034" width="13.5703125" style="5" bestFit="1" customWidth="1"/>
    <col min="1035" max="1035" width="13.42578125" style="5" bestFit="1" customWidth="1"/>
    <col min="1036" max="1036" width="15.85546875" style="5" bestFit="1" customWidth="1"/>
    <col min="1037" max="1037" width="15.7109375" style="5" bestFit="1" customWidth="1"/>
    <col min="1038" max="1038" width="52" style="5" bestFit="1" customWidth="1"/>
    <col min="1039" max="1045" width="12.42578125" style="5" customWidth="1"/>
    <col min="1046" max="1275" width="12.42578125" style="5"/>
    <col min="1276" max="1276" width="44.28515625" style="5" customWidth="1"/>
    <col min="1277" max="1277" width="12.140625" style="5" bestFit="1" customWidth="1"/>
    <col min="1278" max="1278" width="9" style="5" bestFit="1" customWidth="1"/>
    <col min="1279" max="1279" width="10.7109375" style="5" bestFit="1" customWidth="1"/>
    <col min="1280" max="1280" width="6.5703125" style="5" bestFit="1" customWidth="1"/>
    <col min="1281" max="1281" width="7.140625" style="5" bestFit="1" customWidth="1"/>
    <col min="1282" max="1282" width="4.85546875" style="5" bestFit="1" customWidth="1"/>
    <col min="1283" max="1283" width="11.85546875" style="5" bestFit="1" customWidth="1"/>
    <col min="1284" max="1284" width="11.7109375" style="5" bestFit="1" customWidth="1"/>
    <col min="1285" max="1285" width="15.85546875" style="5" bestFit="1" customWidth="1"/>
    <col min="1286" max="1286" width="13.140625" style="5" bestFit="1" customWidth="1"/>
    <col min="1287" max="1287" width="13.42578125" style="5" bestFit="1" customWidth="1"/>
    <col min="1288" max="1288" width="13.28515625" style="5" bestFit="1" customWidth="1"/>
    <col min="1289" max="1289" width="13.42578125" style="5" bestFit="1" customWidth="1"/>
    <col min="1290" max="1290" width="13.5703125" style="5" bestFit="1" customWidth="1"/>
    <col min="1291" max="1291" width="13.42578125" style="5" bestFit="1" customWidth="1"/>
    <col min="1292" max="1292" width="15.85546875" style="5" bestFit="1" customWidth="1"/>
    <col min="1293" max="1293" width="15.7109375" style="5" bestFit="1" customWidth="1"/>
    <col min="1294" max="1294" width="52" style="5" bestFit="1" customWidth="1"/>
    <col min="1295" max="1301" width="12.42578125" style="5" customWidth="1"/>
    <col min="1302" max="1531" width="12.42578125" style="5"/>
    <col min="1532" max="1532" width="44.28515625" style="5" customWidth="1"/>
    <col min="1533" max="1533" width="12.140625" style="5" bestFit="1" customWidth="1"/>
    <col min="1534" max="1534" width="9" style="5" bestFit="1" customWidth="1"/>
    <col min="1535" max="1535" width="10.7109375" style="5" bestFit="1" customWidth="1"/>
    <col min="1536" max="1536" width="6.5703125" style="5" bestFit="1" customWidth="1"/>
    <col min="1537" max="1537" width="7.140625" style="5" bestFit="1" customWidth="1"/>
    <col min="1538" max="1538" width="4.85546875" style="5" bestFit="1" customWidth="1"/>
    <col min="1539" max="1539" width="11.85546875" style="5" bestFit="1" customWidth="1"/>
    <col min="1540" max="1540" width="11.7109375" style="5" bestFit="1" customWidth="1"/>
    <col min="1541" max="1541" width="15.85546875" style="5" bestFit="1" customWidth="1"/>
    <col min="1542" max="1542" width="13.140625" style="5" bestFit="1" customWidth="1"/>
    <col min="1543" max="1543" width="13.42578125" style="5" bestFit="1" customWidth="1"/>
    <col min="1544" max="1544" width="13.28515625" style="5" bestFit="1" customWidth="1"/>
    <col min="1545" max="1545" width="13.42578125" style="5" bestFit="1" customWidth="1"/>
    <col min="1546" max="1546" width="13.5703125" style="5" bestFit="1" customWidth="1"/>
    <col min="1547" max="1547" width="13.42578125" style="5" bestFit="1" customWidth="1"/>
    <col min="1548" max="1548" width="15.85546875" style="5" bestFit="1" customWidth="1"/>
    <col min="1549" max="1549" width="15.7109375" style="5" bestFit="1" customWidth="1"/>
    <col min="1550" max="1550" width="52" style="5" bestFit="1" customWidth="1"/>
    <col min="1551" max="1557" width="12.42578125" style="5" customWidth="1"/>
    <col min="1558" max="1787" width="12.42578125" style="5"/>
    <col min="1788" max="1788" width="44.28515625" style="5" customWidth="1"/>
    <col min="1789" max="1789" width="12.140625" style="5" bestFit="1" customWidth="1"/>
    <col min="1790" max="1790" width="9" style="5" bestFit="1" customWidth="1"/>
    <col min="1791" max="1791" width="10.7109375" style="5" bestFit="1" customWidth="1"/>
    <col min="1792" max="1792" width="6.5703125" style="5" bestFit="1" customWidth="1"/>
    <col min="1793" max="1793" width="7.140625" style="5" bestFit="1" customWidth="1"/>
    <col min="1794" max="1794" width="4.85546875" style="5" bestFit="1" customWidth="1"/>
    <col min="1795" max="1795" width="11.85546875" style="5" bestFit="1" customWidth="1"/>
    <col min="1796" max="1796" width="11.7109375" style="5" bestFit="1" customWidth="1"/>
    <col min="1797" max="1797" width="15.85546875" style="5" bestFit="1" customWidth="1"/>
    <col min="1798" max="1798" width="13.140625" style="5" bestFit="1" customWidth="1"/>
    <col min="1799" max="1799" width="13.42578125" style="5" bestFit="1" customWidth="1"/>
    <col min="1800" max="1800" width="13.28515625" style="5" bestFit="1" customWidth="1"/>
    <col min="1801" max="1801" width="13.42578125" style="5" bestFit="1" customWidth="1"/>
    <col min="1802" max="1802" width="13.5703125" style="5" bestFit="1" customWidth="1"/>
    <col min="1803" max="1803" width="13.42578125" style="5" bestFit="1" customWidth="1"/>
    <col min="1804" max="1804" width="15.85546875" style="5" bestFit="1" customWidth="1"/>
    <col min="1805" max="1805" width="15.7109375" style="5" bestFit="1" customWidth="1"/>
    <col min="1806" max="1806" width="52" style="5" bestFit="1" customWidth="1"/>
    <col min="1807" max="1813" width="12.42578125" style="5" customWidth="1"/>
    <col min="1814" max="2043" width="12.42578125" style="5"/>
    <col min="2044" max="2044" width="44.28515625" style="5" customWidth="1"/>
    <col min="2045" max="2045" width="12.140625" style="5" bestFit="1" customWidth="1"/>
    <col min="2046" max="2046" width="9" style="5" bestFit="1" customWidth="1"/>
    <col min="2047" max="2047" width="10.7109375" style="5" bestFit="1" customWidth="1"/>
    <col min="2048" max="2048" width="6.5703125" style="5" bestFit="1" customWidth="1"/>
    <col min="2049" max="2049" width="7.140625" style="5" bestFit="1" customWidth="1"/>
    <col min="2050" max="2050" width="4.85546875" style="5" bestFit="1" customWidth="1"/>
    <col min="2051" max="2051" width="11.85546875" style="5" bestFit="1" customWidth="1"/>
    <col min="2052" max="2052" width="11.7109375" style="5" bestFit="1" customWidth="1"/>
    <col min="2053" max="2053" width="15.85546875" style="5" bestFit="1" customWidth="1"/>
    <col min="2054" max="2054" width="13.140625" style="5" bestFit="1" customWidth="1"/>
    <col min="2055" max="2055" width="13.42578125" style="5" bestFit="1" customWidth="1"/>
    <col min="2056" max="2056" width="13.28515625" style="5" bestFit="1" customWidth="1"/>
    <col min="2057" max="2057" width="13.42578125" style="5" bestFit="1" customWidth="1"/>
    <col min="2058" max="2058" width="13.5703125" style="5" bestFit="1" customWidth="1"/>
    <col min="2059" max="2059" width="13.42578125" style="5" bestFit="1" customWidth="1"/>
    <col min="2060" max="2060" width="15.85546875" style="5" bestFit="1" customWidth="1"/>
    <col min="2061" max="2061" width="15.7109375" style="5" bestFit="1" customWidth="1"/>
    <col min="2062" max="2062" width="52" style="5" bestFit="1" customWidth="1"/>
    <col min="2063" max="2069" width="12.42578125" style="5" customWidth="1"/>
    <col min="2070" max="2299" width="12.42578125" style="5"/>
    <col min="2300" max="2300" width="44.28515625" style="5" customWidth="1"/>
    <col min="2301" max="2301" width="12.140625" style="5" bestFit="1" customWidth="1"/>
    <col min="2302" max="2302" width="9" style="5" bestFit="1" customWidth="1"/>
    <col min="2303" max="2303" width="10.7109375" style="5" bestFit="1" customWidth="1"/>
    <col min="2304" max="2304" width="6.5703125" style="5" bestFit="1" customWidth="1"/>
    <col min="2305" max="2305" width="7.140625" style="5" bestFit="1" customWidth="1"/>
    <col min="2306" max="2306" width="4.85546875" style="5" bestFit="1" customWidth="1"/>
    <col min="2307" max="2307" width="11.85546875" style="5" bestFit="1" customWidth="1"/>
    <col min="2308" max="2308" width="11.7109375" style="5" bestFit="1" customWidth="1"/>
    <col min="2309" max="2309" width="15.85546875" style="5" bestFit="1" customWidth="1"/>
    <col min="2310" max="2310" width="13.140625" style="5" bestFit="1" customWidth="1"/>
    <col min="2311" max="2311" width="13.42578125" style="5" bestFit="1" customWidth="1"/>
    <col min="2312" max="2312" width="13.28515625" style="5" bestFit="1" customWidth="1"/>
    <col min="2313" max="2313" width="13.42578125" style="5" bestFit="1" customWidth="1"/>
    <col min="2314" max="2314" width="13.5703125" style="5" bestFit="1" customWidth="1"/>
    <col min="2315" max="2315" width="13.42578125" style="5" bestFit="1" customWidth="1"/>
    <col min="2316" max="2316" width="15.85546875" style="5" bestFit="1" customWidth="1"/>
    <col min="2317" max="2317" width="15.7109375" style="5" bestFit="1" customWidth="1"/>
    <col min="2318" max="2318" width="52" style="5" bestFit="1" customWidth="1"/>
    <col min="2319" max="2325" width="12.42578125" style="5" customWidth="1"/>
    <col min="2326" max="2555" width="12.42578125" style="5"/>
    <col min="2556" max="2556" width="44.28515625" style="5" customWidth="1"/>
    <col min="2557" max="2557" width="12.140625" style="5" bestFit="1" customWidth="1"/>
    <col min="2558" max="2558" width="9" style="5" bestFit="1" customWidth="1"/>
    <col min="2559" max="2559" width="10.7109375" style="5" bestFit="1" customWidth="1"/>
    <col min="2560" max="2560" width="6.5703125" style="5" bestFit="1" customWidth="1"/>
    <col min="2561" max="2561" width="7.140625" style="5" bestFit="1" customWidth="1"/>
    <col min="2562" max="2562" width="4.85546875" style="5" bestFit="1" customWidth="1"/>
    <col min="2563" max="2563" width="11.85546875" style="5" bestFit="1" customWidth="1"/>
    <col min="2564" max="2564" width="11.7109375" style="5" bestFit="1" customWidth="1"/>
    <col min="2565" max="2565" width="15.85546875" style="5" bestFit="1" customWidth="1"/>
    <col min="2566" max="2566" width="13.140625" style="5" bestFit="1" customWidth="1"/>
    <col min="2567" max="2567" width="13.42578125" style="5" bestFit="1" customWidth="1"/>
    <col min="2568" max="2568" width="13.28515625" style="5" bestFit="1" customWidth="1"/>
    <col min="2569" max="2569" width="13.42578125" style="5" bestFit="1" customWidth="1"/>
    <col min="2570" max="2570" width="13.5703125" style="5" bestFit="1" customWidth="1"/>
    <col min="2571" max="2571" width="13.42578125" style="5" bestFit="1" customWidth="1"/>
    <col min="2572" max="2572" width="15.85546875" style="5" bestFit="1" customWidth="1"/>
    <col min="2573" max="2573" width="15.7109375" style="5" bestFit="1" customWidth="1"/>
    <col min="2574" max="2574" width="52" style="5" bestFit="1" customWidth="1"/>
    <col min="2575" max="2581" width="12.42578125" style="5" customWidth="1"/>
    <col min="2582" max="2811" width="12.42578125" style="5"/>
    <col min="2812" max="2812" width="44.28515625" style="5" customWidth="1"/>
    <col min="2813" max="2813" width="12.140625" style="5" bestFit="1" customWidth="1"/>
    <col min="2814" max="2814" width="9" style="5" bestFit="1" customWidth="1"/>
    <col min="2815" max="2815" width="10.7109375" style="5" bestFit="1" customWidth="1"/>
    <col min="2816" max="2816" width="6.5703125" style="5" bestFit="1" customWidth="1"/>
    <col min="2817" max="2817" width="7.140625" style="5" bestFit="1" customWidth="1"/>
    <col min="2818" max="2818" width="4.85546875" style="5" bestFit="1" customWidth="1"/>
    <col min="2819" max="2819" width="11.85546875" style="5" bestFit="1" customWidth="1"/>
    <col min="2820" max="2820" width="11.7109375" style="5" bestFit="1" customWidth="1"/>
    <col min="2821" max="2821" width="15.85546875" style="5" bestFit="1" customWidth="1"/>
    <col min="2822" max="2822" width="13.140625" style="5" bestFit="1" customWidth="1"/>
    <col min="2823" max="2823" width="13.42578125" style="5" bestFit="1" customWidth="1"/>
    <col min="2824" max="2824" width="13.28515625" style="5" bestFit="1" customWidth="1"/>
    <col min="2825" max="2825" width="13.42578125" style="5" bestFit="1" customWidth="1"/>
    <col min="2826" max="2826" width="13.5703125" style="5" bestFit="1" customWidth="1"/>
    <col min="2827" max="2827" width="13.42578125" style="5" bestFit="1" customWidth="1"/>
    <col min="2828" max="2828" width="15.85546875" style="5" bestFit="1" customWidth="1"/>
    <col min="2829" max="2829" width="15.7109375" style="5" bestFit="1" customWidth="1"/>
    <col min="2830" max="2830" width="52" style="5" bestFit="1" customWidth="1"/>
    <col min="2831" max="2837" width="12.42578125" style="5" customWidth="1"/>
    <col min="2838" max="3067" width="12.42578125" style="5"/>
    <col min="3068" max="3068" width="44.28515625" style="5" customWidth="1"/>
    <col min="3069" max="3069" width="12.140625" style="5" bestFit="1" customWidth="1"/>
    <col min="3070" max="3070" width="9" style="5" bestFit="1" customWidth="1"/>
    <col min="3071" max="3071" width="10.7109375" style="5" bestFit="1" customWidth="1"/>
    <col min="3072" max="3072" width="6.5703125" style="5" bestFit="1" customWidth="1"/>
    <col min="3073" max="3073" width="7.140625" style="5" bestFit="1" customWidth="1"/>
    <col min="3074" max="3074" width="4.85546875" style="5" bestFit="1" customWidth="1"/>
    <col min="3075" max="3075" width="11.85546875" style="5" bestFit="1" customWidth="1"/>
    <col min="3076" max="3076" width="11.7109375" style="5" bestFit="1" customWidth="1"/>
    <col min="3077" max="3077" width="15.85546875" style="5" bestFit="1" customWidth="1"/>
    <col min="3078" max="3078" width="13.140625" style="5" bestFit="1" customWidth="1"/>
    <col min="3079" max="3079" width="13.42578125" style="5" bestFit="1" customWidth="1"/>
    <col min="3080" max="3080" width="13.28515625" style="5" bestFit="1" customWidth="1"/>
    <col min="3081" max="3081" width="13.42578125" style="5" bestFit="1" customWidth="1"/>
    <col min="3082" max="3082" width="13.5703125" style="5" bestFit="1" customWidth="1"/>
    <col min="3083" max="3083" width="13.42578125" style="5" bestFit="1" customWidth="1"/>
    <col min="3084" max="3084" width="15.85546875" style="5" bestFit="1" customWidth="1"/>
    <col min="3085" max="3085" width="15.7109375" style="5" bestFit="1" customWidth="1"/>
    <col min="3086" max="3086" width="52" style="5" bestFit="1" customWidth="1"/>
    <col min="3087" max="3093" width="12.42578125" style="5" customWidth="1"/>
    <col min="3094" max="3323" width="12.42578125" style="5"/>
    <col min="3324" max="3324" width="44.28515625" style="5" customWidth="1"/>
    <col min="3325" max="3325" width="12.140625" style="5" bestFit="1" customWidth="1"/>
    <col min="3326" max="3326" width="9" style="5" bestFit="1" customWidth="1"/>
    <col min="3327" max="3327" width="10.7109375" style="5" bestFit="1" customWidth="1"/>
    <col min="3328" max="3328" width="6.5703125" style="5" bestFit="1" customWidth="1"/>
    <col min="3329" max="3329" width="7.140625" style="5" bestFit="1" customWidth="1"/>
    <col min="3330" max="3330" width="4.85546875" style="5" bestFit="1" customWidth="1"/>
    <col min="3331" max="3331" width="11.85546875" style="5" bestFit="1" customWidth="1"/>
    <col min="3332" max="3332" width="11.7109375" style="5" bestFit="1" customWidth="1"/>
    <col min="3333" max="3333" width="15.85546875" style="5" bestFit="1" customWidth="1"/>
    <col min="3334" max="3334" width="13.140625" style="5" bestFit="1" customWidth="1"/>
    <col min="3335" max="3335" width="13.42578125" style="5" bestFit="1" customWidth="1"/>
    <col min="3336" max="3336" width="13.28515625" style="5" bestFit="1" customWidth="1"/>
    <col min="3337" max="3337" width="13.42578125" style="5" bestFit="1" customWidth="1"/>
    <col min="3338" max="3338" width="13.5703125" style="5" bestFit="1" customWidth="1"/>
    <col min="3339" max="3339" width="13.42578125" style="5" bestFit="1" customWidth="1"/>
    <col min="3340" max="3340" width="15.85546875" style="5" bestFit="1" customWidth="1"/>
    <col min="3341" max="3341" width="15.7109375" style="5" bestFit="1" customWidth="1"/>
    <col min="3342" max="3342" width="52" style="5" bestFit="1" customWidth="1"/>
    <col min="3343" max="3349" width="12.42578125" style="5" customWidth="1"/>
    <col min="3350" max="3579" width="12.42578125" style="5"/>
    <col min="3580" max="3580" width="44.28515625" style="5" customWidth="1"/>
    <col min="3581" max="3581" width="12.140625" style="5" bestFit="1" customWidth="1"/>
    <col min="3582" max="3582" width="9" style="5" bestFit="1" customWidth="1"/>
    <col min="3583" max="3583" width="10.7109375" style="5" bestFit="1" customWidth="1"/>
    <col min="3584" max="3584" width="6.5703125" style="5" bestFit="1" customWidth="1"/>
    <col min="3585" max="3585" width="7.140625" style="5" bestFit="1" customWidth="1"/>
    <col min="3586" max="3586" width="4.85546875" style="5" bestFit="1" customWidth="1"/>
    <col min="3587" max="3587" width="11.85546875" style="5" bestFit="1" customWidth="1"/>
    <col min="3588" max="3588" width="11.7109375" style="5" bestFit="1" customWidth="1"/>
    <col min="3589" max="3589" width="15.85546875" style="5" bestFit="1" customWidth="1"/>
    <col min="3590" max="3590" width="13.140625" style="5" bestFit="1" customWidth="1"/>
    <col min="3591" max="3591" width="13.42578125" style="5" bestFit="1" customWidth="1"/>
    <col min="3592" max="3592" width="13.28515625" style="5" bestFit="1" customWidth="1"/>
    <col min="3593" max="3593" width="13.42578125" style="5" bestFit="1" customWidth="1"/>
    <col min="3594" max="3594" width="13.5703125" style="5" bestFit="1" customWidth="1"/>
    <col min="3595" max="3595" width="13.42578125" style="5" bestFit="1" customWidth="1"/>
    <col min="3596" max="3596" width="15.85546875" style="5" bestFit="1" customWidth="1"/>
    <col min="3597" max="3597" width="15.7109375" style="5" bestFit="1" customWidth="1"/>
    <col min="3598" max="3598" width="52" style="5" bestFit="1" customWidth="1"/>
    <col min="3599" max="3605" width="12.42578125" style="5" customWidth="1"/>
    <col min="3606" max="3835" width="12.42578125" style="5"/>
    <col min="3836" max="3836" width="44.28515625" style="5" customWidth="1"/>
    <col min="3837" max="3837" width="12.140625" style="5" bestFit="1" customWidth="1"/>
    <col min="3838" max="3838" width="9" style="5" bestFit="1" customWidth="1"/>
    <col min="3839" max="3839" width="10.7109375" style="5" bestFit="1" customWidth="1"/>
    <col min="3840" max="3840" width="6.5703125" style="5" bestFit="1" customWidth="1"/>
    <col min="3841" max="3841" width="7.140625" style="5" bestFit="1" customWidth="1"/>
    <col min="3842" max="3842" width="4.85546875" style="5" bestFit="1" customWidth="1"/>
    <col min="3843" max="3843" width="11.85546875" style="5" bestFit="1" customWidth="1"/>
    <col min="3844" max="3844" width="11.7109375" style="5" bestFit="1" customWidth="1"/>
    <col min="3845" max="3845" width="15.85546875" style="5" bestFit="1" customWidth="1"/>
    <col min="3846" max="3846" width="13.140625" style="5" bestFit="1" customWidth="1"/>
    <col min="3847" max="3847" width="13.42578125" style="5" bestFit="1" customWidth="1"/>
    <col min="3848" max="3848" width="13.28515625" style="5" bestFit="1" customWidth="1"/>
    <col min="3849" max="3849" width="13.42578125" style="5" bestFit="1" customWidth="1"/>
    <col min="3850" max="3850" width="13.5703125" style="5" bestFit="1" customWidth="1"/>
    <col min="3851" max="3851" width="13.42578125" style="5" bestFit="1" customWidth="1"/>
    <col min="3852" max="3852" width="15.85546875" style="5" bestFit="1" customWidth="1"/>
    <col min="3853" max="3853" width="15.7109375" style="5" bestFit="1" customWidth="1"/>
    <col min="3854" max="3854" width="52" style="5" bestFit="1" customWidth="1"/>
    <col min="3855" max="3861" width="12.42578125" style="5" customWidth="1"/>
    <col min="3862" max="4091" width="12.42578125" style="5"/>
    <col min="4092" max="4092" width="44.28515625" style="5" customWidth="1"/>
    <col min="4093" max="4093" width="12.140625" style="5" bestFit="1" customWidth="1"/>
    <col min="4094" max="4094" width="9" style="5" bestFit="1" customWidth="1"/>
    <col min="4095" max="4095" width="10.7109375" style="5" bestFit="1" customWidth="1"/>
    <col min="4096" max="4096" width="6.5703125" style="5" bestFit="1" customWidth="1"/>
    <col min="4097" max="4097" width="7.140625" style="5" bestFit="1" customWidth="1"/>
    <col min="4098" max="4098" width="4.85546875" style="5" bestFit="1" customWidth="1"/>
    <col min="4099" max="4099" width="11.85546875" style="5" bestFit="1" customWidth="1"/>
    <col min="4100" max="4100" width="11.7109375" style="5" bestFit="1" customWidth="1"/>
    <col min="4101" max="4101" width="15.85546875" style="5" bestFit="1" customWidth="1"/>
    <col min="4102" max="4102" width="13.140625" style="5" bestFit="1" customWidth="1"/>
    <col min="4103" max="4103" width="13.42578125" style="5" bestFit="1" customWidth="1"/>
    <col min="4104" max="4104" width="13.28515625" style="5" bestFit="1" customWidth="1"/>
    <col min="4105" max="4105" width="13.42578125" style="5" bestFit="1" customWidth="1"/>
    <col min="4106" max="4106" width="13.5703125" style="5" bestFit="1" customWidth="1"/>
    <col min="4107" max="4107" width="13.42578125" style="5" bestFit="1" customWidth="1"/>
    <col min="4108" max="4108" width="15.85546875" style="5" bestFit="1" customWidth="1"/>
    <col min="4109" max="4109" width="15.7109375" style="5" bestFit="1" customWidth="1"/>
    <col min="4110" max="4110" width="52" style="5" bestFit="1" customWidth="1"/>
    <col min="4111" max="4117" width="12.42578125" style="5" customWidth="1"/>
    <col min="4118" max="4347" width="12.42578125" style="5"/>
    <col min="4348" max="4348" width="44.28515625" style="5" customWidth="1"/>
    <col min="4349" max="4349" width="12.140625" style="5" bestFit="1" customWidth="1"/>
    <col min="4350" max="4350" width="9" style="5" bestFit="1" customWidth="1"/>
    <col min="4351" max="4351" width="10.7109375" style="5" bestFit="1" customWidth="1"/>
    <col min="4352" max="4352" width="6.5703125" style="5" bestFit="1" customWidth="1"/>
    <col min="4353" max="4353" width="7.140625" style="5" bestFit="1" customWidth="1"/>
    <col min="4354" max="4354" width="4.85546875" style="5" bestFit="1" customWidth="1"/>
    <col min="4355" max="4355" width="11.85546875" style="5" bestFit="1" customWidth="1"/>
    <col min="4356" max="4356" width="11.7109375" style="5" bestFit="1" customWidth="1"/>
    <col min="4357" max="4357" width="15.85546875" style="5" bestFit="1" customWidth="1"/>
    <col min="4358" max="4358" width="13.140625" style="5" bestFit="1" customWidth="1"/>
    <col min="4359" max="4359" width="13.42578125" style="5" bestFit="1" customWidth="1"/>
    <col min="4360" max="4360" width="13.28515625" style="5" bestFit="1" customWidth="1"/>
    <col min="4361" max="4361" width="13.42578125" style="5" bestFit="1" customWidth="1"/>
    <col min="4362" max="4362" width="13.5703125" style="5" bestFit="1" customWidth="1"/>
    <col min="4363" max="4363" width="13.42578125" style="5" bestFit="1" customWidth="1"/>
    <col min="4364" max="4364" width="15.85546875" style="5" bestFit="1" customWidth="1"/>
    <col min="4365" max="4365" width="15.7109375" style="5" bestFit="1" customWidth="1"/>
    <col min="4366" max="4366" width="52" style="5" bestFit="1" customWidth="1"/>
    <col min="4367" max="4373" width="12.42578125" style="5" customWidth="1"/>
    <col min="4374" max="4603" width="12.42578125" style="5"/>
    <col min="4604" max="4604" width="44.28515625" style="5" customWidth="1"/>
    <col min="4605" max="4605" width="12.140625" style="5" bestFit="1" customWidth="1"/>
    <col min="4606" max="4606" width="9" style="5" bestFit="1" customWidth="1"/>
    <col min="4607" max="4607" width="10.7109375" style="5" bestFit="1" customWidth="1"/>
    <col min="4608" max="4608" width="6.5703125" style="5" bestFit="1" customWidth="1"/>
    <col min="4609" max="4609" width="7.140625" style="5" bestFit="1" customWidth="1"/>
    <col min="4610" max="4610" width="4.85546875" style="5" bestFit="1" customWidth="1"/>
    <col min="4611" max="4611" width="11.85546875" style="5" bestFit="1" customWidth="1"/>
    <col min="4612" max="4612" width="11.7109375" style="5" bestFit="1" customWidth="1"/>
    <col min="4613" max="4613" width="15.85546875" style="5" bestFit="1" customWidth="1"/>
    <col min="4614" max="4614" width="13.140625" style="5" bestFit="1" customWidth="1"/>
    <col min="4615" max="4615" width="13.42578125" style="5" bestFit="1" customWidth="1"/>
    <col min="4616" max="4616" width="13.28515625" style="5" bestFit="1" customWidth="1"/>
    <col min="4617" max="4617" width="13.42578125" style="5" bestFit="1" customWidth="1"/>
    <col min="4618" max="4618" width="13.5703125" style="5" bestFit="1" customWidth="1"/>
    <col min="4619" max="4619" width="13.42578125" style="5" bestFit="1" customWidth="1"/>
    <col min="4620" max="4620" width="15.85546875" style="5" bestFit="1" customWidth="1"/>
    <col min="4621" max="4621" width="15.7109375" style="5" bestFit="1" customWidth="1"/>
    <col min="4622" max="4622" width="52" style="5" bestFit="1" customWidth="1"/>
    <col min="4623" max="4629" width="12.42578125" style="5" customWidth="1"/>
    <col min="4630" max="4859" width="12.42578125" style="5"/>
    <col min="4860" max="4860" width="44.28515625" style="5" customWidth="1"/>
    <col min="4861" max="4861" width="12.140625" style="5" bestFit="1" customWidth="1"/>
    <col min="4862" max="4862" width="9" style="5" bestFit="1" customWidth="1"/>
    <col min="4863" max="4863" width="10.7109375" style="5" bestFit="1" customWidth="1"/>
    <col min="4864" max="4864" width="6.5703125" style="5" bestFit="1" customWidth="1"/>
    <col min="4865" max="4865" width="7.140625" style="5" bestFit="1" customWidth="1"/>
    <col min="4866" max="4866" width="4.85546875" style="5" bestFit="1" customWidth="1"/>
    <col min="4867" max="4867" width="11.85546875" style="5" bestFit="1" customWidth="1"/>
    <col min="4868" max="4868" width="11.7109375" style="5" bestFit="1" customWidth="1"/>
    <col min="4869" max="4869" width="15.85546875" style="5" bestFit="1" customWidth="1"/>
    <col min="4870" max="4870" width="13.140625" style="5" bestFit="1" customWidth="1"/>
    <col min="4871" max="4871" width="13.42578125" style="5" bestFit="1" customWidth="1"/>
    <col min="4872" max="4872" width="13.28515625" style="5" bestFit="1" customWidth="1"/>
    <col min="4873" max="4873" width="13.42578125" style="5" bestFit="1" customWidth="1"/>
    <col min="4874" max="4874" width="13.5703125" style="5" bestFit="1" customWidth="1"/>
    <col min="4875" max="4875" width="13.42578125" style="5" bestFit="1" customWidth="1"/>
    <col min="4876" max="4876" width="15.85546875" style="5" bestFit="1" customWidth="1"/>
    <col min="4877" max="4877" width="15.7109375" style="5" bestFit="1" customWidth="1"/>
    <col min="4878" max="4878" width="52" style="5" bestFit="1" customWidth="1"/>
    <col min="4879" max="4885" width="12.42578125" style="5" customWidth="1"/>
    <col min="4886" max="5115" width="12.42578125" style="5"/>
    <col min="5116" max="5116" width="44.28515625" style="5" customWidth="1"/>
    <col min="5117" max="5117" width="12.140625" style="5" bestFit="1" customWidth="1"/>
    <col min="5118" max="5118" width="9" style="5" bestFit="1" customWidth="1"/>
    <col min="5119" max="5119" width="10.7109375" style="5" bestFit="1" customWidth="1"/>
    <col min="5120" max="5120" width="6.5703125" style="5" bestFit="1" customWidth="1"/>
    <col min="5121" max="5121" width="7.140625" style="5" bestFit="1" customWidth="1"/>
    <col min="5122" max="5122" width="4.85546875" style="5" bestFit="1" customWidth="1"/>
    <col min="5123" max="5123" width="11.85546875" style="5" bestFit="1" customWidth="1"/>
    <col min="5124" max="5124" width="11.7109375" style="5" bestFit="1" customWidth="1"/>
    <col min="5125" max="5125" width="15.85546875" style="5" bestFit="1" customWidth="1"/>
    <col min="5126" max="5126" width="13.140625" style="5" bestFit="1" customWidth="1"/>
    <col min="5127" max="5127" width="13.42578125" style="5" bestFit="1" customWidth="1"/>
    <col min="5128" max="5128" width="13.28515625" style="5" bestFit="1" customWidth="1"/>
    <col min="5129" max="5129" width="13.42578125" style="5" bestFit="1" customWidth="1"/>
    <col min="5130" max="5130" width="13.5703125" style="5" bestFit="1" customWidth="1"/>
    <col min="5131" max="5131" width="13.42578125" style="5" bestFit="1" customWidth="1"/>
    <col min="5132" max="5132" width="15.85546875" style="5" bestFit="1" customWidth="1"/>
    <col min="5133" max="5133" width="15.7109375" style="5" bestFit="1" customWidth="1"/>
    <col min="5134" max="5134" width="52" style="5" bestFit="1" customWidth="1"/>
    <col min="5135" max="5141" width="12.42578125" style="5" customWidth="1"/>
    <col min="5142" max="5371" width="12.42578125" style="5"/>
    <col min="5372" max="5372" width="44.28515625" style="5" customWidth="1"/>
    <col min="5373" max="5373" width="12.140625" style="5" bestFit="1" customWidth="1"/>
    <col min="5374" max="5374" width="9" style="5" bestFit="1" customWidth="1"/>
    <col min="5375" max="5375" width="10.7109375" style="5" bestFit="1" customWidth="1"/>
    <col min="5376" max="5376" width="6.5703125" style="5" bestFit="1" customWidth="1"/>
    <col min="5377" max="5377" width="7.140625" style="5" bestFit="1" customWidth="1"/>
    <col min="5378" max="5378" width="4.85546875" style="5" bestFit="1" customWidth="1"/>
    <col min="5379" max="5379" width="11.85546875" style="5" bestFit="1" customWidth="1"/>
    <col min="5380" max="5380" width="11.7109375" style="5" bestFit="1" customWidth="1"/>
    <col min="5381" max="5381" width="15.85546875" style="5" bestFit="1" customWidth="1"/>
    <col min="5382" max="5382" width="13.140625" style="5" bestFit="1" customWidth="1"/>
    <col min="5383" max="5383" width="13.42578125" style="5" bestFit="1" customWidth="1"/>
    <col min="5384" max="5384" width="13.28515625" style="5" bestFit="1" customWidth="1"/>
    <col min="5385" max="5385" width="13.42578125" style="5" bestFit="1" customWidth="1"/>
    <col min="5386" max="5386" width="13.5703125" style="5" bestFit="1" customWidth="1"/>
    <col min="5387" max="5387" width="13.42578125" style="5" bestFit="1" customWidth="1"/>
    <col min="5388" max="5388" width="15.85546875" style="5" bestFit="1" customWidth="1"/>
    <col min="5389" max="5389" width="15.7109375" style="5" bestFit="1" customWidth="1"/>
    <col min="5390" max="5390" width="52" style="5" bestFit="1" customWidth="1"/>
    <col min="5391" max="5397" width="12.42578125" style="5" customWidth="1"/>
    <col min="5398" max="5627" width="12.42578125" style="5"/>
    <col min="5628" max="5628" width="44.28515625" style="5" customWidth="1"/>
    <col min="5629" max="5629" width="12.140625" style="5" bestFit="1" customWidth="1"/>
    <col min="5630" max="5630" width="9" style="5" bestFit="1" customWidth="1"/>
    <col min="5631" max="5631" width="10.7109375" style="5" bestFit="1" customWidth="1"/>
    <col min="5632" max="5632" width="6.5703125" style="5" bestFit="1" customWidth="1"/>
    <col min="5633" max="5633" width="7.140625" style="5" bestFit="1" customWidth="1"/>
    <col min="5634" max="5634" width="4.85546875" style="5" bestFit="1" customWidth="1"/>
    <col min="5635" max="5635" width="11.85546875" style="5" bestFit="1" customWidth="1"/>
    <col min="5636" max="5636" width="11.7109375" style="5" bestFit="1" customWidth="1"/>
    <col min="5637" max="5637" width="15.85546875" style="5" bestFit="1" customWidth="1"/>
    <col min="5638" max="5638" width="13.140625" style="5" bestFit="1" customWidth="1"/>
    <col min="5639" max="5639" width="13.42578125" style="5" bestFit="1" customWidth="1"/>
    <col min="5640" max="5640" width="13.28515625" style="5" bestFit="1" customWidth="1"/>
    <col min="5641" max="5641" width="13.42578125" style="5" bestFit="1" customWidth="1"/>
    <col min="5642" max="5642" width="13.5703125" style="5" bestFit="1" customWidth="1"/>
    <col min="5643" max="5643" width="13.42578125" style="5" bestFit="1" customWidth="1"/>
    <col min="5644" max="5644" width="15.85546875" style="5" bestFit="1" customWidth="1"/>
    <col min="5645" max="5645" width="15.7109375" style="5" bestFit="1" customWidth="1"/>
    <col min="5646" max="5646" width="52" style="5" bestFit="1" customWidth="1"/>
    <col min="5647" max="5653" width="12.42578125" style="5" customWidth="1"/>
    <col min="5654" max="5883" width="12.42578125" style="5"/>
    <col min="5884" max="5884" width="44.28515625" style="5" customWidth="1"/>
    <col min="5885" max="5885" width="12.140625" style="5" bestFit="1" customWidth="1"/>
    <col min="5886" max="5886" width="9" style="5" bestFit="1" customWidth="1"/>
    <col min="5887" max="5887" width="10.7109375" style="5" bestFit="1" customWidth="1"/>
    <col min="5888" max="5888" width="6.5703125" style="5" bestFit="1" customWidth="1"/>
    <col min="5889" max="5889" width="7.140625" style="5" bestFit="1" customWidth="1"/>
    <col min="5890" max="5890" width="4.85546875" style="5" bestFit="1" customWidth="1"/>
    <col min="5891" max="5891" width="11.85546875" style="5" bestFit="1" customWidth="1"/>
    <col min="5892" max="5892" width="11.7109375" style="5" bestFit="1" customWidth="1"/>
    <col min="5893" max="5893" width="15.85546875" style="5" bestFit="1" customWidth="1"/>
    <col min="5894" max="5894" width="13.140625" style="5" bestFit="1" customWidth="1"/>
    <col min="5895" max="5895" width="13.42578125" style="5" bestFit="1" customWidth="1"/>
    <col min="5896" max="5896" width="13.28515625" style="5" bestFit="1" customWidth="1"/>
    <col min="5897" max="5897" width="13.42578125" style="5" bestFit="1" customWidth="1"/>
    <col min="5898" max="5898" width="13.5703125" style="5" bestFit="1" customWidth="1"/>
    <col min="5899" max="5899" width="13.42578125" style="5" bestFit="1" customWidth="1"/>
    <col min="5900" max="5900" width="15.85546875" style="5" bestFit="1" customWidth="1"/>
    <col min="5901" max="5901" width="15.7109375" style="5" bestFit="1" customWidth="1"/>
    <col min="5902" max="5902" width="52" style="5" bestFit="1" customWidth="1"/>
    <col min="5903" max="5909" width="12.42578125" style="5" customWidth="1"/>
    <col min="5910" max="6139" width="12.42578125" style="5"/>
    <col min="6140" max="6140" width="44.28515625" style="5" customWidth="1"/>
    <col min="6141" max="6141" width="12.140625" style="5" bestFit="1" customWidth="1"/>
    <col min="6142" max="6142" width="9" style="5" bestFit="1" customWidth="1"/>
    <col min="6143" max="6143" width="10.7109375" style="5" bestFit="1" customWidth="1"/>
    <col min="6144" max="6144" width="6.5703125" style="5" bestFit="1" customWidth="1"/>
    <col min="6145" max="6145" width="7.140625" style="5" bestFit="1" customWidth="1"/>
    <col min="6146" max="6146" width="4.85546875" style="5" bestFit="1" customWidth="1"/>
    <col min="6147" max="6147" width="11.85546875" style="5" bestFit="1" customWidth="1"/>
    <col min="6148" max="6148" width="11.7109375" style="5" bestFit="1" customWidth="1"/>
    <col min="6149" max="6149" width="15.85546875" style="5" bestFit="1" customWidth="1"/>
    <col min="6150" max="6150" width="13.140625" style="5" bestFit="1" customWidth="1"/>
    <col min="6151" max="6151" width="13.42578125" style="5" bestFit="1" customWidth="1"/>
    <col min="6152" max="6152" width="13.28515625" style="5" bestFit="1" customWidth="1"/>
    <col min="6153" max="6153" width="13.42578125" style="5" bestFit="1" customWidth="1"/>
    <col min="6154" max="6154" width="13.5703125" style="5" bestFit="1" customWidth="1"/>
    <col min="6155" max="6155" width="13.42578125" style="5" bestFit="1" customWidth="1"/>
    <col min="6156" max="6156" width="15.85546875" style="5" bestFit="1" customWidth="1"/>
    <col min="6157" max="6157" width="15.7109375" style="5" bestFit="1" customWidth="1"/>
    <col min="6158" max="6158" width="52" style="5" bestFit="1" customWidth="1"/>
    <col min="6159" max="6165" width="12.42578125" style="5" customWidth="1"/>
    <col min="6166" max="6395" width="12.42578125" style="5"/>
    <col min="6396" max="6396" width="44.28515625" style="5" customWidth="1"/>
    <col min="6397" max="6397" width="12.140625" style="5" bestFit="1" customWidth="1"/>
    <col min="6398" max="6398" width="9" style="5" bestFit="1" customWidth="1"/>
    <col min="6399" max="6399" width="10.7109375" style="5" bestFit="1" customWidth="1"/>
    <col min="6400" max="6400" width="6.5703125" style="5" bestFit="1" customWidth="1"/>
    <col min="6401" max="6401" width="7.140625" style="5" bestFit="1" customWidth="1"/>
    <col min="6402" max="6402" width="4.85546875" style="5" bestFit="1" customWidth="1"/>
    <col min="6403" max="6403" width="11.85546875" style="5" bestFit="1" customWidth="1"/>
    <col min="6404" max="6404" width="11.7109375" style="5" bestFit="1" customWidth="1"/>
    <col min="6405" max="6405" width="15.85546875" style="5" bestFit="1" customWidth="1"/>
    <col min="6406" max="6406" width="13.140625" style="5" bestFit="1" customWidth="1"/>
    <col min="6407" max="6407" width="13.42578125" style="5" bestFit="1" customWidth="1"/>
    <col min="6408" max="6408" width="13.28515625" style="5" bestFit="1" customWidth="1"/>
    <col min="6409" max="6409" width="13.42578125" style="5" bestFit="1" customWidth="1"/>
    <col min="6410" max="6410" width="13.5703125" style="5" bestFit="1" customWidth="1"/>
    <col min="6411" max="6411" width="13.42578125" style="5" bestFit="1" customWidth="1"/>
    <col min="6412" max="6412" width="15.85546875" style="5" bestFit="1" customWidth="1"/>
    <col min="6413" max="6413" width="15.7109375" style="5" bestFit="1" customWidth="1"/>
    <col min="6414" max="6414" width="52" style="5" bestFit="1" customWidth="1"/>
    <col min="6415" max="6421" width="12.42578125" style="5" customWidth="1"/>
    <col min="6422" max="6651" width="12.42578125" style="5"/>
    <col min="6652" max="6652" width="44.28515625" style="5" customWidth="1"/>
    <col min="6653" max="6653" width="12.140625" style="5" bestFit="1" customWidth="1"/>
    <col min="6654" max="6654" width="9" style="5" bestFit="1" customWidth="1"/>
    <col min="6655" max="6655" width="10.7109375" style="5" bestFit="1" customWidth="1"/>
    <col min="6656" max="6656" width="6.5703125" style="5" bestFit="1" customWidth="1"/>
    <col min="6657" max="6657" width="7.140625" style="5" bestFit="1" customWidth="1"/>
    <col min="6658" max="6658" width="4.85546875" style="5" bestFit="1" customWidth="1"/>
    <col min="6659" max="6659" width="11.85546875" style="5" bestFit="1" customWidth="1"/>
    <col min="6660" max="6660" width="11.7109375" style="5" bestFit="1" customWidth="1"/>
    <col min="6661" max="6661" width="15.85546875" style="5" bestFit="1" customWidth="1"/>
    <col min="6662" max="6662" width="13.140625" style="5" bestFit="1" customWidth="1"/>
    <col min="6663" max="6663" width="13.42578125" style="5" bestFit="1" customWidth="1"/>
    <col min="6664" max="6664" width="13.28515625" style="5" bestFit="1" customWidth="1"/>
    <col min="6665" max="6665" width="13.42578125" style="5" bestFit="1" customWidth="1"/>
    <col min="6666" max="6666" width="13.5703125" style="5" bestFit="1" customWidth="1"/>
    <col min="6667" max="6667" width="13.42578125" style="5" bestFit="1" customWidth="1"/>
    <col min="6668" max="6668" width="15.85546875" style="5" bestFit="1" customWidth="1"/>
    <col min="6669" max="6669" width="15.7109375" style="5" bestFit="1" customWidth="1"/>
    <col min="6670" max="6670" width="52" style="5" bestFit="1" customWidth="1"/>
    <col min="6671" max="6677" width="12.42578125" style="5" customWidth="1"/>
    <col min="6678" max="6907" width="12.42578125" style="5"/>
    <col min="6908" max="6908" width="44.28515625" style="5" customWidth="1"/>
    <col min="6909" max="6909" width="12.140625" style="5" bestFit="1" customWidth="1"/>
    <col min="6910" max="6910" width="9" style="5" bestFit="1" customWidth="1"/>
    <col min="6911" max="6911" width="10.7109375" style="5" bestFit="1" customWidth="1"/>
    <col min="6912" max="6912" width="6.5703125" style="5" bestFit="1" customWidth="1"/>
    <col min="6913" max="6913" width="7.140625" style="5" bestFit="1" customWidth="1"/>
    <col min="6914" max="6914" width="4.85546875" style="5" bestFit="1" customWidth="1"/>
    <col min="6915" max="6915" width="11.85546875" style="5" bestFit="1" customWidth="1"/>
    <col min="6916" max="6916" width="11.7109375" style="5" bestFit="1" customWidth="1"/>
    <col min="6917" max="6917" width="15.85546875" style="5" bestFit="1" customWidth="1"/>
    <col min="6918" max="6918" width="13.140625" style="5" bestFit="1" customWidth="1"/>
    <col min="6919" max="6919" width="13.42578125" style="5" bestFit="1" customWidth="1"/>
    <col min="6920" max="6920" width="13.28515625" style="5" bestFit="1" customWidth="1"/>
    <col min="6921" max="6921" width="13.42578125" style="5" bestFit="1" customWidth="1"/>
    <col min="6922" max="6922" width="13.5703125" style="5" bestFit="1" customWidth="1"/>
    <col min="6923" max="6923" width="13.42578125" style="5" bestFit="1" customWidth="1"/>
    <col min="6924" max="6924" width="15.85546875" style="5" bestFit="1" customWidth="1"/>
    <col min="6925" max="6925" width="15.7109375" style="5" bestFit="1" customWidth="1"/>
    <col min="6926" max="6926" width="52" style="5" bestFit="1" customWidth="1"/>
    <col min="6927" max="6933" width="12.42578125" style="5" customWidth="1"/>
    <col min="6934" max="7163" width="12.42578125" style="5"/>
    <col min="7164" max="7164" width="44.28515625" style="5" customWidth="1"/>
    <col min="7165" max="7165" width="12.140625" style="5" bestFit="1" customWidth="1"/>
    <col min="7166" max="7166" width="9" style="5" bestFit="1" customWidth="1"/>
    <col min="7167" max="7167" width="10.7109375" style="5" bestFit="1" customWidth="1"/>
    <col min="7168" max="7168" width="6.5703125" style="5" bestFit="1" customWidth="1"/>
    <col min="7169" max="7169" width="7.140625" style="5" bestFit="1" customWidth="1"/>
    <col min="7170" max="7170" width="4.85546875" style="5" bestFit="1" customWidth="1"/>
    <col min="7171" max="7171" width="11.85546875" style="5" bestFit="1" customWidth="1"/>
    <col min="7172" max="7172" width="11.7109375" style="5" bestFit="1" customWidth="1"/>
    <col min="7173" max="7173" width="15.85546875" style="5" bestFit="1" customWidth="1"/>
    <col min="7174" max="7174" width="13.140625" style="5" bestFit="1" customWidth="1"/>
    <col min="7175" max="7175" width="13.42578125" style="5" bestFit="1" customWidth="1"/>
    <col min="7176" max="7176" width="13.28515625" style="5" bestFit="1" customWidth="1"/>
    <col min="7177" max="7177" width="13.42578125" style="5" bestFit="1" customWidth="1"/>
    <col min="7178" max="7178" width="13.5703125" style="5" bestFit="1" customWidth="1"/>
    <col min="7179" max="7179" width="13.42578125" style="5" bestFit="1" customWidth="1"/>
    <col min="7180" max="7180" width="15.85546875" style="5" bestFit="1" customWidth="1"/>
    <col min="7181" max="7181" width="15.7109375" style="5" bestFit="1" customWidth="1"/>
    <col min="7182" max="7182" width="52" style="5" bestFit="1" customWidth="1"/>
    <col min="7183" max="7189" width="12.42578125" style="5" customWidth="1"/>
    <col min="7190" max="7419" width="12.42578125" style="5"/>
    <col min="7420" max="7420" width="44.28515625" style="5" customWidth="1"/>
    <col min="7421" max="7421" width="12.140625" style="5" bestFit="1" customWidth="1"/>
    <col min="7422" max="7422" width="9" style="5" bestFit="1" customWidth="1"/>
    <col min="7423" max="7423" width="10.7109375" style="5" bestFit="1" customWidth="1"/>
    <col min="7424" max="7424" width="6.5703125" style="5" bestFit="1" customWidth="1"/>
    <col min="7425" max="7425" width="7.140625" style="5" bestFit="1" customWidth="1"/>
    <col min="7426" max="7426" width="4.85546875" style="5" bestFit="1" customWidth="1"/>
    <col min="7427" max="7427" width="11.85546875" style="5" bestFit="1" customWidth="1"/>
    <col min="7428" max="7428" width="11.7109375" style="5" bestFit="1" customWidth="1"/>
    <col min="7429" max="7429" width="15.85546875" style="5" bestFit="1" customWidth="1"/>
    <col min="7430" max="7430" width="13.140625" style="5" bestFit="1" customWidth="1"/>
    <col min="7431" max="7431" width="13.42578125" style="5" bestFit="1" customWidth="1"/>
    <col min="7432" max="7432" width="13.28515625" style="5" bestFit="1" customWidth="1"/>
    <col min="7433" max="7433" width="13.42578125" style="5" bestFit="1" customWidth="1"/>
    <col min="7434" max="7434" width="13.5703125" style="5" bestFit="1" customWidth="1"/>
    <col min="7435" max="7435" width="13.42578125" style="5" bestFit="1" customWidth="1"/>
    <col min="7436" max="7436" width="15.85546875" style="5" bestFit="1" customWidth="1"/>
    <col min="7437" max="7437" width="15.7109375" style="5" bestFit="1" customWidth="1"/>
    <col min="7438" max="7438" width="52" style="5" bestFit="1" customWidth="1"/>
    <col min="7439" max="7445" width="12.42578125" style="5" customWidth="1"/>
    <col min="7446" max="7675" width="12.42578125" style="5"/>
    <col min="7676" max="7676" width="44.28515625" style="5" customWidth="1"/>
    <col min="7677" max="7677" width="12.140625" style="5" bestFit="1" customWidth="1"/>
    <col min="7678" max="7678" width="9" style="5" bestFit="1" customWidth="1"/>
    <col min="7679" max="7679" width="10.7109375" style="5" bestFit="1" customWidth="1"/>
    <col min="7680" max="7680" width="6.5703125" style="5" bestFit="1" customWidth="1"/>
    <col min="7681" max="7681" width="7.140625" style="5" bestFit="1" customWidth="1"/>
    <col min="7682" max="7682" width="4.85546875" style="5" bestFit="1" customWidth="1"/>
    <col min="7683" max="7683" width="11.85546875" style="5" bestFit="1" customWidth="1"/>
    <col min="7684" max="7684" width="11.7109375" style="5" bestFit="1" customWidth="1"/>
    <col min="7685" max="7685" width="15.85546875" style="5" bestFit="1" customWidth="1"/>
    <col min="7686" max="7686" width="13.140625" style="5" bestFit="1" customWidth="1"/>
    <col min="7687" max="7687" width="13.42578125" style="5" bestFit="1" customWidth="1"/>
    <col min="7688" max="7688" width="13.28515625" style="5" bestFit="1" customWidth="1"/>
    <col min="7689" max="7689" width="13.42578125" style="5" bestFit="1" customWidth="1"/>
    <col min="7690" max="7690" width="13.5703125" style="5" bestFit="1" customWidth="1"/>
    <col min="7691" max="7691" width="13.42578125" style="5" bestFit="1" customWidth="1"/>
    <col min="7692" max="7692" width="15.85546875" style="5" bestFit="1" customWidth="1"/>
    <col min="7693" max="7693" width="15.7109375" style="5" bestFit="1" customWidth="1"/>
    <col min="7694" max="7694" width="52" style="5" bestFit="1" customWidth="1"/>
    <col min="7695" max="7701" width="12.42578125" style="5" customWidth="1"/>
    <col min="7702" max="7931" width="12.42578125" style="5"/>
    <col min="7932" max="7932" width="44.28515625" style="5" customWidth="1"/>
    <col min="7933" max="7933" width="12.140625" style="5" bestFit="1" customWidth="1"/>
    <col min="7934" max="7934" width="9" style="5" bestFit="1" customWidth="1"/>
    <col min="7935" max="7935" width="10.7109375" style="5" bestFit="1" customWidth="1"/>
    <col min="7936" max="7936" width="6.5703125" style="5" bestFit="1" customWidth="1"/>
    <col min="7937" max="7937" width="7.140625" style="5" bestFit="1" customWidth="1"/>
    <col min="7938" max="7938" width="4.85546875" style="5" bestFit="1" customWidth="1"/>
    <col min="7939" max="7939" width="11.85546875" style="5" bestFit="1" customWidth="1"/>
    <col min="7940" max="7940" width="11.7109375" style="5" bestFit="1" customWidth="1"/>
    <col min="7941" max="7941" width="15.85546875" style="5" bestFit="1" customWidth="1"/>
    <col min="7942" max="7942" width="13.140625" style="5" bestFit="1" customWidth="1"/>
    <col min="7943" max="7943" width="13.42578125" style="5" bestFit="1" customWidth="1"/>
    <col min="7944" max="7944" width="13.28515625" style="5" bestFit="1" customWidth="1"/>
    <col min="7945" max="7945" width="13.42578125" style="5" bestFit="1" customWidth="1"/>
    <col min="7946" max="7946" width="13.5703125" style="5" bestFit="1" customWidth="1"/>
    <col min="7947" max="7947" width="13.42578125" style="5" bestFit="1" customWidth="1"/>
    <col min="7948" max="7948" width="15.85546875" style="5" bestFit="1" customWidth="1"/>
    <col min="7949" max="7949" width="15.7109375" style="5" bestFit="1" customWidth="1"/>
    <col min="7950" max="7950" width="52" style="5" bestFit="1" customWidth="1"/>
    <col min="7951" max="7957" width="12.42578125" style="5" customWidth="1"/>
    <col min="7958" max="8187" width="12.42578125" style="5"/>
    <col min="8188" max="8188" width="44.28515625" style="5" customWidth="1"/>
    <col min="8189" max="8189" width="12.140625" style="5" bestFit="1" customWidth="1"/>
    <col min="8190" max="8190" width="9" style="5" bestFit="1" customWidth="1"/>
    <col min="8191" max="8191" width="10.7109375" style="5" bestFit="1" customWidth="1"/>
    <col min="8192" max="8192" width="6.5703125" style="5" bestFit="1" customWidth="1"/>
    <col min="8193" max="8193" width="7.140625" style="5" bestFit="1" customWidth="1"/>
    <col min="8194" max="8194" width="4.85546875" style="5" bestFit="1" customWidth="1"/>
    <col min="8195" max="8195" width="11.85546875" style="5" bestFit="1" customWidth="1"/>
    <col min="8196" max="8196" width="11.7109375" style="5" bestFit="1" customWidth="1"/>
    <col min="8197" max="8197" width="15.85546875" style="5" bestFit="1" customWidth="1"/>
    <col min="8198" max="8198" width="13.140625" style="5" bestFit="1" customWidth="1"/>
    <col min="8199" max="8199" width="13.42578125" style="5" bestFit="1" customWidth="1"/>
    <col min="8200" max="8200" width="13.28515625" style="5" bestFit="1" customWidth="1"/>
    <col min="8201" max="8201" width="13.42578125" style="5" bestFit="1" customWidth="1"/>
    <col min="8202" max="8202" width="13.5703125" style="5" bestFit="1" customWidth="1"/>
    <col min="8203" max="8203" width="13.42578125" style="5" bestFit="1" customWidth="1"/>
    <col min="8204" max="8204" width="15.85546875" style="5" bestFit="1" customWidth="1"/>
    <col min="8205" max="8205" width="15.7109375" style="5" bestFit="1" customWidth="1"/>
    <col min="8206" max="8206" width="52" style="5" bestFit="1" customWidth="1"/>
    <col min="8207" max="8213" width="12.42578125" style="5" customWidth="1"/>
    <col min="8214" max="8443" width="12.42578125" style="5"/>
    <col min="8444" max="8444" width="44.28515625" style="5" customWidth="1"/>
    <col min="8445" max="8445" width="12.140625" style="5" bestFit="1" customWidth="1"/>
    <col min="8446" max="8446" width="9" style="5" bestFit="1" customWidth="1"/>
    <col min="8447" max="8447" width="10.7109375" style="5" bestFit="1" customWidth="1"/>
    <col min="8448" max="8448" width="6.5703125" style="5" bestFit="1" customWidth="1"/>
    <col min="8449" max="8449" width="7.140625" style="5" bestFit="1" customWidth="1"/>
    <col min="8450" max="8450" width="4.85546875" style="5" bestFit="1" customWidth="1"/>
    <col min="8451" max="8451" width="11.85546875" style="5" bestFit="1" customWidth="1"/>
    <col min="8452" max="8452" width="11.7109375" style="5" bestFit="1" customWidth="1"/>
    <col min="8453" max="8453" width="15.85546875" style="5" bestFit="1" customWidth="1"/>
    <col min="8454" max="8454" width="13.140625" style="5" bestFit="1" customWidth="1"/>
    <col min="8455" max="8455" width="13.42578125" style="5" bestFit="1" customWidth="1"/>
    <col min="8456" max="8456" width="13.28515625" style="5" bestFit="1" customWidth="1"/>
    <col min="8457" max="8457" width="13.42578125" style="5" bestFit="1" customWidth="1"/>
    <col min="8458" max="8458" width="13.5703125" style="5" bestFit="1" customWidth="1"/>
    <col min="8459" max="8459" width="13.42578125" style="5" bestFit="1" customWidth="1"/>
    <col min="8460" max="8460" width="15.85546875" style="5" bestFit="1" customWidth="1"/>
    <col min="8461" max="8461" width="15.7109375" style="5" bestFit="1" customWidth="1"/>
    <col min="8462" max="8462" width="52" style="5" bestFit="1" customWidth="1"/>
    <col min="8463" max="8469" width="12.42578125" style="5" customWidth="1"/>
    <col min="8470" max="8699" width="12.42578125" style="5"/>
    <col min="8700" max="8700" width="44.28515625" style="5" customWidth="1"/>
    <col min="8701" max="8701" width="12.140625" style="5" bestFit="1" customWidth="1"/>
    <col min="8702" max="8702" width="9" style="5" bestFit="1" customWidth="1"/>
    <col min="8703" max="8703" width="10.7109375" style="5" bestFit="1" customWidth="1"/>
    <col min="8704" max="8704" width="6.5703125" style="5" bestFit="1" customWidth="1"/>
    <col min="8705" max="8705" width="7.140625" style="5" bestFit="1" customWidth="1"/>
    <col min="8706" max="8706" width="4.85546875" style="5" bestFit="1" customWidth="1"/>
    <col min="8707" max="8707" width="11.85546875" style="5" bestFit="1" customWidth="1"/>
    <col min="8708" max="8708" width="11.7109375" style="5" bestFit="1" customWidth="1"/>
    <col min="8709" max="8709" width="15.85546875" style="5" bestFit="1" customWidth="1"/>
    <col min="8710" max="8710" width="13.140625" style="5" bestFit="1" customWidth="1"/>
    <col min="8711" max="8711" width="13.42578125" style="5" bestFit="1" customWidth="1"/>
    <col min="8712" max="8712" width="13.28515625" style="5" bestFit="1" customWidth="1"/>
    <col min="8713" max="8713" width="13.42578125" style="5" bestFit="1" customWidth="1"/>
    <col min="8714" max="8714" width="13.5703125" style="5" bestFit="1" customWidth="1"/>
    <col min="8715" max="8715" width="13.42578125" style="5" bestFit="1" customWidth="1"/>
    <col min="8716" max="8716" width="15.85546875" style="5" bestFit="1" customWidth="1"/>
    <col min="8717" max="8717" width="15.7109375" style="5" bestFit="1" customWidth="1"/>
    <col min="8718" max="8718" width="52" style="5" bestFit="1" customWidth="1"/>
    <col min="8719" max="8725" width="12.42578125" style="5" customWidth="1"/>
    <col min="8726" max="8955" width="12.42578125" style="5"/>
    <col min="8956" max="8956" width="44.28515625" style="5" customWidth="1"/>
    <col min="8957" max="8957" width="12.140625" style="5" bestFit="1" customWidth="1"/>
    <col min="8958" max="8958" width="9" style="5" bestFit="1" customWidth="1"/>
    <col min="8959" max="8959" width="10.7109375" style="5" bestFit="1" customWidth="1"/>
    <col min="8960" max="8960" width="6.5703125" style="5" bestFit="1" customWidth="1"/>
    <col min="8961" max="8961" width="7.140625" style="5" bestFit="1" customWidth="1"/>
    <col min="8962" max="8962" width="4.85546875" style="5" bestFit="1" customWidth="1"/>
    <col min="8963" max="8963" width="11.85546875" style="5" bestFit="1" customWidth="1"/>
    <col min="8964" max="8964" width="11.7109375" style="5" bestFit="1" customWidth="1"/>
    <col min="8965" max="8965" width="15.85546875" style="5" bestFit="1" customWidth="1"/>
    <col min="8966" max="8966" width="13.140625" style="5" bestFit="1" customWidth="1"/>
    <col min="8967" max="8967" width="13.42578125" style="5" bestFit="1" customWidth="1"/>
    <col min="8968" max="8968" width="13.28515625" style="5" bestFit="1" customWidth="1"/>
    <col min="8969" max="8969" width="13.42578125" style="5" bestFit="1" customWidth="1"/>
    <col min="8970" max="8970" width="13.5703125" style="5" bestFit="1" customWidth="1"/>
    <col min="8971" max="8971" width="13.42578125" style="5" bestFit="1" customWidth="1"/>
    <col min="8972" max="8972" width="15.85546875" style="5" bestFit="1" customWidth="1"/>
    <col min="8973" max="8973" width="15.7109375" style="5" bestFit="1" customWidth="1"/>
    <col min="8974" max="8974" width="52" style="5" bestFit="1" customWidth="1"/>
    <col min="8975" max="8981" width="12.42578125" style="5" customWidth="1"/>
    <col min="8982" max="9211" width="12.42578125" style="5"/>
    <col min="9212" max="9212" width="44.28515625" style="5" customWidth="1"/>
    <col min="9213" max="9213" width="12.140625" style="5" bestFit="1" customWidth="1"/>
    <col min="9214" max="9214" width="9" style="5" bestFit="1" customWidth="1"/>
    <col min="9215" max="9215" width="10.7109375" style="5" bestFit="1" customWidth="1"/>
    <col min="9216" max="9216" width="6.5703125" style="5" bestFit="1" customWidth="1"/>
    <col min="9217" max="9217" width="7.140625" style="5" bestFit="1" customWidth="1"/>
    <col min="9218" max="9218" width="4.85546875" style="5" bestFit="1" customWidth="1"/>
    <col min="9219" max="9219" width="11.85546875" style="5" bestFit="1" customWidth="1"/>
    <col min="9220" max="9220" width="11.7109375" style="5" bestFit="1" customWidth="1"/>
    <col min="9221" max="9221" width="15.85546875" style="5" bestFit="1" customWidth="1"/>
    <col min="9222" max="9222" width="13.140625" style="5" bestFit="1" customWidth="1"/>
    <col min="9223" max="9223" width="13.42578125" style="5" bestFit="1" customWidth="1"/>
    <col min="9224" max="9224" width="13.28515625" style="5" bestFit="1" customWidth="1"/>
    <col min="9225" max="9225" width="13.42578125" style="5" bestFit="1" customWidth="1"/>
    <col min="9226" max="9226" width="13.5703125" style="5" bestFit="1" customWidth="1"/>
    <col min="9227" max="9227" width="13.42578125" style="5" bestFit="1" customWidth="1"/>
    <col min="9228" max="9228" width="15.85546875" style="5" bestFit="1" customWidth="1"/>
    <col min="9229" max="9229" width="15.7109375" style="5" bestFit="1" customWidth="1"/>
    <col min="9230" max="9230" width="52" style="5" bestFit="1" customWidth="1"/>
    <col min="9231" max="9237" width="12.42578125" style="5" customWidth="1"/>
    <col min="9238" max="9467" width="12.42578125" style="5"/>
    <col min="9468" max="9468" width="44.28515625" style="5" customWidth="1"/>
    <col min="9469" max="9469" width="12.140625" style="5" bestFit="1" customWidth="1"/>
    <col min="9470" max="9470" width="9" style="5" bestFit="1" customWidth="1"/>
    <col min="9471" max="9471" width="10.7109375" style="5" bestFit="1" customWidth="1"/>
    <col min="9472" max="9472" width="6.5703125" style="5" bestFit="1" customWidth="1"/>
    <col min="9473" max="9473" width="7.140625" style="5" bestFit="1" customWidth="1"/>
    <col min="9474" max="9474" width="4.85546875" style="5" bestFit="1" customWidth="1"/>
    <col min="9475" max="9475" width="11.85546875" style="5" bestFit="1" customWidth="1"/>
    <col min="9476" max="9476" width="11.7109375" style="5" bestFit="1" customWidth="1"/>
    <col min="9477" max="9477" width="15.85546875" style="5" bestFit="1" customWidth="1"/>
    <col min="9478" max="9478" width="13.140625" style="5" bestFit="1" customWidth="1"/>
    <col min="9479" max="9479" width="13.42578125" style="5" bestFit="1" customWidth="1"/>
    <col min="9480" max="9480" width="13.28515625" style="5" bestFit="1" customWidth="1"/>
    <col min="9481" max="9481" width="13.42578125" style="5" bestFit="1" customWidth="1"/>
    <col min="9482" max="9482" width="13.5703125" style="5" bestFit="1" customWidth="1"/>
    <col min="9483" max="9483" width="13.42578125" style="5" bestFit="1" customWidth="1"/>
    <col min="9484" max="9484" width="15.85546875" style="5" bestFit="1" customWidth="1"/>
    <col min="9485" max="9485" width="15.7109375" style="5" bestFit="1" customWidth="1"/>
    <col min="9486" max="9486" width="52" style="5" bestFit="1" customWidth="1"/>
    <col min="9487" max="9493" width="12.42578125" style="5" customWidth="1"/>
    <col min="9494" max="9723" width="12.42578125" style="5"/>
    <col min="9724" max="9724" width="44.28515625" style="5" customWidth="1"/>
    <col min="9725" max="9725" width="12.140625" style="5" bestFit="1" customWidth="1"/>
    <col min="9726" max="9726" width="9" style="5" bestFit="1" customWidth="1"/>
    <col min="9727" max="9727" width="10.7109375" style="5" bestFit="1" customWidth="1"/>
    <col min="9728" max="9728" width="6.5703125" style="5" bestFit="1" customWidth="1"/>
    <col min="9729" max="9729" width="7.140625" style="5" bestFit="1" customWidth="1"/>
    <col min="9730" max="9730" width="4.85546875" style="5" bestFit="1" customWidth="1"/>
    <col min="9731" max="9731" width="11.85546875" style="5" bestFit="1" customWidth="1"/>
    <col min="9732" max="9732" width="11.7109375" style="5" bestFit="1" customWidth="1"/>
    <col min="9733" max="9733" width="15.85546875" style="5" bestFit="1" customWidth="1"/>
    <col min="9734" max="9734" width="13.140625" style="5" bestFit="1" customWidth="1"/>
    <col min="9735" max="9735" width="13.42578125" style="5" bestFit="1" customWidth="1"/>
    <col min="9736" max="9736" width="13.28515625" style="5" bestFit="1" customWidth="1"/>
    <col min="9737" max="9737" width="13.42578125" style="5" bestFit="1" customWidth="1"/>
    <col min="9738" max="9738" width="13.5703125" style="5" bestFit="1" customWidth="1"/>
    <col min="9739" max="9739" width="13.42578125" style="5" bestFit="1" customWidth="1"/>
    <col min="9740" max="9740" width="15.85546875" style="5" bestFit="1" customWidth="1"/>
    <col min="9741" max="9741" width="15.7109375" style="5" bestFit="1" customWidth="1"/>
    <col min="9742" max="9742" width="52" style="5" bestFit="1" customWidth="1"/>
    <col min="9743" max="9749" width="12.42578125" style="5" customWidth="1"/>
    <col min="9750" max="9979" width="12.42578125" style="5"/>
    <col min="9980" max="9980" width="44.28515625" style="5" customWidth="1"/>
    <col min="9981" max="9981" width="12.140625" style="5" bestFit="1" customWidth="1"/>
    <col min="9982" max="9982" width="9" style="5" bestFit="1" customWidth="1"/>
    <col min="9983" max="9983" width="10.7109375" style="5" bestFit="1" customWidth="1"/>
    <col min="9984" max="9984" width="6.5703125" style="5" bestFit="1" customWidth="1"/>
    <col min="9985" max="9985" width="7.140625" style="5" bestFit="1" customWidth="1"/>
    <col min="9986" max="9986" width="4.85546875" style="5" bestFit="1" customWidth="1"/>
    <col min="9987" max="9987" width="11.85546875" style="5" bestFit="1" customWidth="1"/>
    <col min="9988" max="9988" width="11.7109375" style="5" bestFit="1" customWidth="1"/>
    <col min="9989" max="9989" width="15.85546875" style="5" bestFit="1" customWidth="1"/>
    <col min="9990" max="9990" width="13.140625" style="5" bestFit="1" customWidth="1"/>
    <col min="9991" max="9991" width="13.42578125" style="5" bestFit="1" customWidth="1"/>
    <col min="9992" max="9992" width="13.28515625" style="5" bestFit="1" customWidth="1"/>
    <col min="9993" max="9993" width="13.42578125" style="5" bestFit="1" customWidth="1"/>
    <col min="9994" max="9994" width="13.5703125" style="5" bestFit="1" customWidth="1"/>
    <col min="9995" max="9995" width="13.42578125" style="5" bestFit="1" customWidth="1"/>
    <col min="9996" max="9996" width="15.85546875" style="5" bestFit="1" customWidth="1"/>
    <col min="9997" max="9997" width="15.7109375" style="5" bestFit="1" customWidth="1"/>
    <col min="9998" max="9998" width="52" style="5" bestFit="1" customWidth="1"/>
    <col min="9999" max="10005" width="12.42578125" style="5" customWidth="1"/>
    <col min="10006" max="10235" width="12.42578125" style="5"/>
    <col min="10236" max="10236" width="44.28515625" style="5" customWidth="1"/>
    <col min="10237" max="10237" width="12.140625" style="5" bestFit="1" customWidth="1"/>
    <col min="10238" max="10238" width="9" style="5" bestFit="1" customWidth="1"/>
    <col min="10239" max="10239" width="10.7109375" style="5" bestFit="1" customWidth="1"/>
    <col min="10240" max="10240" width="6.5703125" style="5" bestFit="1" customWidth="1"/>
    <col min="10241" max="10241" width="7.140625" style="5" bestFit="1" customWidth="1"/>
    <col min="10242" max="10242" width="4.85546875" style="5" bestFit="1" customWidth="1"/>
    <col min="10243" max="10243" width="11.85546875" style="5" bestFit="1" customWidth="1"/>
    <col min="10244" max="10244" width="11.7109375" style="5" bestFit="1" customWidth="1"/>
    <col min="10245" max="10245" width="15.85546875" style="5" bestFit="1" customWidth="1"/>
    <col min="10246" max="10246" width="13.140625" style="5" bestFit="1" customWidth="1"/>
    <col min="10247" max="10247" width="13.42578125" style="5" bestFit="1" customWidth="1"/>
    <col min="10248" max="10248" width="13.28515625" style="5" bestFit="1" customWidth="1"/>
    <col min="10249" max="10249" width="13.42578125" style="5" bestFit="1" customWidth="1"/>
    <col min="10250" max="10250" width="13.5703125" style="5" bestFit="1" customWidth="1"/>
    <col min="10251" max="10251" width="13.42578125" style="5" bestFit="1" customWidth="1"/>
    <col min="10252" max="10252" width="15.85546875" style="5" bestFit="1" customWidth="1"/>
    <col min="10253" max="10253" width="15.7109375" style="5" bestFit="1" customWidth="1"/>
    <col min="10254" max="10254" width="52" style="5" bestFit="1" customWidth="1"/>
    <col min="10255" max="10261" width="12.42578125" style="5" customWidth="1"/>
    <col min="10262" max="10491" width="12.42578125" style="5"/>
    <col min="10492" max="10492" width="44.28515625" style="5" customWidth="1"/>
    <col min="10493" max="10493" width="12.140625" style="5" bestFit="1" customWidth="1"/>
    <col min="10494" max="10494" width="9" style="5" bestFit="1" customWidth="1"/>
    <col min="10495" max="10495" width="10.7109375" style="5" bestFit="1" customWidth="1"/>
    <col min="10496" max="10496" width="6.5703125" style="5" bestFit="1" customWidth="1"/>
    <col min="10497" max="10497" width="7.140625" style="5" bestFit="1" customWidth="1"/>
    <col min="10498" max="10498" width="4.85546875" style="5" bestFit="1" customWidth="1"/>
    <col min="10499" max="10499" width="11.85546875" style="5" bestFit="1" customWidth="1"/>
    <col min="10500" max="10500" width="11.7109375" style="5" bestFit="1" customWidth="1"/>
    <col min="10501" max="10501" width="15.85546875" style="5" bestFit="1" customWidth="1"/>
    <col min="10502" max="10502" width="13.140625" style="5" bestFit="1" customWidth="1"/>
    <col min="10503" max="10503" width="13.42578125" style="5" bestFit="1" customWidth="1"/>
    <col min="10504" max="10504" width="13.28515625" style="5" bestFit="1" customWidth="1"/>
    <col min="10505" max="10505" width="13.42578125" style="5" bestFit="1" customWidth="1"/>
    <col min="10506" max="10506" width="13.5703125" style="5" bestFit="1" customWidth="1"/>
    <col min="10507" max="10507" width="13.42578125" style="5" bestFit="1" customWidth="1"/>
    <col min="10508" max="10508" width="15.85546875" style="5" bestFit="1" customWidth="1"/>
    <col min="10509" max="10509" width="15.7109375" style="5" bestFit="1" customWidth="1"/>
    <col min="10510" max="10510" width="52" style="5" bestFit="1" customWidth="1"/>
    <col min="10511" max="10517" width="12.42578125" style="5" customWidth="1"/>
    <col min="10518" max="10747" width="12.42578125" style="5"/>
    <col min="10748" max="10748" width="44.28515625" style="5" customWidth="1"/>
    <col min="10749" max="10749" width="12.140625" style="5" bestFit="1" customWidth="1"/>
    <col min="10750" max="10750" width="9" style="5" bestFit="1" customWidth="1"/>
    <col min="10751" max="10751" width="10.7109375" style="5" bestFit="1" customWidth="1"/>
    <col min="10752" max="10752" width="6.5703125" style="5" bestFit="1" customWidth="1"/>
    <col min="10753" max="10753" width="7.140625" style="5" bestFit="1" customWidth="1"/>
    <col min="10754" max="10754" width="4.85546875" style="5" bestFit="1" customWidth="1"/>
    <col min="10755" max="10755" width="11.85546875" style="5" bestFit="1" customWidth="1"/>
    <col min="10756" max="10756" width="11.7109375" style="5" bestFit="1" customWidth="1"/>
    <col min="10757" max="10757" width="15.85546875" style="5" bestFit="1" customWidth="1"/>
    <col min="10758" max="10758" width="13.140625" style="5" bestFit="1" customWidth="1"/>
    <col min="10759" max="10759" width="13.42578125" style="5" bestFit="1" customWidth="1"/>
    <col min="10760" max="10760" width="13.28515625" style="5" bestFit="1" customWidth="1"/>
    <col min="10761" max="10761" width="13.42578125" style="5" bestFit="1" customWidth="1"/>
    <col min="10762" max="10762" width="13.5703125" style="5" bestFit="1" customWidth="1"/>
    <col min="10763" max="10763" width="13.42578125" style="5" bestFit="1" customWidth="1"/>
    <col min="10764" max="10764" width="15.85546875" style="5" bestFit="1" customWidth="1"/>
    <col min="10765" max="10765" width="15.7109375" style="5" bestFit="1" customWidth="1"/>
    <col min="10766" max="10766" width="52" style="5" bestFit="1" customWidth="1"/>
    <col min="10767" max="10773" width="12.42578125" style="5" customWidth="1"/>
    <col min="10774" max="11003" width="12.42578125" style="5"/>
    <col min="11004" max="11004" width="44.28515625" style="5" customWidth="1"/>
    <col min="11005" max="11005" width="12.140625" style="5" bestFit="1" customWidth="1"/>
    <col min="11006" max="11006" width="9" style="5" bestFit="1" customWidth="1"/>
    <col min="11007" max="11007" width="10.7109375" style="5" bestFit="1" customWidth="1"/>
    <col min="11008" max="11008" width="6.5703125" style="5" bestFit="1" customWidth="1"/>
    <col min="11009" max="11009" width="7.140625" style="5" bestFit="1" customWidth="1"/>
    <col min="11010" max="11010" width="4.85546875" style="5" bestFit="1" customWidth="1"/>
    <col min="11011" max="11011" width="11.85546875" style="5" bestFit="1" customWidth="1"/>
    <col min="11012" max="11012" width="11.7109375" style="5" bestFit="1" customWidth="1"/>
    <col min="11013" max="11013" width="15.85546875" style="5" bestFit="1" customWidth="1"/>
    <col min="11014" max="11014" width="13.140625" style="5" bestFit="1" customWidth="1"/>
    <col min="11015" max="11015" width="13.42578125" style="5" bestFit="1" customWidth="1"/>
    <col min="11016" max="11016" width="13.28515625" style="5" bestFit="1" customWidth="1"/>
    <col min="11017" max="11017" width="13.42578125" style="5" bestFit="1" customWidth="1"/>
    <col min="11018" max="11018" width="13.5703125" style="5" bestFit="1" customWidth="1"/>
    <col min="11019" max="11019" width="13.42578125" style="5" bestFit="1" customWidth="1"/>
    <col min="11020" max="11020" width="15.85546875" style="5" bestFit="1" customWidth="1"/>
    <col min="11021" max="11021" width="15.7109375" style="5" bestFit="1" customWidth="1"/>
    <col min="11022" max="11022" width="52" style="5" bestFit="1" customWidth="1"/>
    <col min="11023" max="11029" width="12.42578125" style="5" customWidth="1"/>
    <col min="11030" max="11259" width="12.42578125" style="5"/>
    <col min="11260" max="11260" width="44.28515625" style="5" customWidth="1"/>
    <col min="11261" max="11261" width="12.140625" style="5" bestFit="1" customWidth="1"/>
    <col min="11262" max="11262" width="9" style="5" bestFit="1" customWidth="1"/>
    <col min="11263" max="11263" width="10.7109375" style="5" bestFit="1" customWidth="1"/>
    <col min="11264" max="11264" width="6.5703125" style="5" bestFit="1" customWidth="1"/>
    <col min="11265" max="11265" width="7.140625" style="5" bestFit="1" customWidth="1"/>
    <col min="11266" max="11266" width="4.85546875" style="5" bestFit="1" customWidth="1"/>
    <col min="11267" max="11267" width="11.85546875" style="5" bestFit="1" customWidth="1"/>
    <col min="11268" max="11268" width="11.7109375" style="5" bestFit="1" customWidth="1"/>
    <col min="11269" max="11269" width="15.85546875" style="5" bestFit="1" customWidth="1"/>
    <col min="11270" max="11270" width="13.140625" style="5" bestFit="1" customWidth="1"/>
    <col min="11271" max="11271" width="13.42578125" style="5" bestFit="1" customWidth="1"/>
    <col min="11272" max="11272" width="13.28515625" style="5" bestFit="1" customWidth="1"/>
    <col min="11273" max="11273" width="13.42578125" style="5" bestFit="1" customWidth="1"/>
    <col min="11274" max="11274" width="13.5703125" style="5" bestFit="1" customWidth="1"/>
    <col min="11275" max="11275" width="13.42578125" style="5" bestFit="1" customWidth="1"/>
    <col min="11276" max="11276" width="15.85546875" style="5" bestFit="1" customWidth="1"/>
    <col min="11277" max="11277" width="15.7109375" style="5" bestFit="1" customWidth="1"/>
    <col min="11278" max="11278" width="52" style="5" bestFit="1" customWidth="1"/>
    <col min="11279" max="11285" width="12.42578125" style="5" customWidth="1"/>
    <col min="11286" max="11515" width="12.42578125" style="5"/>
    <col min="11516" max="11516" width="44.28515625" style="5" customWidth="1"/>
    <col min="11517" max="11517" width="12.140625" style="5" bestFit="1" customWidth="1"/>
    <col min="11518" max="11518" width="9" style="5" bestFit="1" customWidth="1"/>
    <col min="11519" max="11519" width="10.7109375" style="5" bestFit="1" customWidth="1"/>
    <col min="11520" max="11520" width="6.5703125" style="5" bestFit="1" customWidth="1"/>
    <col min="11521" max="11521" width="7.140625" style="5" bestFit="1" customWidth="1"/>
    <col min="11522" max="11522" width="4.85546875" style="5" bestFit="1" customWidth="1"/>
    <col min="11523" max="11523" width="11.85546875" style="5" bestFit="1" customWidth="1"/>
    <col min="11524" max="11524" width="11.7109375" style="5" bestFit="1" customWidth="1"/>
    <col min="11525" max="11525" width="15.85546875" style="5" bestFit="1" customWidth="1"/>
    <col min="11526" max="11526" width="13.140625" style="5" bestFit="1" customWidth="1"/>
    <col min="11527" max="11527" width="13.42578125" style="5" bestFit="1" customWidth="1"/>
    <col min="11528" max="11528" width="13.28515625" style="5" bestFit="1" customWidth="1"/>
    <col min="11529" max="11529" width="13.42578125" style="5" bestFit="1" customWidth="1"/>
    <col min="11530" max="11530" width="13.5703125" style="5" bestFit="1" customWidth="1"/>
    <col min="11531" max="11531" width="13.42578125" style="5" bestFit="1" customWidth="1"/>
    <col min="11532" max="11532" width="15.85546875" style="5" bestFit="1" customWidth="1"/>
    <col min="11533" max="11533" width="15.7109375" style="5" bestFit="1" customWidth="1"/>
    <col min="11534" max="11534" width="52" style="5" bestFit="1" customWidth="1"/>
    <col min="11535" max="11541" width="12.42578125" style="5" customWidth="1"/>
    <col min="11542" max="11771" width="12.42578125" style="5"/>
    <col min="11772" max="11772" width="44.28515625" style="5" customWidth="1"/>
    <col min="11773" max="11773" width="12.140625" style="5" bestFit="1" customWidth="1"/>
    <col min="11774" max="11774" width="9" style="5" bestFit="1" customWidth="1"/>
    <col min="11775" max="11775" width="10.7109375" style="5" bestFit="1" customWidth="1"/>
    <col min="11776" max="11776" width="6.5703125" style="5" bestFit="1" customWidth="1"/>
    <col min="11777" max="11777" width="7.140625" style="5" bestFit="1" customWidth="1"/>
    <col min="11778" max="11778" width="4.85546875" style="5" bestFit="1" customWidth="1"/>
    <col min="11779" max="11779" width="11.85546875" style="5" bestFit="1" customWidth="1"/>
    <col min="11780" max="11780" width="11.7109375" style="5" bestFit="1" customWidth="1"/>
    <col min="11781" max="11781" width="15.85546875" style="5" bestFit="1" customWidth="1"/>
    <col min="11782" max="11782" width="13.140625" style="5" bestFit="1" customWidth="1"/>
    <col min="11783" max="11783" width="13.42578125" style="5" bestFit="1" customWidth="1"/>
    <col min="11784" max="11784" width="13.28515625" style="5" bestFit="1" customWidth="1"/>
    <col min="11785" max="11785" width="13.42578125" style="5" bestFit="1" customWidth="1"/>
    <col min="11786" max="11786" width="13.5703125" style="5" bestFit="1" customWidth="1"/>
    <col min="11787" max="11787" width="13.42578125" style="5" bestFit="1" customWidth="1"/>
    <col min="11788" max="11788" width="15.85546875" style="5" bestFit="1" customWidth="1"/>
    <col min="11789" max="11789" width="15.7109375" style="5" bestFit="1" customWidth="1"/>
    <col min="11790" max="11790" width="52" style="5" bestFit="1" customWidth="1"/>
    <col min="11791" max="11797" width="12.42578125" style="5" customWidth="1"/>
    <col min="11798" max="12027" width="12.42578125" style="5"/>
    <col min="12028" max="12028" width="44.28515625" style="5" customWidth="1"/>
    <col min="12029" max="12029" width="12.140625" style="5" bestFit="1" customWidth="1"/>
    <col min="12030" max="12030" width="9" style="5" bestFit="1" customWidth="1"/>
    <col min="12031" max="12031" width="10.7109375" style="5" bestFit="1" customWidth="1"/>
    <col min="12032" max="12032" width="6.5703125" style="5" bestFit="1" customWidth="1"/>
    <col min="12033" max="12033" width="7.140625" style="5" bestFit="1" customWidth="1"/>
    <col min="12034" max="12034" width="4.85546875" style="5" bestFit="1" customWidth="1"/>
    <col min="12035" max="12035" width="11.85546875" style="5" bestFit="1" customWidth="1"/>
    <col min="12036" max="12036" width="11.7109375" style="5" bestFit="1" customWidth="1"/>
    <col min="12037" max="12037" width="15.85546875" style="5" bestFit="1" customWidth="1"/>
    <col min="12038" max="12038" width="13.140625" style="5" bestFit="1" customWidth="1"/>
    <col min="12039" max="12039" width="13.42578125" style="5" bestFit="1" customWidth="1"/>
    <col min="12040" max="12040" width="13.28515625" style="5" bestFit="1" customWidth="1"/>
    <col min="12041" max="12041" width="13.42578125" style="5" bestFit="1" customWidth="1"/>
    <col min="12042" max="12042" width="13.5703125" style="5" bestFit="1" customWidth="1"/>
    <col min="12043" max="12043" width="13.42578125" style="5" bestFit="1" customWidth="1"/>
    <col min="12044" max="12044" width="15.85546875" style="5" bestFit="1" customWidth="1"/>
    <col min="12045" max="12045" width="15.7109375" style="5" bestFit="1" customWidth="1"/>
    <col min="12046" max="12046" width="52" style="5" bestFit="1" customWidth="1"/>
    <col min="12047" max="12053" width="12.42578125" style="5" customWidth="1"/>
    <col min="12054" max="12283" width="12.42578125" style="5"/>
    <col min="12284" max="12284" width="44.28515625" style="5" customWidth="1"/>
    <col min="12285" max="12285" width="12.140625" style="5" bestFit="1" customWidth="1"/>
    <col min="12286" max="12286" width="9" style="5" bestFit="1" customWidth="1"/>
    <col min="12287" max="12287" width="10.7109375" style="5" bestFit="1" customWidth="1"/>
    <col min="12288" max="12288" width="6.5703125" style="5" bestFit="1" customWidth="1"/>
    <col min="12289" max="12289" width="7.140625" style="5" bestFit="1" customWidth="1"/>
    <col min="12290" max="12290" width="4.85546875" style="5" bestFit="1" customWidth="1"/>
    <col min="12291" max="12291" width="11.85546875" style="5" bestFit="1" customWidth="1"/>
    <col min="12292" max="12292" width="11.7109375" style="5" bestFit="1" customWidth="1"/>
    <col min="12293" max="12293" width="15.85546875" style="5" bestFit="1" customWidth="1"/>
    <col min="12294" max="12294" width="13.140625" style="5" bestFit="1" customWidth="1"/>
    <col min="12295" max="12295" width="13.42578125" style="5" bestFit="1" customWidth="1"/>
    <col min="12296" max="12296" width="13.28515625" style="5" bestFit="1" customWidth="1"/>
    <col min="12297" max="12297" width="13.42578125" style="5" bestFit="1" customWidth="1"/>
    <col min="12298" max="12298" width="13.5703125" style="5" bestFit="1" customWidth="1"/>
    <col min="12299" max="12299" width="13.42578125" style="5" bestFit="1" customWidth="1"/>
    <col min="12300" max="12300" width="15.85546875" style="5" bestFit="1" customWidth="1"/>
    <col min="12301" max="12301" width="15.7109375" style="5" bestFit="1" customWidth="1"/>
    <col min="12302" max="12302" width="52" style="5" bestFit="1" customWidth="1"/>
    <col min="12303" max="12309" width="12.42578125" style="5" customWidth="1"/>
    <col min="12310" max="12539" width="12.42578125" style="5"/>
    <col min="12540" max="12540" width="44.28515625" style="5" customWidth="1"/>
    <col min="12541" max="12541" width="12.140625" style="5" bestFit="1" customWidth="1"/>
    <col min="12542" max="12542" width="9" style="5" bestFit="1" customWidth="1"/>
    <col min="12543" max="12543" width="10.7109375" style="5" bestFit="1" customWidth="1"/>
    <col min="12544" max="12544" width="6.5703125" style="5" bestFit="1" customWidth="1"/>
    <col min="12545" max="12545" width="7.140625" style="5" bestFit="1" customWidth="1"/>
    <col min="12546" max="12546" width="4.85546875" style="5" bestFit="1" customWidth="1"/>
    <col min="12547" max="12547" width="11.85546875" style="5" bestFit="1" customWidth="1"/>
    <col min="12548" max="12548" width="11.7109375" style="5" bestFit="1" customWidth="1"/>
    <col min="12549" max="12549" width="15.85546875" style="5" bestFit="1" customWidth="1"/>
    <col min="12550" max="12550" width="13.140625" style="5" bestFit="1" customWidth="1"/>
    <col min="12551" max="12551" width="13.42578125" style="5" bestFit="1" customWidth="1"/>
    <col min="12552" max="12552" width="13.28515625" style="5" bestFit="1" customWidth="1"/>
    <col min="12553" max="12553" width="13.42578125" style="5" bestFit="1" customWidth="1"/>
    <col min="12554" max="12554" width="13.5703125" style="5" bestFit="1" customWidth="1"/>
    <col min="12555" max="12555" width="13.42578125" style="5" bestFit="1" customWidth="1"/>
    <col min="12556" max="12556" width="15.85546875" style="5" bestFit="1" customWidth="1"/>
    <col min="12557" max="12557" width="15.7109375" style="5" bestFit="1" customWidth="1"/>
    <col min="12558" max="12558" width="52" style="5" bestFit="1" customWidth="1"/>
    <col min="12559" max="12565" width="12.42578125" style="5" customWidth="1"/>
    <col min="12566" max="12795" width="12.42578125" style="5"/>
    <col min="12796" max="12796" width="44.28515625" style="5" customWidth="1"/>
    <col min="12797" max="12797" width="12.140625" style="5" bestFit="1" customWidth="1"/>
    <col min="12798" max="12798" width="9" style="5" bestFit="1" customWidth="1"/>
    <col min="12799" max="12799" width="10.7109375" style="5" bestFit="1" customWidth="1"/>
    <col min="12800" max="12800" width="6.5703125" style="5" bestFit="1" customWidth="1"/>
    <col min="12801" max="12801" width="7.140625" style="5" bestFit="1" customWidth="1"/>
    <col min="12802" max="12802" width="4.85546875" style="5" bestFit="1" customWidth="1"/>
    <col min="12803" max="12803" width="11.85546875" style="5" bestFit="1" customWidth="1"/>
    <col min="12804" max="12804" width="11.7109375" style="5" bestFit="1" customWidth="1"/>
    <col min="12805" max="12805" width="15.85546875" style="5" bestFit="1" customWidth="1"/>
    <col min="12806" max="12806" width="13.140625" style="5" bestFit="1" customWidth="1"/>
    <col min="12807" max="12807" width="13.42578125" style="5" bestFit="1" customWidth="1"/>
    <col min="12808" max="12808" width="13.28515625" style="5" bestFit="1" customWidth="1"/>
    <col min="12809" max="12809" width="13.42578125" style="5" bestFit="1" customWidth="1"/>
    <col min="12810" max="12810" width="13.5703125" style="5" bestFit="1" customWidth="1"/>
    <col min="12811" max="12811" width="13.42578125" style="5" bestFit="1" customWidth="1"/>
    <col min="12812" max="12812" width="15.85546875" style="5" bestFit="1" customWidth="1"/>
    <col min="12813" max="12813" width="15.7109375" style="5" bestFit="1" customWidth="1"/>
    <col min="12814" max="12814" width="52" style="5" bestFit="1" customWidth="1"/>
    <col min="12815" max="12821" width="12.42578125" style="5" customWidth="1"/>
    <col min="12822" max="13051" width="12.42578125" style="5"/>
    <col min="13052" max="13052" width="44.28515625" style="5" customWidth="1"/>
    <col min="13053" max="13053" width="12.140625" style="5" bestFit="1" customWidth="1"/>
    <col min="13054" max="13054" width="9" style="5" bestFit="1" customWidth="1"/>
    <col min="13055" max="13055" width="10.7109375" style="5" bestFit="1" customWidth="1"/>
    <col min="13056" max="13056" width="6.5703125" style="5" bestFit="1" customWidth="1"/>
    <col min="13057" max="13057" width="7.140625" style="5" bestFit="1" customWidth="1"/>
    <col min="13058" max="13058" width="4.85546875" style="5" bestFit="1" customWidth="1"/>
    <col min="13059" max="13059" width="11.85546875" style="5" bestFit="1" customWidth="1"/>
    <col min="13060" max="13060" width="11.7109375" style="5" bestFit="1" customWidth="1"/>
    <col min="13061" max="13061" width="15.85546875" style="5" bestFit="1" customWidth="1"/>
    <col min="13062" max="13062" width="13.140625" style="5" bestFit="1" customWidth="1"/>
    <col min="13063" max="13063" width="13.42578125" style="5" bestFit="1" customWidth="1"/>
    <col min="13064" max="13064" width="13.28515625" style="5" bestFit="1" customWidth="1"/>
    <col min="13065" max="13065" width="13.42578125" style="5" bestFit="1" customWidth="1"/>
    <col min="13066" max="13066" width="13.5703125" style="5" bestFit="1" customWidth="1"/>
    <col min="13067" max="13067" width="13.42578125" style="5" bestFit="1" customWidth="1"/>
    <col min="13068" max="13068" width="15.85546875" style="5" bestFit="1" customWidth="1"/>
    <col min="13069" max="13069" width="15.7109375" style="5" bestFit="1" customWidth="1"/>
    <col min="13070" max="13070" width="52" style="5" bestFit="1" customWidth="1"/>
    <col min="13071" max="13077" width="12.42578125" style="5" customWidth="1"/>
    <col min="13078" max="13307" width="12.42578125" style="5"/>
    <col min="13308" max="13308" width="44.28515625" style="5" customWidth="1"/>
    <col min="13309" max="13309" width="12.140625" style="5" bestFit="1" customWidth="1"/>
    <col min="13310" max="13310" width="9" style="5" bestFit="1" customWidth="1"/>
    <col min="13311" max="13311" width="10.7109375" style="5" bestFit="1" customWidth="1"/>
    <col min="13312" max="13312" width="6.5703125" style="5" bestFit="1" customWidth="1"/>
    <col min="13313" max="13313" width="7.140625" style="5" bestFit="1" customWidth="1"/>
    <col min="13314" max="13314" width="4.85546875" style="5" bestFit="1" customWidth="1"/>
    <col min="13315" max="13315" width="11.85546875" style="5" bestFit="1" customWidth="1"/>
    <col min="13316" max="13316" width="11.7109375" style="5" bestFit="1" customWidth="1"/>
    <col min="13317" max="13317" width="15.85546875" style="5" bestFit="1" customWidth="1"/>
    <col min="13318" max="13318" width="13.140625" style="5" bestFit="1" customWidth="1"/>
    <col min="13319" max="13319" width="13.42578125" style="5" bestFit="1" customWidth="1"/>
    <col min="13320" max="13320" width="13.28515625" style="5" bestFit="1" customWidth="1"/>
    <col min="13321" max="13321" width="13.42578125" style="5" bestFit="1" customWidth="1"/>
    <col min="13322" max="13322" width="13.5703125" style="5" bestFit="1" customWidth="1"/>
    <col min="13323" max="13323" width="13.42578125" style="5" bestFit="1" customWidth="1"/>
    <col min="13324" max="13324" width="15.85546875" style="5" bestFit="1" customWidth="1"/>
    <col min="13325" max="13325" width="15.7109375" style="5" bestFit="1" customWidth="1"/>
    <col min="13326" max="13326" width="52" style="5" bestFit="1" customWidth="1"/>
    <col min="13327" max="13333" width="12.42578125" style="5" customWidth="1"/>
    <col min="13334" max="13563" width="12.42578125" style="5"/>
    <col min="13564" max="13564" width="44.28515625" style="5" customWidth="1"/>
    <col min="13565" max="13565" width="12.140625" style="5" bestFit="1" customWidth="1"/>
    <col min="13566" max="13566" width="9" style="5" bestFit="1" customWidth="1"/>
    <col min="13567" max="13567" width="10.7109375" style="5" bestFit="1" customWidth="1"/>
    <col min="13568" max="13568" width="6.5703125" style="5" bestFit="1" customWidth="1"/>
    <col min="13569" max="13569" width="7.140625" style="5" bestFit="1" customWidth="1"/>
    <col min="13570" max="13570" width="4.85546875" style="5" bestFit="1" customWidth="1"/>
    <col min="13571" max="13571" width="11.85546875" style="5" bestFit="1" customWidth="1"/>
    <col min="13572" max="13572" width="11.7109375" style="5" bestFit="1" customWidth="1"/>
    <col min="13573" max="13573" width="15.85546875" style="5" bestFit="1" customWidth="1"/>
    <col min="13574" max="13574" width="13.140625" style="5" bestFit="1" customWidth="1"/>
    <col min="13575" max="13575" width="13.42578125" style="5" bestFit="1" customWidth="1"/>
    <col min="13576" max="13576" width="13.28515625" style="5" bestFit="1" customWidth="1"/>
    <col min="13577" max="13577" width="13.42578125" style="5" bestFit="1" customWidth="1"/>
    <col min="13578" max="13578" width="13.5703125" style="5" bestFit="1" customWidth="1"/>
    <col min="13579" max="13579" width="13.42578125" style="5" bestFit="1" customWidth="1"/>
    <col min="13580" max="13580" width="15.85546875" style="5" bestFit="1" customWidth="1"/>
    <col min="13581" max="13581" width="15.7109375" style="5" bestFit="1" customWidth="1"/>
    <col min="13582" max="13582" width="52" style="5" bestFit="1" customWidth="1"/>
    <col min="13583" max="13589" width="12.42578125" style="5" customWidth="1"/>
    <col min="13590" max="13819" width="12.42578125" style="5"/>
    <col min="13820" max="13820" width="44.28515625" style="5" customWidth="1"/>
    <col min="13821" max="13821" width="12.140625" style="5" bestFit="1" customWidth="1"/>
    <col min="13822" max="13822" width="9" style="5" bestFit="1" customWidth="1"/>
    <col min="13823" max="13823" width="10.7109375" style="5" bestFit="1" customWidth="1"/>
    <col min="13824" max="13824" width="6.5703125" style="5" bestFit="1" customWidth="1"/>
    <col min="13825" max="13825" width="7.140625" style="5" bestFit="1" customWidth="1"/>
    <col min="13826" max="13826" width="4.85546875" style="5" bestFit="1" customWidth="1"/>
    <col min="13827" max="13827" width="11.85546875" style="5" bestFit="1" customWidth="1"/>
    <col min="13828" max="13828" width="11.7109375" style="5" bestFit="1" customWidth="1"/>
    <col min="13829" max="13829" width="15.85546875" style="5" bestFit="1" customWidth="1"/>
    <col min="13830" max="13830" width="13.140625" style="5" bestFit="1" customWidth="1"/>
    <col min="13831" max="13831" width="13.42578125" style="5" bestFit="1" customWidth="1"/>
    <col min="13832" max="13832" width="13.28515625" style="5" bestFit="1" customWidth="1"/>
    <col min="13833" max="13833" width="13.42578125" style="5" bestFit="1" customWidth="1"/>
    <col min="13834" max="13834" width="13.5703125" style="5" bestFit="1" customWidth="1"/>
    <col min="13835" max="13835" width="13.42578125" style="5" bestFit="1" customWidth="1"/>
    <col min="13836" max="13836" width="15.85546875" style="5" bestFit="1" customWidth="1"/>
    <col min="13837" max="13837" width="15.7109375" style="5" bestFit="1" customWidth="1"/>
    <col min="13838" max="13838" width="52" style="5" bestFit="1" customWidth="1"/>
    <col min="13839" max="13845" width="12.42578125" style="5" customWidth="1"/>
    <col min="13846" max="14075" width="12.42578125" style="5"/>
    <col min="14076" max="14076" width="44.28515625" style="5" customWidth="1"/>
    <col min="14077" max="14077" width="12.140625" style="5" bestFit="1" customWidth="1"/>
    <col min="14078" max="14078" width="9" style="5" bestFit="1" customWidth="1"/>
    <col min="14079" max="14079" width="10.7109375" style="5" bestFit="1" customWidth="1"/>
    <col min="14080" max="14080" width="6.5703125" style="5" bestFit="1" customWidth="1"/>
    <col min="14081" max="14081" width="7.140625" style="5" bestFit="1" customWidth="1"/>
    <col min="14082" max="14082" width="4.85546875" style="5" bestFit="1" customWidth="1"/>
    <col min="14083" max="14083" width="11.85546875" style="5" bestFit="1" customWidth="1"/>
    <col min="14084" max="14084" width="11.7109375" style="5" bestFit="1" customWidth="1"/>
    <col min="14085" max="14085" width="15.85546875" style="5" bestFit="1" customWidth="1"/>
    <col min="14086" max="14086" width="13.140625" style="5" bestFit="1" customWidth="1"/>
    <col min="14087" max="14087" width="13.42578125" style="5" bestFit="1" customWidth="1"/>
    <col min="14088" max="14088" width="13.28515625" style="5" bestFit="1" customWidth="1"/>
    <col min="14089" max="14089" width="13.42578125" style="5" bestFit="1" customWidth="1"/>
    <col min="14090" max="14090" width="13.5703125" style="5" bestFit="1" customWidth="1"/>
    <col min="14091" max="14091" width="13.42578125" style="5" bestFit="1" customWidth="1"/>
    <col min="14092" max="14092" width="15.85546875" style="5" bestFit="1" customWidth="1"/>
    <col min="14093" max="14093" width="15.7109375" style="5" bestFit="1" customWidth="1"/>
    <col min="14094" max="14094" width="52" style="5" bestFit="1" customWidth="1"/>
    <col min="14095" max="14101" width="12.42578125" style="5" customWidth="1"/>
    <col min="14102" max="14331" width="12.42578125" style="5"/>
    <col min="14332" max="14332" width="44.28515625" style="5" customWidth="1"/>
    <col min="14333" max="14333" width="12.140625" style="5" bestFit="1" customWidth="1"/>
    <col min="14334" max="14334" width="9" style="5" bestFit="1" customWidth="1"/>
    <col min="14335" max="14335" width="10.7109375" style="5" bestFit="1" customWidth="1"/>
    <col min="14336" max="14336" width="6.5703125" style="5" bestFit="1" customWidth="1"/>
    <col min="14337" max="14337" width="7.140625" style="5" bestFit="1" customWidth="1"/>
    <col min="14338" max="14338" width="4.85546875" style="5" bestFit="1" customWidth="1"/>
    <col min="14339" max="14339" width="11.85546875" style="5" bestFit="1" customWidth="1"/>
    <col min="14340" max="14340" width="11.7109375" style="5" bestFit="1" customWidth="1"/>
    <col min="14341" max="14341" width="15.85546875" style="5" bestFit="1" customWidth="1"/>
    <col min="14342" max="14342" width="13.140625" style="5" bestFit="1" customWidth="1"/>
    <col min="14343" max="14343" width="13.42578125" style="5" bestFit="1" customWidth="1"/>
    <col min="14344" max="14344" width="13.28515625" style="5" bestFit="1" customWidth="1"/>
    <col min="14345" max="14345" width="13.42578125" style="5" bestFit="1" customWidth="1"/>
    <col min="14346" max="14346" width="13.5703125" style="5" bestFit="1" customWidth="1"/>
    <col min="14347" max="14347" width="13.42578125" style="5" bestFit="1" customWidth="1"/>
    <col min="14348" max="14348" width="15.85546875" style="5" bestFit="1" customWidth="1"/>
    <col min="14349" max="14349" width="15.7109375" style="5" bestFit="1" customWidth="1"/>
    <col min="14350" max="14350" width="52" style="5" bestFit="1" customWidth="1"/>
    <col min="14351" max="14357" width="12.42578125" style="5" customWidth="1"/>
    <col min="14358" max="14587" width="12.42578125" style="5"/>
    <col min="14588" max="14588" width="44.28515625" style="5" customWidth="1"/>
    <col min="14589" max="14589" width="12.140625" style="5" bestFit="1" customWidth="1"/>
    <col min="14590" max="14590" width="9" style="5" bestFit="1" customWidth="1"/>
    <col min="14591" max="14591" width="10.7109375" style="5" bestFit="1" customWidth="1"/>
    <col min="14592" max="14592" width="6.5703125" style="5" bestFit="1" customWidth="1"/>
    <col min="14593" max="14593" width="7.140625" style="5" bestFit="1" customWidth="1"/>
    <col min="14594" max="14594" width="4.85546875" style="5" bestFit="1" customWidth="1"/>
    <col min="14595" max="14595" width="11.85546875" style="5" bestFit="1" customWidth="1"/>
    <col min="14596" max="14596" width="11.7109375" style="5" bestFit="1" customWidth="1"/>
    <col min="14597" max="14597" width="15.85546875" style="5" bestFit="1" customWidth="1"/>
    <col min="14598" max="14598" width="13.140625" style="5" bestFit="1" customWidth="1"/>
    <col min="14599" max="14599" width="13.42578125" style="5" bestFit="1" customWidth="1"/>
    <col min="14600" max="14600" width="13.28515625" style="5" bestFit="1" customWidth="1"/>
    <col min="14601" max="14601" width="13.42578125" style="5" bestFit="1" customWidth="1"/>
    <col min="14602" max="14602" width="13.5703125" style="5" bestFit="1" customWidth="1"/>
    <col min="14603" max="14603" width="13.42578125" style="5" bestFit="1" customWidth="1"/>
    <col min="14604" max="14604" width="15.85546875" style="5" bestFit="1" customWidth="1"/>
    <col min="14605" max="14605" width="15.7109375" style="5" bestFit="1" customWidth="1"/>
    <col min="14606" max="14606" width="52" style="5" bestFit="1" customWidth="1"/>
    <col min="14607" max="14613" width="12.42578125" style="5" customWidth="1"/>
    <col min="14614" max="14843" width="12.42578125" style="5"/>
    <col min="14844" max="14844" width="44.28515625" style="5" customWidth="1"/>
    <col min="14845" max="14845" width="12.140625" style="5" bestFit="1" customWidth="1"/>
    <col min="14846" max="14846" width="9" style="5" bestFit="1" customWidth="1"/>
    <col min="14847" max="14847" width="10.7109375" style="5" bestFit="1" customWidth="1"/>
    <col min="14848" max="14848" width="6.5703125" style="5" bestFit="1" customWidth="1"/>
    <col min="14849" max="14849" width="7.140625" style="5" bestFit="1" customWidth="1"/>
    <col min="14850" max="14850" width="4.85546875" style="5" bestFit="1" customWidth="1"/>
    <col min="14851" max="14851" width="11.85546875" style="5" bestFit="1" customWidth="1"/>
    <col min="14852" max="14852" width="11.7109375" style="5" bestFit="1" customWidth="1"/>
    <col min="14853" max="14853" width="15.85546875" style="5" bestFit="1" customWidth="1"/>
    <col min="14854" max="14854" width="13.140625" style="5" bestFit="1" customWidth="1"/>
    <col min="14855" max="14855" width="13.42578125" style="5" bestFit="1" customWidth="1"/>
    <col min="14856" max="14856" width="13.28515625" style="5" bestFit="1" customWidth="1"/>
    <col min="14857" max="14857" width="13.42578125" style="5" bestFit="1" customWidth="1"/>
    <col min="14858" max="14858" width="13.5703125" style="5" bestFit="1" customWidth="1"/>
    <col min="14859" max="14859" width="13.42578125" style="5" bestFit="1" customWidth="1"/>
    <col min="14860" max="14860" width="15.85546875" style="5" bestFit="1" customWidth="1"/>
    <col min="14861" max="14861" width="15.7109375" style="5" bestFit="1" customWidth="1"/>
    <col min="14862" max="14862" width="52" style="5" bestFit="1" customWidth="1"/>
    <col min="14863" max="14869" width="12.42578125" style="5" customWidth="1"/>
    <col min="14870" max="15099" width="12.42578125" style="5"/>
    <col min="15100" max="15100" width="44.28515625" style="5" customWidth="1"/>
    <col min="15101" max="15101" width="12.140625" style="5" bestFit="1" customWidth="1"/>
    <col min="15102" max="15102" width="9" style="5" bestFit="1" customWidth="1"/>
    <col min="15103" max="15103" width="10.7109375" style="5" bestFit="1" customWidth="1"/>
    <col min="15104" max="15104" width="6.5703125" style="5" bestFit="1" customWidth="1"/>
    <col min="15105" max="15105" width="7.140625" style="5" bestFit="1" customWidth="1"/>
    <col min="15106" max="15106" width="4.85546875" style="5" bestFit="1" customWidth="1"/>
    <col min="15107" max="15107" width="11.85546875" style="5" bestFit="1" customWidth="1"/>
    <col min="15108" max="15108" width="11.7109375" style="5" bestFit="1" customWidth="1"/>
    <col min="15109" max="15109" width="15.85546875" style="5" bestFit="1" customWidth="1"/>
    <col min="15110" max="15110" width="13.140625" style="5" bestFit="1" customWidth="1"/>
    <col min="15111" max="15111" width="13.42578125" style="5" bestFit="1" customWidth="1"/>
    <col min="15112" max="15112" width="13.28515625" style="5" bestFit="1" customWidth="1"/>
    <col min="15113" max="15113" width="13.42578125" style="5" bestFit="1" customWidth="1"/>
    <col min="15114" max="15114" width="13.5703125" style="5" bestFit="1" customWidth="1"/>
    <col min="15115" max="15115" width="13.42578125" style="5" bestFit="1" customWidth="1"/>
    <col min="15116" max="15116" width="15.85546875" style="5" bestFit="1" customWidth="1"/>
    <col min="15117" max="15117" width="15.7109375" style="5" bestFit="1" customWidth="1"/>
    <col min="15118" max="15118" width="52" style="5" bestFit="1" customWidth="1"/>
    <col min="15119" max="15125" width="12.42578125" style="5" customWidth="1"/>
    <col min="15126" max="15355" width="12.42578125" style="5"/>
    <col min="15356" max="15356" width="44.28515625" style="5" customWidth="1"/>
    <col min="15357" max="15357" width="12.140625" style="5" bestFit="1" customWidth="1"/>
    <col min="15358" max="15358" width="9" style="5" bestFit="1" customWidth="1"/>
    <col min="15359" max="15359" width="10.7109375" style="5" bestFit="1" customWidth="1"/>
    <col min="15360" max="15360" width="6.5703125" style="5" bestFit="1" customWidth="1"/>
    <col min="15361" max="15361" width="7.140625" style="5" bestFit="1" customWidth="1"/>
    <col min="15362" max="15362" width="4.85546875" style="5" bestFit="1" customWidth="1"/>
    <col min="15363" max="15363" width="11.85546875" style="5" bestFit="1" customWidth="1"/>
    <col min="15364" max="15364" width="11.7109375" style="5" bestFit="1" customWidth="1"/>
    <col min="15365" max="15365" width="15.85546875" style="5" bestFit="1" customWidth="1"/>
    <col min="15366" max="15366" width="13.140625" style="5" bestFit="1" customWidth="1"/>
    <col min="15367" max="15367" width="13.42578125" style="5" bestFit="1" customWidth="1"/>
    <col min="15368" max="15368" width="13.28515625" style="5" bestFit="1" customWidth="1"/>
    <col min="15369" max="15369" width="13.42578125" style="5" bestFit="1" customWidth="1"/>
    <col min="15370" max="15370" width="13.5703125" style="5" bestFit="1" customWidth="1"/>
    <col min="15371" max="15371" width="13.42578125" style="5" bestFit="1" customWidth="1"/>
    <col min="15372" max="15372" width="15.85546875" style="5" bestFit="1" customWidth="1"/>
    <col min="15373" max="15373" width="15.7109375" style="5" bestFit="1" customWidth="1"/>
    <col min="15374" max="15374" width="52" style="5" bestFit="1" customWidth="1"/>
    <col min="15375" max="15381" width="12.42578125" style="5" customWidth="1"/>
    <col min="15382" max="15611" width="12.42578125" style="5"/>
    <col min="15612" max="15612" width="44.28515625" style="5" customWidth="1"/>
    <col min="15613" max="15613" width="12.140625" style="5" bestFit="1" customWidth="1"/>
    <col min="15614" max="15614" width="9" style="5" bestFit="1" customWidth="1"/>
    <col min="15615" max="15615" width="10.7109375" style="5" bestFit="1" customWidth="1"/>
    <col min="15616" max="15616" width="6.5703125" style="5" bestFit="1" customWidth="1"/>
    <col min="15617" max="15617" width="7.140625" style="5" bestFit="1" customWidth="1"/>
    <col min="15618" max="15618" width="4.85546875" style="5" bestFit="1" customWidth="1"/>
    <col min="15619" max="15619" width="11.85546875" style="5" bestFit="1" customWidth="1"/>
    <col min="15620" max="15620" width="11.7109375" style="5" bestFit="1" customWidth="1"/>
    <col min="15621" max="15621" width="15.85546875" style="5" bestFit="1" customWidth="1"/>
    <col min="15622" max="15622" width="13.140625" style="5" bestFit="1" customWidth="1"/>
    <col min="15623" max="15623" width="13.42578125" style="5" bestFit="1" customWidth="1"/>
    <col min="15624" max="15624" width="13.28515625" style="5" bestFit="1" customWidth="1"/>
    <col min="15625" max="15625" width="13.42578125" style="5" bestFit="1" customWidth="1"/>
    <col min="15626" max="15626" width="13.5703125" style="5" bestFit="1" customWidth="1"/>
    <col min="15627" max="15627" width="13.42578125" style="5" bestFit="1" customWidth="1"/>
    <col min="15628" max="15628" width="15.85546875" style="5" bestFit="1" customWidth="1"/>
    <col min="15629" max="15629" width="15.7109375" style="5" bestFit="1" customWidth="1"/>
    <col min="15630" max="15630" width="52" style="5" bestFit="1" customWidth="1"/>
    <col min="15631" max="15637" width="12.42578125" style="5" customWidth="1"/>
    <col min="15638" max="15867" width="12.42578125" style="5"/>
    <col min="15868" max="15868" width="44.28515625" style="5" customWidth="1"/>
    <col min="15869" max="15869" width="12.140625" style="5" bestFit="1" customWidth="1"/>
    <col min="15870" max="15870" width="9" style="5" bestFit="1" customWidth="1"/>
    <col min="15871" max="15871" width="10.7109375" style="5" bestFit="1" customWidth="1"/>
    <col min="15872" max="15872" width="6.5703125" style="5" bestFit="1" customWidth="1"/>
    <col min="15873" max="15873" width="7.140625" style="5" bestFit="1" customWidth="1"/>
    <col min="15874" max="15874" width="4.85546875" style="5" bestFit="1" customWidth="1"/>
    <col min="15875" max="15875" width="11.85546875" style="5" bestFit="1" customWidth="1"/>
    <col min="15876" max="15876" width="11.7109375" style="5" bestFit="1" customWidth="1"/>
    <col min="15877" max="15877" width="15.85546875" style="5" bestFit="1" customWidth="1"/>
    <col min="15878" max="15878" width="13.140625" style="5" bestFit="1" customWidth="1"/>
    <col min="15879" max="15879" width="13.42578125" style="5" bestFit="1" customWidth="1"/>
    <col min="15880" max="15880" width="13.28515625" style="5" bestFit="1" customWidth="1"/>
    <col min="15881" max="15881" width="13.42578125" style="5" bestFit="1" customWidth="1"/>
    <col min="15882" max="15882" width="13.5703125" style="5" bestFit="1" customWidth="1"/>
    <col min="15883" max="15883" width="13.42578125" style="5" bestFit="1" customWidth="1"/>
    <col min="15884" max="15884" width="15.85546875" style="5" bestFit="1" customWidth="1"/>
    <col min="15885" max="15885" width="15.7109375" style="5" bestFit="1" customWidth="1"/>
    <col min="15886" max="15886" width="52" style="5" bestFit="1" customWidth="1"/>
    <col min="15887" max="15893" width="12.42578125" style="5" customWidth="1"/>
    <col min="15894" max="16123" width="12.42578125" style="5"/>
    <col min="16124" max="16124" width="44.28515625" style="5" customWidth="1"/>
    <col min="16125" max="16125" width="12.140625" style="5" bestFit="1" customWidth="1"/>
    <col min="16126" max="16126" width="9" style="5" bestFit="1" customWidth="1"/>
    <col min="16127" max="16127" width="10.7109375" style="5" bestFit="1" customWidth="1"/>
    <col min="16128" max="16128" width="6.5703125" style="5" bestFit="1" customWidth="1"/>
    <col min="16129" max="16129" width="7.140625" style="5" bestFit="1" customWidth="1"/>
    <col min="16130" max="16130" width="4.85546875" style="5" bestFit="1" customWidth="1"/>
    <col min="16131" max="16131" width="11.85546875" style="5" bestFit="1" customWidth="1"/>
    <col min="16132" max="16132" width="11.7109375" style="5" bestFit="1" customWidth="1"/>
    <col min="16133" max="16133" width="15.85546875" style="5" bestFit="1" customWidth="1"/>
    <col min="16134" max="16134" width="13.140625" style="5" bestFit="1" customWidth="1"/>
    <col min="16135" max="16135" width="13.42578125" style="5" bestFit="1" customWidth="1"/>
    <col min="16136" max="16136" width="13.28515625" style="5" bestFit="1" customWidth="1"/>
    <col min="16137" max="16137" width="13.42578125" style="5" bestFit="1" customWidth="1"/>
    <col min="16138" max="16138" width="13.5703125" style="5" bestFit="1" customWidth="1"/>
    <col min="16139" max="16139" width="13.42578125" style="5" bestFit="1" customWidth="1"/>
    <col min="16140" max="16140" width="15.85546875" style="5" bestFit="1" customWidth="1"/>
    <col min="16141" max="16141" width="15.7109375" style="5" bestFit="1" customWidth="1"/>
    <col min="16142" max="16142" width="52" style="5" bestFit="1" customWidth="1"/>
    <col min="16143" max="16149" width="12.42578125" style="5" customWidth="1"/>
    <col min="16150" max="16384" width="12.42578125" style="5"/>
  </cols>
  <sheetData>
    <row r="1" spans="1:14" x14ac:dyDescent="0.2">
      <c r="A1" s="68" t="s">
        <v>101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x14ac:dyDescent="0.2">
      <c r="A2" s="69" t="s">
        <v>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5" spans="1:14" x14ac:dyDescent="0.2">
      <c r="A5" s="28" t="s">
        <v>25</v>
      </c>
      <c r="B5" s="19"/>
      <c r="C5" s="29"/>
    </row>
    <row r="6" spans="1:14" x14ac:dyDescent="0.2">
      <c r="A6" s="8" t="s">
        <v>9</v>
      </c>
      <c r="B6" s="8" t="s">
        <v>10</v>
      </c>
      <c r="C6" s="8" t="s">
        <v>20</v>
      </c>
      <c r="D6" s="9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21</v>
      </c>
      <c r="J6" s="10" t="s">
        <v>22</v>
      </c>
      <c r="K6" s="10" t="s">
        <v>23</v>
      </c>
      <c r="L6" s="10" t="s">
        <v>16</v>
      </c>
      <c r="M6" s="10" t="s">
        <v>17</v>
      </c>
      <c r="N6" s="10" t="s">
        <v>18</v>
      </c>
    </row>
    <row r="7" spans="1:14" x14ac:dyDescent="0.2">
      <c r="A7" s="11"/>
      <c r="B7" s="12"/>
      <c r="C7" s="13"/>
      <c r="D7" s="14"/>
      <c r="E7" s="4">
        <f>ROUND(C7*D7,2)</f>
        <v>0</v>
      </c>
      <c r="F7" s="17"/>
      <c r="G7" s="17"/>
      <c r="H7" s="4">
        <f>ROUND(G7*F7,2)</f>
        <v>0</v>
      </c>
      <c r="I7" s="16"/>
      <c r="J7" s="17"/>
      <c r="K7" s="4">
        <f t="shared" ref="K7:K8" si="0">ROUND(J7*I7,2)</f>
        <v>0</v>
      </c>
      <c r="L7" s="16"/>
      <c r="M7" s="4">
        <f t="shared" ref="M7:M8" si="1">ROUND(L7*I7,2)</f>
        <v>0</v>
      </c>
    </row>
    <row r="8" spans="1:14" x14ac:dyDescent="0.2">
      <c r="A8" s="11"/>
      <c r="B8" s="12"/>
      <c r="C8" s="13"/>
      <c r="D8" s="14"/>
      <c r="E8" s="4">
        <f>ROUND(C8*D8,2)</f>
        <v>0</v>
      </c>
      <c r="F8" s="17"/>
      <c r="G8" s="17"/>
      <c r="H8" s="4">
        <v>0</v>
      </c>
      <c r="I8" s="16"/>
      <c r="J8" s="17"/>
      <c r="K8" s="4">
        <f t="shared" si="0"/>
        <v>0</v>
      </c>
      <c r="L8" s="16"/>
      <c r="M8" s="4">
        <f t="shared" si="1"/>
        <v>0</v>
      </c>
    </row>
    <row r="9" spans="1:14" x14ac:dyDescent="0.2">
      <c r="A9" s="11"/>
      <c r="B9" s="12"/>
      <c r="C9" s="13"/>
      <c r="D9" s="14"/>
      <c r="E9" s="15">
        <v>0</v>
      </c>
      <c r="F9" s="17"/>
      <c r="G9" s="17"/>
      <c r="I9" s="16"/>
      <c r="J9" s="17"/>
      <c r="L9" s="16"/>
    </row>
    <row r="10" spans="1:14" x14ac:dyDescent="0.2">
      <c r="A10" s="11"/>
      <c r="B10" s="12"/>
      <c r="C10" s="13"/>
      <c r="D10" s="14"/>
      <c r="E10" s="15">
        <v>0</v>
      </c>
      <c r="F10" s="17"/>
      <c r="G10" s="17"/>
      <c r="H10" s="4">
        <v>0</v>
      </c>
      <c r="I10" s="17"/>
      <c r="J10" s="17"/>
      <c r="K10" s="4">
        <v>0</v>
      </c>
      <c r="L10" s="17"/>
      <c r="M10" s="4">
        <v>0</v>
      </c>
    </row>
    <row r="11" spans="1:14" x14ac:dyDescent="0.2">
      <c r="A11" s="11"/>
      <c r="B11" s="12"/>
      <c r="C11" s="13"/>
      <c r="D11" s="14"/>
      <c r="E11" s="4">
        <v>0</v>
      </c>
      <c r="F11" s="17"/>
      <c r="G11" s="17"/>
      <c r="H11" s="4">
        <v>0</v>
      </c>
      <c r="I11" s="17"/>
      <c r="J11" s="17"/>
      <c r="K11" s="4">
        <v>0</v>
      </c>
      <c r="L11" s="17"/>
      <c r="M11" s="4">
        <v>0</v>
      </c>
    </row>
    <row r="12" spans="1:14" x14ac:dyDescent="0.2">
      <c r="A12" s="11"/>
      <c r="B12" s="12"/>
      <c r="C12" s="13"/>
      <c r="D12" s="14"/>
      <c r="E12" s="4">
        <v>0</v>
      </c>
      <c r="F12" s="17"/>
      <c r="G12" s="17"/>
      <c r="H12" s="4">
        <v>0</v>
      </c>
      <c r="I12" s="16"/>
      <c r="J12" s="17"/>
      <c r="K12" s="4">
        <v>0</v>
      </c>
      <c r="L12" s="16"/>
      <c r="M12" s="4">
        <v>0</v>
      </c>
    </row>
    <row r="13" spans="1:14" x14ac:dyDescent="0.2">
      <c r="A13" s="11"/>
      <c r="B13" s="12"/>
      <c r="C13" s="13"/>
      <c r="D13" s="14"/>
      <c r="E13" s="4">
        <v>0</v>
      </c>
      <c r="F13" s="17"/>
      <c r="G13" s="17"/>
      <c r="H13" s="4">
        <v>0</v>
      </c>
      <c r="I13" s="16"/>
      <c r="J13" s="17"/>
      <c r="K13" s="4">
        <v>0</v>
      </c>
      <c r="L13" s="16"/>
      <c r="M13" s="4">
        <v>0</v>
      </c>
    </row>
    <row r="14" spans="1:14" x14ac:dyDescent="0.2">
      <c r="A14" s="11"/>
      <c r="B14" s="12"/>
      <c r="C14" s="13"/>
      <c r="D14" s="14"/>
      <c r="E14" s="4">
        <v>0</v>
      </c>
      <c r="F14" s="17"/>
      <c r="G14" s="17"/>
      <c r="H14" s="4">
        <v>0</v>
      </c>
      <c r="I14" s="16"/>
      <c r="J14" s="17"/>
      <c r="K14" s="15">
        <v>0</v>
      </c>
      <c r="L14" s="16"/>
      <c r="M14" s="4">
        <v>0</v>
      </c>
    </row>
    <row r="15" spans="1:14" x14ac:dyDescent="0.2">
      <c r="A15" s="11"/>
      <c r="B15" s="12"/>
      <c r="C15" s="13"/>
      <c r="D15" s="14"/>
      <c r="E15" s="4">
        <v>0</v>
      </c>
      <c r="F15" s="17"/>
      <c r="G15" s="17"/>
      <c r="H15" s="4">
        <v>0</v>
      </c>
      <c r="I15" s="16"/>
      <c r="J15" s="17"/>
      <c r="K15" s="4">
        <v>0</v>
      </c>
      <c r="L15" s="16"/>
      <c r="M15" s="4">
        <v>0</v>
      </c>
    </row>
    <row r="16" spans="1:14" ht="13.5" thickBot="1" x14ac:dyDescent="0.25">
      <c r="A16" s="18" t="s">
        <v>19</v>
      </c>
      <c r="B16" s="19"/>
      <c r="C16" s="20">
        <f>SUM(C7:C15)</f>
        <v>0</v>
      </c>
      <c r="D16" s="21"/>
      <c r="E16" s="22">
        <f>SUM(E7:E15)</f>
        <v>0</v>
      </c>
      <c r="F16" s="22">
        <f>SUM(F7:F15)</f>
        <v>0</v>
      </c>
      <c r="G16" s="23"/>
      <c r="H16" s="22">
        <f>SUM(H7:H15)</f>
        <v>0</v>
      </c>
      <c r="I16" s="22">
        <f>SUM(I7:I15)</f>
        <v>0</v>
      </c>
      <c r="J16" s="23"/>
      <c r="K16" s="22">
        <f>SUM(K7:K15)</f>
        <v>0</v>
      </c>
      <c r="L16" s="23"/>
      <c r="M16" s="22">
        <f>SUM(M7:M15)</f>
        <v>0</v>
      </c>
    </row>
    <row r="17" spans="1:14" x14ac:dyDescent="0.2">
      <c r="A17" s="18"/>
      <c r="B17" s="19"/>
      <c r="C17" s="24"/>
      <c r="D17" s="25"/>
      <c r="E17" s="26"/>
      <c r="F17" s="26"/>
      <c r="G17" s="26"/>
      <c r="H17" s="27"/>
      <c r="I17" s="27"/>
      <c r="J17" s="26"/>
      <c r="K17" s="26"/>
      <c r="L17" s="26"/>
      <c r="M17" s="27"/>
    </row>
    <row r="18" spans="1:14" x14ac:dyDescent="0.2">
      <c r="A18" s="18"/>
      <c r="B18" s="19"/>
      <c r="C18" s="24"/>
      <c r="D18" s="25"/>
      <c r="E18" s="26"/>
      <c r="F18" s="26"/>
      <c r="G18" s="26"/>
      <c r="H18" s="27"/>
      <c r="I18" s="27"/>
      <c r="J18" s="26"/>
      <c r="K18" s="26"/>
      <c r="L18" s="26"/>
      <c r="M18" s="27"/>
    </row>
    <row r="19" spans="1:14" x14ac:dyDescent="0.2">
      <c r="A19" s="28" t="s">
        <v>82</v>
      </c>
      <c r="B19" s="19"/>
      <c r="C19" s="29"/>
    </row>
    <row r="20" spans="1:14" x14ac:dyDescent="0.2">
      <c r="A20" s="8" t="s">
        <v>9</v>
      </c>
      <c r="B20" s="8" t="s">
        <v>10</v>
      </c>
      <c r="C20" s="8" t="s">
        <v>20</v>
      </c>
      <c r="D20" s="9" t="s">
        <v>11</v>
      </c>
      <c r="E20" s="10" t="s">
        <v>12</v>
      </c>
      <c r="F20" s="10" t="s">
        <v>13</v>
      </c>
      <c r="G20" s="10" t="s">
        <v>14</v>
      </c>
      <c r="H20" s="10" t="s">
        <v>15</v>
      </c>
      <c r="I20" s="10" t="s">
        <v>21</v>
      </c>
      <c r="J20" s="10" t="s">
        <v>22</v>
      </c>
      <c r="K20" s="10" t="s">
        <v>23</v>
      </c>
      <c r="L20" s="10" t="s">
        <v>16</v>
      </c>
      <c r="M20" s="10" t="s">
        <v>17</v>
      </c>
      <c r="N20" s="10" t="s">
        <v>18</v>
      </c>
    </row>
    <row r="21" spans="1:14" x14ac:dyDescent="0.2">
      <c r="A21" s="11"/>
      <c r="B21" s="12"/>
      <c r="C21" s="46"/>
      <c r="D21" s="14"/>
      <c r="E21" s="4">
        <f t="shared" ref="E21:E28" si="2">ROUND(C21*D21,2)</f>
        <v>0</v>
      </c>
      <c r="F21" s="17"/>
      <c r="G21" s="17"/>
      <c r="H21" s="4">
        <f t="shared" ref="H21:H28" si="3">ROUND(G21*F21,2)</f>
        <v>0</v>
      </c>
      <c r="I21" s="16"/>
      <c r="J21" s="17"/>
      <c r="K21" s="4">
        <f t="shared" ref="K21" si="4">ROUND(J21*I21,2)</f>
        <v>0</v>
      </c>
      <c r="L21" s="16"/>
      <c r="M21" s="4">
        <f t="shared" ref="M21" si="5">ROUND(L21*I21,2)</f>
        <v>0</v>
      </c>
    </row>
    <row r="22" spans="1:14" x14ac:dyDescent="0.2">
      <c r="A22" s="11"/>
      <c r="B22" s="12"/>
      <c r="C22" s="46"/>
      <c r="D22" s="14"/>
      <c r="E22" s="4">
        <f t="shared" si="2"/>
        <v>0</v>
      </c>
      <c r="F22" s="17"/>
      <c r="G22" s="17"/>
      <c r="H22" s="4">
        <f t="shared" si="3"/>
        <v>0</v>
      </c>
      <c r="I22" s="16"/>
      <c r="J22" s="17"/>
      <c r="K22" s="4">
        <f t="shared" ref="K22:K28" si="6">ROUND(J22*I22,2)</f>
        <v>0</v>
      </c>
      <c r="L22" s="16"/>
      <c r="M22" s="4">
        <f t="shared" ref="M22:M28" si="7">ROUND(L22*I22,2)</f>
        <v>0</v>
      </c>
    </row>
    <row r="23" spans="1:14" x14ac:dyDescent="0.2">
      <c r="A23" s="11"/>
      <c r="B23" s="12"/>
      <c r="C23" s="46"/>
      <c r="D23" s="14"/>
      <c r="E23" s="4">
        <f t="shared" si="2"/>
        <v>0</v>
      </c>
      <c r="F23" s="17"/>
      <c r="G23" s="17"/>
      <c r="H23" s="4">
        <f t="shared" si="3"/>
        <v>0</v>
      </c>
      <c r="I23" s="16"/>
      <c r="J23" s="17"/>
      <c r="K23" s="4">
        <f t="shared" si="6"/>
        <v>0</v>
      </c>
      <c r="L23" s="16"/>
      <c r="M23" s="4">
        <f t="shared" si="7"/>
        <v>0</v>
      </c>
    </row>
    <row r="24" spans="1:14" x14ac:dyDescent="0.2">
      <c r="A24" s="11" t="s">
        <v>105</v>
      </c>
      <c r="B24" s="12" t="s">
        <v>24</v>
      </c>
      <c r="C24" s="46"/>
      <c r="D24" s="14"/>
      <c r="E24" s="4">
        <v>0</v>
      </c>
      <c r="F24" s="17"/>
      <c r="G24" s="17"/>
      <c r="H24" s="4">
        <f t="shared" si="3"/>
        <v>0</v>
      </c>
      <c r="I24" s="16"/>
      <c r="J24" s="17"/>
      <c r="K24" s="4">
        <f t="shared" si="6"/>
        <v>0</v>
      </c>
      <c r="L24" s="16"/>
      <c r="M24" s="4">
        <f t="shared" si="7"/>
        <v>0</v>
      </c>
    </row>
    <row r="25" spans="1:14" x14ac:dyDescent="0.2">
      <c r="A25" s="11"/>
      <c r="B25" s="12"/>
      <c r="C25" s="46"/>
      <c r="D25" s="14"/>
      <c r="E25" s="4">
        <v>0</v>
      </c>
      <c r="F25" s="17"/>
      <c r="G25" s="17"/>
      <c r="H25" s="4">
        <f t="shared" si="3"/>
        <v>0</v>
      </c>
      <c r="I25" s="16"/>
      <c r="J25" s="17"/>
      <c r="K25" s="4">
        <f t="shared" si="6"/>
        <v>0</v>
      </c>
      <c r="L25" s="16"/>
      <c r="M25" s="4">
        <f t="shared" si="7"/>
        <v>0</v>
      </c>
    </row>
    <row r="26" spans="1:14" x14ac:dyDescent="0.2">
      <c r="A26" s="11"/>
      <c r="B26" s="12"/>
      <c r="C26" s="46"/>
      <c r="D26" s="14"/>
      <c r="E26" s="4">
        <v>0</v>
      </c>
      <c r="F26" s="17"/>
      <c r="G26" s="17"/>
      <c r="H26" s="4">
        <f t="shared" si="3"/>
        <v>0</v>
      </c>
      <c r="I26" s="16"/>
      <c r="J26" s="17"/>
      <c r="K26" s="4">
        <f t="shared" si="6"/>
        <v>0</v>
      </c>
      <c r="L26" s="16"/>
      <c r="M26" s="4">
        <f t="shared" si="7"/>
        <v>0</v>
      </c>
    </row>
    <row r="27" spans="1:14" x14ac:dyDescent="0.2">
      <c r="A27" s="11"/>
      <c r="B27" s="12"/>
      <c r="C27" s="46"/>
      <c r="D27" s="14"/>
      <c r="E27" s="4">
        <v>0</v>
      </c>
      <c r="F27" s="17"/>
      <c r="G27" s="17"/>
      <c r="H27" s="4">
        <f t="shared" si="3"/>
        <v>0</v>
      </c>
      <c r="I27" s="16"/>
      <c r="J27" s="17"/>
      <c r="K27" s="4">
        <f t="shared" si="6"/>
        <v>0</v>
      </c>
      <c r="L27" s="16"/>
      <c r="M27" s="4">
        <f t="shared" si="7"/>
        <v>0</v>
      </c>
    </row>
    <row r="28" spans="1:14" x14ac:dyDescent="0.2">
      <c r="A28" s="11"/>
      <c r="B28" s="12"/>
      <c r="C28" s="46"/>
      <c r="D28" s="14"/>
      <c r="E28" s="4">
        <f t="shared" si="2"/>
        <v>0</v>
      </c>
      <c r="F28" s="17"/>
      <c r="G28" s="17"/>
      <c r="H28" s="4">
        <f t="shared" si="3"/>
        <v>0</v>
      </c>
      <c r="I28" s="16"/>
      <c r="J28" s="17"/>
      <c r="K28" s="4">
        <f t="shared" si="6"/>
        <v>0</v>
      </c>
      <c r="L28" s="16"/>
      <c r="M28" s="4">
        <f t="shared" si="7"/>
        <v>0</v>
      </c>
    </row>
    <row r="29" spans="1:14" x14ac:dyDescent="0.2">
      <c r="A29" s="11"/>
      <c r="B29" s="12"/>
      <c r="C29" s="46"/>
      <c r="D29" s="14"/>
      <c r="E29" s="4">
        <v>0</v>
      </c>
      <c r="F29" s="17"/>
      <c r="G29" s="17"/>
      <c r="H29" s="4">
        <v>0</v>
      </c>
      <c r="I29" s="16"/>
      <c r="J29" s="17"/>
      <c r="K29" s="4">
        <v>0</v>
      </c>
      <c r="L29" s="16"/>
      <c r="M29" s="4">
        <v>0</v>
      </c>
    </row>
    <row r="30" spans="1:14" ht="13.5" thickBot="1" x14ac:dyDescent="0.25">
      <c r="A30" s="18" t="s">
        <v>19</v>
      </c>
      <c r="B30" s="19"/>
      <c r="C30" s="20">
        <f>SUM(C21:C29)</f>
        <v>0</v>
      </c>
      <c r="D30" s="21"/>
      <c r="E30" s="22">
        <f>SUM(E21:E29)</f>
        <v>0</v>
      </c>
      <c r="F30" s="22">
        <f>SUM(F21:F29)</f>
        <v>0</v>
      </c>
      <c r="G30" s="23"/>
      <c r="H30" s="22">
        <f>SUM(H21:H29)</f>
        <v>0</v>
      </c>
      <c r="I30" s="22">
        <f>SUM(I21:I29)</f>
        <v>0</v>
      </c>
      <c r="J30" s="23"/>
      <c r="K30" s="22">
        <f>SUM(K21:K29)</f>
        <v>0</v>
      </c>
      <c r="L30" s="23"/>
      <c r="M30" s="22">
        <f>SUM(M21:M29)</f>
        <v>0</v>
      </c>
    </row>
    <row r="31" spans="1:14" x14ac:dyDescent="0.2">
      <c r="A31" s="18"/>
      <c r="B31" s="19"/>
      <c r="C31" s="24"/>
      <c r="D31" s="25"/>
      <c r="E31" s="26"/>
      <c r="F31" s="26"/>
      <c r="G31" s="26"/>
      <c r="H31" s="27"/>
      <c r="I31" s="27"/>
      <c r="J31" s="26"/>
      <c r="K31" s="26"/>
      <c r="L31" s="26"/>
      <c r="M31" s="27"/>
    </row>
    <row r="32" spans="1:14" x14ac:dyDescent="0.2">
      <c r="A32" s="18"/>
      <c r="B32" s="19"/>
      <c r="C32" s="24"/>
      <c r="D32" s="25"/>
      <c r="E32" s="26"/>
      <c r="F32" s="26"/>
      <c r="G32" s="26"/>
      <c r="H32" s="27"/>
      <c r="I32" s="27"/>
      <c r="J32" s="26"/>
      <c r="K32" s="26"/>
      <c r="L32" s="26"/>
      <c r="M32" s="27"/>
    </row>
    <row r="33" spans="1:14" x14ac:dyDescent="0.2">
      <c r="A33" s="28" t="s">
        <v>83</v>
      </c>
      <c r="B33" s="19"/>
      <c r="C33" s="29"/>
    </row>
    <row r="34" spans="1:14" x14ac:dyDescent="0.2">
      <c r="A34" s="8" t="s">
        <v>9</v>
      </c>
      <c r="B34" s="8" t="s">
        <v>10</v>
      </c>
      <c r="C34" s="8" t="s">
        <v>20</v>
      </c>
      <c r="D34" s="9" t="s">
        <v>11</v>
      </c>
      <c r="E34" s="10" t="s">
        <v>12</v>
      </c>
      <c r="F34" s="10" t="s">
        <v>13</v>
      </c>
      <c r="G34" s="10" t="s">
        <v>14</v>
      </c>
      <c r="H34" s="10" t="s">
        <v>15</v>
      </c>
      <c r="I34" s="10" t="s">
        <v>21</v>
      </c>
      <c r="J34" s="10" t="s">
        <v>22</v>
      </c>
      <c r="K34" s="10" t="s">
        <v>23</v>
      </c>
      <c r="L34" s="10" t="s">
        <v>16</v>
      </c>
      <c r="M34" s="10" t="s">
        <v>17</v>
      </c>
      <c r="N34" s="10" t="s">
        <v>18</v>
      </c>
    </row>
    <row r="35" spans="1:14" x14ac:dyDescent="0.2">
      <c r="A35" s="11"/>
      <c r="B35" s="12"/>
      <c r="C35" s="46"/>
      <c r="D35" s="14"/>
      <c r="E35" s="4">
        <f t="shared" ref="E35:E42" si="8">ROUND(C35*D35,2)</f>
        <v>0</v>
      </c>
      <c r="F35" s="17"/>
      <c r="G35" s="17"/>
      <c r="H35" s="4">
        <f t="shared" ref="H35:H42" si="9">ROUND(G35*F35,2)</f>
        <v>0</v>
      </c>
      <c r="I35" s="16"/>
      <c r="J35" s="17"/>
      <c r="K35" s="4">
        <f t="shared" ref="K35:K42" si="10">ROUND(J35*I35,2)</f>
        <v>0</v>
      </c>
      <c r="L35" s="16"/>
      <c r="M35" s="4">
        <f t="shared" ref="M35:M42" si="11">ROUND(L35*I35,2)</f>
        <v>0</v>
      </c>
    </row>
    <row r="36" spans="1:14" x14ac:dyDescent="0.2">
      <c r="A36" s="11"/>
      <c r="B36" s="12"/>
      <c r="C36" s="46"/>
      <c r="D36" s="14"/>
      <c r="E36" s="4">
        <f t="shared" si="8"/>
        <v>0</v>
      </c>
      <c r="F36" s="17"/>
      <c r="G36" s="17"/>
      <c r="H36" s="4">
        <f t="shared" si="9"/>
        <v>0</v>
      </c>
      <c r="I36" s="16"/>
      <c r="J36" s="17"/>
      <c r="K36" s="4">
        <f t="shared" si="10"/>
        <v>0</v>
      </c>
      <c r="L36" s="16"/>
      <c r="M36" s="4">
        <f t="shared" si="11"/>
        <v>0</v>
      </c>
    </row>
    <row r="37" spans="1:14" x14ac:dyDescent="0.2">
      <c r="A37" s="11"/>
      <c r="B37" s="12"/>
      <c r="C37" s="46"/>
      <c r="D37" s="14"/>
      <c r="E37" s="4">
        <f t="shared" si="8"/>
        <v>0</v>
      </c>
      <c r="F37" s="17"/>
      <c r="G37" s="17"/>
      <c r="H37" s="4">
        <f t="shared" si="9"/>
        <v>0</v>
      </c>
      <c r="I37" s="16"/>
      <c r="J37" s="17"/>
      <c r="K37" s="4">
        <f t="shared" si="10"/>
        <v>0</v>
      </c>
      <c r="L37" s="16"/>
      <c r="M37" s="4">
        <f t="shared" si="11"/>
        <v>0</v>
      </c>
    </row>
    <row r="38" spans="1:14" x14ac:dyDescent="0.2">
      <c r="A38" s="11"/>
      <c r="B38" s="12"/>
      <c r="C38" s="46"/>
      <c r="D38" s="14"/>
      <c r="E38" s="4">
        <f t="shared" si="8"/>
        <v>0</v>
      </c>
      <c r="F38" s="17"/>
      <c r="G38" s="17"/>
      <c r="H38" s="4">
        <f t="shared" si="9"/>
        <v>0</v>
      </c>
      <c r="I38" s="16"/>
      <c r="J38" s="17"/>
      <c r="K38" s="4">
        <f t="shared" si="10"/>
        <v>0</v>
      </c>
      <c r="L38" s="16"/>
      <c r="M38" s="4">
        <f t="shared" si="11"/>
        <v>0</v>
      </c>
    </row>
    <row r="39" spans="1:14" x14ac:dyDescent="0.2">
      <c r="A39" s="11"/>
      <c r="B39" s="12"/>
      <c r="C39" s="46"/>
      <c r="D39" s="14"/>
      <c r="E39" s="4">
        <f t="shared" si="8"/>
        <v>0</v>
      </c>
      <c r="F39" s="17"/>
      <c r="G39" s="17"/>
      <c r="H39" s="4">
        <f t="shared" si="9"/>
        <v>0</v>
      </c>
      <c r="I39" s="16"/>
      <c r="J39" s="17"/>
      <c r="K39" s="4">
        <f t="shared" si="10"/>
        <v>0</v>
      </c>
      <c r="L39" s="16"/>
      <c r="M39" s="4">
        <f t="shared" si="11"/>
        <v>0</v>
      </c>
    </row>
    <row r="40" spans="1:14" x14ac:dyDescent="0.2">
      <c r="A40" s="11"/>
      <c r="B40" s="12"/>
      <c r="C40" s="46"/>
      <c r="D40" s="14"/>
      <c r="E40" s="4">
        <f t="shared" si="8"/>
        <v>0</v>
      </c>
      <c r="F40" s="17"/>
      <c r="G40" s="17"/>
      <c r="H40" s="4">
        <f t="shared" si="9"/>
        <v>0</v>
      </c>
      <c r="I40" s="16"/>
      <c r="J40" s="17"/>
      <c r="K40" s="4">
        <f t="shared" si="10"/>
        <v>0</v>
      </c>
      <c r="L40" s="16"/>
      <c r="M40" s="4">
        <f t="shared" si="11"/>
        <v>0</v>
      </c>
    </row>
    <row r="41" spans="1:14" x14ac:dyDescent="0.2">
      <c r="A41" s="11"/>
      <c r="B41" s="12"/>
      <c r="C41" s="46"/>
      <c r="D41" s="14"/>
      <c r="E41" s="4">
        <f t="shared" si="8"/>
        <v>0</v>
      </c>
      <c r="F41" s="17"/>
      <c r="G41" s="17"/>
      <c r="H41" s="4">
        <f t="shared" si="9"/>
        <v>0</v>
      </c>
      <c r="I41" s="16"/>
      <c r="J41" s="17"/>
      <c r="K41" s="4">
        <f t="shared" si="10"/>
        <v>0</v>
      </c>
      <c r="L41" s="16"/>
      <c r="M41" s="4">
        <f t="shared" si="11"/>
        <v>0</v>
      </c>
    </row>
    <row r="42" spans="1:14" x14ac:dyDescent="0.2">
      <c r="A42" s="11"/>
      <c r="B42" s="12"/>
      <c r="C42" s="46"/>
      <c r="D42" s="14"/>
      <c r="E42" s="4">
        <f t="shared" si="8"/>
        <v>0</v>
      </c>
      <c r="F42" s="17"/>
      <c r="G42" s="17"/>
      <c r="H42" s="4">
        <f t="shared" si="9"/>
        <v>0</v>
      </c>
      <c r="I42" s="16"/>
      <c r="J42" s="17"/>
      <c r="K42" s="4">
        <f t="shared" si="10"/>
        <v>0</v>
      </c>
      <c r="L42" s="16"/>
      <c r="M42" s="4">
        <f t="shared" si="11"/>
        <v>0</v>
      </c>
    </row>
    <row r="43" spans="1:14" x14ac:dyDescent="0.2">
      <c r="A43" s="11"/>
      <c r="B43" s="12"/>
      <c r="C43" s="46"/>
      <c r="D43" s="14"/>
      <c r="E43" s="4">
        <v>0</v>
      </c>
      <c r="F43" s="17"/>
      <c r="G43" s="17"/>
      <c r="H43" s="4">
        <v>0</v>
      </c>
      <c r="I43" s="16"/>
      <c r="J43" s="17"/>
      <c r="K43" s="4">
        <v>0</v>
      </c>
      <c r="L43" s="16"/>
      <c r="M43" s="4">
        <v>0</v>
      </c>
    </row>
    <row r="44" spans="1:14" ht="13.5" thickBot="1" x14ac:dyDescent="0.25">
      <c r="A44" s="18" t="s">
        <v>19</v>
      </c>
      <c r="B44" s="19"/>
      <c r="C44" s="20">
        <f>SUM(C35:C43)</f>
        <v>0</v>
      </c>
      <c r="D44" s="21"/>
      <c r="E44" s="22">
        <f>SUM(E35:E43)</f>
        <v>0</v>
      </c>
      <c r="F44" s="22">
        <f>SUM(F35:F43)</f>
        <v>0</v>
      </c>
      <c r="G44" s="23"/>
      <c r="H44" s="22">
        <f>SUM(H35:H43)</f>
        <v>0</v>
      </c>
      <c r="I44" s="22">
        <f>SUM(I35:I43)</f>
        <v>0</v>
      </c>
      <c r="J44" s="23"/>
      <c r="K44" s="22">
        <f>SUM(K35:K43)</f>
        <v>0</v>
      </c>
      <c r="L44" s="23"/>
      <c r="M44" s="22">
        <f>SUM(M35:M43)</f>
        <v>0</v>
      </c>
    </row>
    <row r="45" spans="1:14" x14ac:dyDescent="0.2">
      <c r="A45" s="18"/>
      <c r="B45" s="19"/>
      <c r="C45" s="24"/>
      <c r="D45" s="25"/>
      <c r="E45" s="26"/>
      <c r="F45" s="26"/>
      <c r="G45" s="26"/>
      <c r="H45" s="27"/>
      <c r="I45" s="27"/>
      <c r="J45" s="26"/>
      <c r="K45" s="26"/>
      <c r="L45" s="26"/>
      <c r="M45" s="27"/>
    </row>
    <row r="46" spans="1:14" x14ac:dyDescent="0.2">
      <c r="A46" s="18"/>
      <c r="B46" s="19"/>
      <c r="C46" s="24"/>
      <c r="D46" s="25"/>
      <c r="E46" s="26"/>
      <c r="F46" s="26"/>
      <c r="G46" s="26"/>
      <c r="H46" s="27"/>
      <c r="I46" s="27"/>
      <c r="J46" s="26"/>
      <c r="K46" s="26"/>
      <c r="L46" s="26"/>
      <c r="M46" s="27"/>
    </row>
    <row r="47" spans="1:14" x14ac:dyDescent="0.2">
      <c r="A47" s="18"/>
      <c r="B47" s="19"/>
      <c r="C47" s="24"/>
      <c r="D47" s="25"/>
      <c r="E47" s="26"/>
      <c r="F47" s="26"/>
      <c r="G47" s="26"/>
      <c r="H47" s="27"/>
      <c r="I47" s="27"/>
      <c r="J47" s="26"/>
      <c r="K47" s="26"/>
      <c r="L47" s="26"/>
      <c r="M47" s="27"/>
    </row>
    <row r="48" spans="1:14" x14ac:dyDescent="0.2">
      <c r="A48" s="18"/>
      <c r="B48" s="19"/>
      <c r="C48" s="24"/>
      <c r="D48" s="25"/>
      <c r="E48" s="26"/>
      <c r="F48" s="26"/>
      <c r="G48" s="26"/>
      <c r="H48" s="27"/>
      <c r="I48" s="27"/>
      <c r="J48" s="26"/>
      <c r="K48" s="26"/>
      <c r="L48" s="26"/>
      <c r="M48" s="27"/>
    </row>
    <row r="49" spans="1:3" x14ac:dyDescent="0.2">
      <c r="A49" s="30"/>
      <c r="B49" s="31"/>
      <c r="C49" s="30"/>
    </row>
    <row r="50" spans="1:3" x14ac:dyDescent="0.2">
      <c r="A50" s="30"/>
      <c r="B50" s="31"/>
      <c r="C50" s="30"/>
    </row>
    <row r="51" spans="1:3" x14ac:dyDescent="0.2">
      <c r="A51" s="30"/>
      <c r="B51" s="31"/>
      <c r="C51" s="30"/>
    </row>
    <row r="52" spans="1:3" x14ac:dyDescent="0.2">
      <c r="A52" s="30"/>
      <c r="B52" s="31"/>
      <c r="C52" s="30"/>
    </row>
    <row r="53" spans="1:3" x14ac:dyDescent="0.2">
      <c r="A53" s="30"/>
      <c r="B53" s="31"/>
      <c r="C53" s="30"/>
    </row>
    <row r="54" spans="1:3" x14ac:dyDescent="0.2">
      <c r="A54" s="30"/>
      <c r="B54" s="31"/>
      <c r="C54" s="30"/>
    </row>
    <row r="55" spans="1:3" x14ac:dyDescent="0.2">
      <c r="A55" s="30"/>
      <c r="B55" s="31"/>
      <c r="C55" s="30"/>
    </row>
    <row r="56" spans="1:3" x14ac:dyDescent="0.2">
      <c r="A56" s="30"/>
      <c r="B56" s="31"/>
      <c r="C56" s="30"/>
    </row>
    <row r="57" spans="1:3" x14ac:dyDescent="0.2">
      <c r="A57" s="30"/>
      <c r="B57" s="31"/>
      <c r="C57" s="30"/>
    </row>
    <row r="58" spans="1:3" x14ac:dyDescent="0.2">
      <c r="A58" s="30"/>
      <c r="B58" s="31"/>
      <c r="C58" s="30"/>
    </row>
    <row r="59" spans="1:3" x14ac:dyDescent="0.2">
      <c r="A59" s="30"/>
      <c r="B59" s="31"/>
      <c r="C59" s="30"/>
    </row>
    <row r="60" spans="1:3" x14ac:dyDescent="0.2">
      <c r="A60" s="30"/>
      <c r="B60" s="31"/>
      <c r="C60" s="30"/>
    </row>
    <row r="61" spans="1:3" x14ac:dyDescent="0.2">
      <c r="A61" s="30"/>
      <c r="B61" s="31"/>
      <c r="C61" s="30"/>
    </row>
    <row r="62" spans="1:3" x14ac:dyDescent="0.2">
      <c r="A62" s="30"/>
      <c r="B62" s="31"/>
      <c r="C62" s="30"/>
    </row>
    <row r="63" spans="1:3" x14ac:dyDescent="0.2">
      <c r="A63" s="30"/>
      <c r="B63" s="31"/>
      <c r="C63" s="30"/>
    </row>
    <row r="64" spans="1:3" x14ac:dyDescent="0.2">
      <c r="A64" s="30"/>
      <c r="B64" s="31"/>
      <c r="C64" s="30"/>
    </row>
    <row r="65" spans="1:3" x14ac:dyDescent="0.2">
      <c r="A65" s="30"/>
      <c r="B65" s="31"/>
      <c r="C65" s="30"/>
    </row>
    <row r="66" spans="1:3" x14ac:dyDescent="0.2">
      <c r="A66" s="30"/>
      <c r="B66" s="31"/>
      <c r="C66" s="30"/>
    </row>
    <row r="67" spans="1:3" x14ac:dyDescent="0.2">
      <c r="A67" s="30"/>
      <c r="B67" s="31"/>
      <c r="C67" s="30"/>
    </row>
    <row r="68" spans="1:3" x14ac:dyDescent="0.2">
      <c r="A68" s="30"/>
      <c r="B68" s="31"/>
      <c r="C68" s="30"/>
    </row>
    <row r="69" spans="1:3" x14ac:dyDescent="0.2">
      <c r="A69" s="30"/>
      <c r="B69" s="31"/>
      <c r="C69" s="30"/>
    </row>
    <row r="70" spans="1:3" x14ac:dyDescent="0.2">
      <c r="A70" s="30"/>
      <c r="B70" s="31"/>
      <c r="C70" s="30"/>
    </row>
    <row r="71" spans="1:3" x14ac:dyDescent="0.2">
      <c r="A71" s="30"/>
      <c r="B71" s="31"/>
      <c r="C71" s="30"/>
    </row>
    <row r="72" spans="1:3" x14ac:dyDescent="0.2">
      <c r="A72" s="30"/>
      <c r="B72" s="31"/>
      <c r="C72" s="30"/>
    </row>
    <row r="73" spans="1:3" x14ac:dyDescent="0.2">
      <c r="A73" s="30"/>
      <c r="B73" s="31"/>
      <c r="C73" s="30"/>
    </row>
    <row r="74" spans="1:3" x14ac:dyDescent="0.2">
      <c r="A74" s="30"/>
      <c r="B74" s="31"/>
      <c r="C74" s="30"/>
    </row>
    <row r="75" spans="1:3" x14ac:dyDescent="0.2">
      <c r="A75" s="30"/>
      <c r="B75" s="31"/>
      <c r="C75" s="30"/>
    </row>
    <row r="76" spans="1:3" x14ac:dyDescent="0.2">
      <c r="A76" s="30"/>
      <c r="B76" s="31"/>
      <c r="C76" s="30"/>
    </row>
    <row r="77" spans="1:3" x14ac:dyDescent="0.2">
      <c r="A77" s="30"/>
      <c r="B77" s="31"/>
      <c r="C77" s="30"/>
    </row>
    <row r="78" spans="1:3" x14ac:dyDescent="0.2">
      <c r="A78" s="30"/>
      <c r="B78" s="31"/>
      <c r="C78" s="30"/>
    </row>
    <row r="79" spans="1:3" x14ac:dyDescent="0.2">
      <c r="A79" s="30"/>
      <c r="B79" s="31"/>
      <c r="C79" s="30"/>
    </row>
    <row r="80" spans="1:3" x14ac:dyDescent="0.2">
      <c r="A80" s="30"/>
      <c r="B80" s="31"/>
      <c r="C80" s="30"/>
    </row>
    <row r="81" spans="1:3" x14ac:dyDescent="0.2">
      <c r="A81" s="30"/>
      <c r="B81" s="31"/>
      <c r="C81" s="30"/>
    </row>
    <row r="82" spans="1:3" x14ac:dyDescent="0.2">
      <c r="A82" s="30"/>
      <c r="B82" s="31"/>
      <c r="C82" s="30"/>
    </row>
    <row r="83" spans="1:3" x14ac:dyDescent="0.2">
      <c r="A83" s="30"/>
      <c r="B83" s="31"/>
      <c r="C83" s="30"/>
    </row>
    <row r="84" spans="1:3" x14ac:dyDescent="0.2">
      <c r="A84" s="30"/>
      <c r="B84" s="31"/>
      <c r="C84" s="30"/>
    </row>
    <row r="85" spans="1:3" x14ac:dyDescent="0.2">
      <c r="A85" s="30"/>
      <c r="B85" s="31"/>
      <c r="C85" s="30"/>
    </row>
    <row r="86" spans="1:3" x14ac:dyDescent="0.2">
      <c r="A86" s="30"/>
      <c r="B86" s="31"/>
      <c r="C86" s="30"/>
    </row>
    <row r="87" spans="1:3" x14ac:dyDescent="0.2">
      <c r="A87" s="30"/>
      <c r="B87" s="31"/>
      <c r="C87" s="30"/>
    </row>
    <row r="88" spans="1:3" x14ac:dyDescent="0.2">
      <c r="A88" s="30"/>
      <c r="B88" s="31"/>
      <c r="C88" s="30"/>
    </row>
    <row r="89" spans="1:3" x14ac:dyDescent="0.2">
      <c r="A89" s="30"/>
      <c r="B89" s="31"/>
      <c r="C89" s="30"/>
    </row>
    <row r="90" spans="1:3" x14ac:dyDescent="0.2">
      <c r="A90" s="30"/>
      <c r="B90" s="31"/>
      <c r="C90" s="30"/>
    </row>
    <row r="91" spans="1:3" x14ac:dyDescent="0.2">
      <c r="A91" s="30"/>
      <c r="B91" s="31"/>
      <c r="C91" s="30"/>
    </row>
    <row r="92" spans="1:3" x14ac:dyDescent="0.2">
      <c r="A92" s="30"/>
      <c r="B92" s="31"/>
      <c r="C92" s="30"/>
    </row>
    <row r="93" spans="1:3" x14ac:dyDescent="0.2">
      <c r="A93" s="30"/>
      <c r="B93" s="31"/>
      <c r="C93" s="30"/>
    </row>
    <row r="94" spans="1:3" x14ac:dyDescent="0.2">
      <c r="A94" s="30"/>
      <c r="B94" s="31"/>
      <c r="C94" s="30"/>
    </row>
    <row r="95" spans="1:3" x14ac:dyDescent="0.2">
      <c r="A95" s="30"/>
      <c r="B95" s="31"/>
      <c r="C95" s="30"/>
    </row>
    <row r="96" spans="1:3" x14ac:dyDescent="0.2">
      <c r="A96" s="30"/>
      <c r="B96" s="31"/>
      <c r="C96" s="30"/>
    </row>
    <row r="97" spans="1:3" x14ac:dyDescent="0.2">
      <c r="A97" s="30"/>
      <c r="B97" s="31"/>
      <c r="C97" s="30"/>
    </row>
    <row r="98" spans="1:3" x14ac:dyDescent="0.2">
      <c r="A98" s="30"/>
      <c r="B98" s="31"/>
      <c r="C98" s="30"/>
    </row>
    <row r="99" spans="1:3" x14ac:dyDescent="0.2">
      <c r="A99" s="30"/>
      <c r="B99" s="31"/>
      <c r="C99" s="30"/>
    </row>
    <row r="100" spans="1:3" x14ac:dyDescent="0.2">
      <c r="A100" s="30"/>
      <c r="B100" s="31"/>
      <c r="C100" s="30"/>
    </row>
    <row r="101" spans="1:3" x14ac:dyDescent="0.2">
      <c r="A101" s="30"/>
      <c r="B101" s="31"/>
      <c r="C101" s="30"/>
    </row>
    <row r="102" spans="1:3" x14ac:dyDescent="0.2">
      <c r="A102" s="30"/>
      <c r="B102" s="31"/>
      <c r="C102" s="30"/>
    </row>
    <row r="103" spans="1:3" x14ac:dyDescent="0.2">
      <c r="A103" s="30"/>
      <c r="B103" s="31"/>
      <c r="C103" s="30"/>
    </row>
    <row r="104" spans="1:3" x14ac:dyDescent="0.2">
      <c r="A104" s="30"/>
      <c r="B104" s="31"/>
      <c r="C104" s="30"/>
    </row>
    <row r="105" spans="1:3" x14ac:dyDescent="0.2">
      <c r="A105" s="30"/>
      <c r="B105" s="31"/>
      <c r="C105" s="30"/>
    </row>
    <row r="106" spans="1:3" x14ac:dyDescent="0.2">
      <c r="A106" s="30"/>
      <c r="B106" s="31"/>
      <c r="C106" s="30"/>
    </row>
    <row r="107" spans="1:3" x14ac:dyDescent="0.2">
      <c r="A107" s="30"/>
      <c r="B107" s="31"/>
      <c r="C107" s="30"/>
    </row>
    <row r="108" spans="1:3" x14ac:dyDescent="0.2">
      <c r="A108" s="30"/>
      <c r="B108" s="31"/>
      <c r="C108" s="30"/>
    </row>
    <row r="109" spans="1:3" x14ac:dyDescent="0.2">
      <c r="A109" s="30"/>
      <c r="B109" s="31"/>
      <c r="C109" s="30"/>
    </row>
    <row r="110" spans="1:3" x14ac:dyDescent="0.2">
      <c r="A110" s="30"/>
      <c r="B110" s="31"/>
      <c r="C110" s="30"/>
    </row>
    <row r="111" spans="1:3" x14ac:dyDescent="0.2">
      <c r="A111" s="30"/>
      <c r="B111" s="31"/>
      <c r="C111" s="30"/>
    </row>
    <row r="112" spans="1:3" x14ac:dyDescent="0.2">
      <c r="A112" s="30"/>
      <c r="B112" s="31"/>
      <c r="C112" s="30"/>
    </row>
    <row r="113" spans="1:3" x14ac:dyDescent="0.2">
      <c r="A113" s="30"/>
      <c r="B113" s="31"/>
      <c r="C113" s="30"/>
    </row>
    <row r="114" spans="1:3" x14ac:dyDescent="0.2">
      <c r="A114" s="30"/>
      <c r="B114" s="31"/>
      <c r="C114" s="30"/>
    </row>
    <row r="115" spans="1:3" x14ac:dyDescent="0.2">
      <c r="A115" s="30"/>
      <c r="B115" s="31"/>
      <c r="C115" s="30"/>
    </row>
    <row r="116" spans="1:3" x14ac:dyDescent="0.2">
      <c r="A116" s="30"/>
      <c r="B116" s="31"/>
      <c r="C116" s="30"/>
    </row>
    <row r="117" spans="1:3" x14ac:dyDescent="0.2">
      <c r="A117" s="30"/>
      <c r="B117" s="31"/>
      <c r="C117" s="30"/>
    </row>
    <row r="118" spans="1:3" x14ac:dyDescent="0.2">
      <c r="A118" s="30"/>
      <c r="B118" s="31"/>
      <c r="C118" s="30"/>
    </row>
    <row r="119" spans="1:3" x14ac:dyDescent="0.2">
      <c r="A119" s="30"/>
      <c r="B119" s="31"/>
      <c r="C119" s="30"/>
    </row>
    <row r="120" spans="1:3" x14ac:dyDescent="0.2">
      <c r="A120" s="30"/>
      <c r="B120" s="31"/>
      <c r="C120" s="30"/>
    </row>
    <row r="121" spans="1:3" x14ac:dyDescent="0.2">
      <c r="A121" s="30"/>
      <c r="B121" s="31"/>
      <c r="C121" s="30"/>
    </row>
    <row r="122" spans="1:3" x14ac:dyDescent="0.2">
      <c r="A122" s="30"/>
      <c r="B122" s="31"/>
      <c r="C122" s="30"/>
    </row>
    <row r="123" spans="1:3" x14ac:dyDescent="0.2">
      <c r="A123" s="30"/>
      <c r="B123" s="31"/>
      <c r="C123" s="30"/>
    </row>
    <row r="124" spans="1:3" x14ac:dyDescent="0.2">
      <c r="A124" s="30"/>
      <c r="B124" s="31"/>
      <c r="C124" s="30"/>
    </row>
    <row r="125" spans="1:3" x14ac:dyDescent="0.2">
      <c r="A125" s="30"/>
      <c r="B125" s="31"/>
      <c r="C125" s="30"/>
    </row>
    <row r="126" spans="1:3" x14ac:dyDescent="0.2">
      <c r="A126" s="30"/>
      <c r="B126" s="31"/>
      <c r="C126" s="30"/>
    </row>
    <row r="127" spans="1:3" x14ac:dyDescent="0.2">
      <c r="A127" s="30"/>
      <c r="B127" s="31"/>
      <c r="C127" s="30"/>
    </row>
    <row r="128" spans="1:3" x14ac:dyDescent="0.2">
      <c r="A128" s="30"/>
      <c r="B128" s="31"/>
      <c r="C128" s="30"/>
    </row>
    <row r="129" spans="1:3" x14ac:dyDescent="0.2">
      <c r="A129" s="30"/>
      <c r="B129" s="31"/>
      <c r="C129" s="30"/>
    </row>
    <row r="130" spans="1:3" x14ac:dyDescent="0.2">
      <c r="A130" s="30"/>
      <c r="B130" s="31"/>
      <c r="C130" s="30"/>
    </row>
    <row r="131" spans="1:3" x14ac:dyDescent="0.2">
      <c r="A131" s="30"/>
      <c r="B131" s="31"/>
      <c r="C131" s="30"/>
    </row>
    <row r="132" spans="1:3" x14ac:dyDescent="0.2">
      <c r="A132" s="30"/>
      <c r="B132" s="31"/>
      <c r="C132" s="30"/>
    </row>
    <row r="133" spans="1:3" x14ac:dyDescent="0.2">
      <c r="A133" s="30"/>
      <c r="B133" s="31"/>
      <c r="C133" s="30"/>
    </row>
    <row r="134" spans="1:3" x14ac:dyDescent="0.2">
      <c r="A134" s="30"/>
      <c r="B134" s="31"/>
      <c r="C134" s="30"/>
    </row>
    <row r="135" spans="1:3" x14ac:dyDescent="0.2">
      <c r="A135" s="30"/>
      <c r="B135" s="31"/>
      <c r="C135" s="30"/>
    </row>
    <row r="136" spans="1:3" x14ac:dyDescent="0.2">
      <c r="A136" s="30"/>
      <c r="B136" s="31"/>
      <c r="C136" s="30"/>
    </row>
    <row r="137" spans="1:3" x14ac:dyDescent="0.2">
      <c r="A137" s="30"/>
      <c r="B137" s="31"/>
      <c r="C137" s="30"/>
    </row>
    <row r="138" spans="1:3" x14ac:dyDescent="0.2">
      <c r="A138" s="30"/>
      <c r="B138" s="31"/>
      <c r="C138" s="30"/>
    </row>
    <row r="139" spans="1:3" x14ac:dyDescent="0.2">
      <c r="A139" s="30"/>
      <c r="B139" s="31"/>
      <c r="C139" s="30"/>
    </row>
    <row r="140" spans="1:3" x14ac:dyDescent="0.2">
      <c r="A140" s="30"/>
      <c r="B140" s="31"/>
      <c r="C140" s="30"/>
    </row>
    <row r="141" spans="1:3" x14ac:dyDescent="0.2">
      <c r="A141" s="30"/>
      <c r="B141" s="31"/>
      <c r="C141" s="30"/>
    </row>
    <row r="142" spans="1:3" x14ac:dyDescent="0.2">
      <c r="A142" s="30"/>
      <c r="B142" s="31"/>
      <c r="C142" s="30"/>
    </row>
    <row r="143" spans="1:3" x14ac:dyDescent="0.2">
      <c r="A143" s="30"/>
      <c r="B143" s="31"/>
      <c r="C143" s="30"/>
    </row>
    <row r="144" spans="1:3" x14ac:dyDescent="0.2">
      <c r="A144" s="30"/>
      <c r="B144" s="31"/>
      <c r="C144" s="30"/>
    </row>
    <row r="145" spans="1:3" x14ac:dyDescent="0.2">
      <c r="A145" s="30"/>
      <c r="B145" s="31"/>
      <c r="C145" s="30"/>
    </row>
    <row r="146" spans="1:3" x14ac:dyDescent="0.2">
      <c r="A146" s="30"/>
      <c r="B146" s="31"/>
      <c r="C146" s="30"/>
    </row>
    <row r="147" spans="1:3" x14ac:dyDescent="0.2">
      <c r="A147" s="30"/>
      <c r="B147" s="31"/>
      <c r="C147" s="30"/>
    </row>
    <row r="148" spans="1:3" x14ac:dyDescent="0.2">
      <c r="A148" s="30"/>
      <c r="B148" s="31"/>
      <c r="C148" s="30"/>
    </row>
    <row r="149" spans="1:3" x14ac:dyDescent="0.2">
      <c r="A149" s="30"/>
      <c r="B149" s="31"/>
      <c r="C149" s="30"/>
    </row>
    <row r="150" spans="1:3" x14ac:dyDescent="0.2">
      <c r="A150" s="30"/>
      <c r="B150" s="31"/>
      <c r="C150" s="30"/>
    </row>
    <row r="151" spans="1:3" x14ac:dyDescent="0.2">
      <c r="A151" s="30"/>
      <c r="B151" s="31"/>
      <c r="C151" s="30"/>
    </row>
    <row r="152" spans="1:3" x14ac:dyDescent="0.2">
      <c r="A152" s="30"/>
      <c r="B152" s="31"/>
      <c r="C152" s="30"/>
    </row>
    <row r="153" spans="1:3" x14ac:dyDescent="0.2">
      <c r="A153" s="30"/>
      <c r="B153" s="31"/>
      <c r="C153" s="30"/>
    </row>
    <row r="154" spans="1:3" x14ac:dyDescent="0.2">
      <c r="A154" s="30"/>
      <c r="B154" s="31"/>
      <c r="C154" s="30"/>
    </row>
    <row r="155" spans="1:3" x14ac:dyDescent="0.2">
      <c r="A155" s="30"/>
      <c r="B155" s="31"/>
      <c r="C155" s="30"/>
    </row>
    <row r="156" spans="1:3" x14ac:dyDescent="0.2">
      <c r="A156" s="30"/>
      <c r="B156" s="31"/>
      <c r="C156" s="30"/>
    </row>
    <row r="157" spans="1:3" x14ac:dyDescent="0.2">
      <c r="A157" s="30"/>
      <c r="B157" s="31"/>
      <c r="C157" s="30"/>
    </row>
    <row r="158" spans="1:3" x14ac:dyDescent="0.2">
      <c r="A158" s="30"/>
      <c r="B158" s="31"/>
      <c r="C158" s="30"/>
    </row>
    <row r="159" spans="1:3" x14ac:dyDescent="0.2">
      <c r="A159" s="30"/>
      <c r="B159" s="31"/>
      <c r="C159" s="30"/>
    </row>
    <row r="160" spans="1:3" x14ac:dyDescent="0.2">
      <c r="A160" s="30"/>
      <c r="B160" s="31"/>
      <c r="C160" s="30"/>
    </row>
    <row r="161" spans="1:3" x14ac:dyDescent="0.2">
      <c r="A161" s="30"/>
      <c r="B161" s="31"/>
      <c r="C161" s="30"/>
    </row>
    <row r="162" spans="1:3" x14ac:dyDescent="0.2">
      <c r="A162" s="30"/>
      <c r="B162" s="31"/>
      <c r="C162" s="30"/>
    </row>
    <row r="163" spans="1:3" x14ac:dyDescent="0.2">
      <c r="A163" s="30"/>
      <c r="B163" s="31"/>
      <c r="C163" s="30"/>
    </row>
    <row r="164" spans="1:3" x14ac:dyDescent="0.2">
      <c r="A164" s="30"/>
      <c r="B164" s="31"/>
      <c r="C164" s="30"/>
    </row>
    <row r="165" spans="1:3" x14ac:dyDescent="0.2">
      <c r="A165" s="30"/>
      <c r="B165" s="31"/>
      <c r="C165" s="30"/>
    </row>
    <row r="166" spans="1:3" x14ac:dyDescent="0.2">
      <c r="A166" s="30"/>
      <c r="B166" s="31"/>
      <c r="C166" s="30"/>
    </row>
    <row r="167" spans="1:3" x14ac:dyDescent="0.2">
      <c r="A167" s="30"/>
      <c r="B167" s="31"/>
      <c r="C167" s="30"/>
    </row>
    <row r="168" spans="1:3" x14ac:dyDescent="0.2">
      <c r="A168" s="30"/>
      <c r="B168" s="31"/>
      <c r="C168" s="30"/>
    </row>
    <row r="169" spans="1:3" x14ac:dyDescent="0.2">
      <c r="A169" s="30"/>
      <c r="B169" s="31"/>
      <c r="C169" s="30"/>
    </row>
    <row r="170" spans="1:3" x14ac:dyDescent="0.2">
      <c r="A170" s="30"/>
      <c r="B170" s="31"/>
      <c r="C170" s="30"/>
    </row>
    <row r="171" spans="1:3" x14ac:dyDescent="0.2">
      <c r="A171" s="30"/>
      <c r="B171" s="31"/>
      <c r="C171" s="30"/>
    </row>
    <row r="172" spans="1:3" x14ac:dyDescent="0.2">
      <c r="A172" s="30"/>
      <c r="B172" s="31"/>
      <c r="C172" s="30"/>
    </row>
    <row r="173" spans="1:3" x14ac:dyDescent="0.2">
      <c r="A173" s="30"/>
      <c r="B173" s="31"/>
      <c r="C173" s="30"/>
    </row>
    <row r="174" spans="1:3" x14ac:dyDescent="0.2">
      <c r="A174" s="30"/>
      <c r="B174" s="31"/>
      <c r="C174" s="30"/>
    </row>
    <row r="175" spans="1:3" x14ac:dyDescent="0.2">
      <c r="A175" s="30"/>
      <c r="B175" s="31"/>
      <c r="C175" s="30"/>
    </row>
    <row r="176" spans="1:3" x14ac:dyDescent="0.2">
      <c r="A176" s="30"/>
      <c r="B176" s="31"/>
      <c r="C176" s="30"/>
    </row>
    <row r="177" spans="1:3" x14ac:dyDescent="0.2">
      <c r="A177" s="30"/>
      <c r="B177" s="31"/>
      <c r="C177" s="30"/>
    </row>
    <row r="178" spans="1:3" x14ac:dyDescent="0.2">
      <c r="A178" s="30"/>
      <c r="B178" s="31"/>
      <c r="C178" s="30"/>
    </row>
    <row r="179" spans="1:3" x14ac:dyDescent="0.2">
      <c r="A179" s="30"/>
      <c r="B179" s="31"/>
      <c r="C179" s="30"/>
    </row>
    <row r="180" spans="1:3" x14ac:dyDescent="0.2">
      <c r="A180" s="30"/>
      <c r="B180" s="31"/>
      <c r="C180" s="30"/>
    </row>
    <row r="181" spans="1:3" x14ac:dyDescent="0.2">
      <c r="A181" s="30"/>
      <c r="B181" s="31"/>
      <c r="C181" s="30"/>
    </row>
    <row r="182" spans="1:3" x14ac:dyDescent="0.2">
      <c r="A182" s="30"/>
      <c r="B182" s="31"/>
      <c r="C182" s="30"/>
    </row>
    <row r="183" spans="1:3" x14ac:dyDescent="0.2">
      <c r="A183" s="30"/>
      <c r="B183" s="31"/>
      <c r="C183" s="30"/>
    </row>
    <row r="184" spans="1:3" x14ac:dyDescent="0.2">
      <c r="A184" s="30"/>
      <c r="B184" s="31"/>
      <c r="C184" s="30"/>
    </row>
    <row r="185" spans="1:3" x14ac:dyDescent="0.2">
      <c r="A185" s="30"/>
      <c r="B185" s="31"/>
      <c r="C185" s="30"/>
    </row>
    <row r="186" spans="1:3" x14ac:dyDescent="0.2">
      <c r="A186" s="30"/>
      <c r="B186" s="31"/>
      <c r="C186" s="30"/>
    </row>
    <row r="187" spans="1:3" x14ac:dyDescent="0.2">
      <c r="A187" s="30"/>
      <c r="B187" s="31"/>
      <c r="C187" s="30"/>
    </row>
    <row r="188" spans="1:3" x14ac:dyDescent="0.2">
      <c r="A188" s="30"/>
      <c r="B188" s="31"/>
      <c r="C188" s="30"/>
    </row>
    <row r="189" spans="1:3" x14ac:dyDescent="0.2">
      <c r="A189" s="30"/>
      <c r="B189" s="31"/>
      <c r="C189" s="30"/>
    </row>
    <row r="190" spans="1:3" x14ac:dyDescent="0.2">
      <c r="A190" s="30"/>
      <c r="B190" s="31"/>
      <c r="C190" s="30"/>
    </row>
    <row r="191" spans="1:3" x14ac:dyDescent="0.2">
      <c r="A191" s="30"/>
      <c r="B191" s="31"/>
      <c r="C191" s="30"/>
    </row>
    <row r="192" spans="1:3" x14ac:dyDescent="0.2">
      <c r="A192" s="30"/>
      <c r="B192" s="31"/>
      <c r="C192" s="30"/>
    </row>
    <row r="193" spans="1:3" x14ac:dyDescent="0.2">
      <c r="A193" s="30"/>
      <c r="B193" s="31"/>
      <c r="C193" s="30"/>
    </row>
    <row r="194" spans="1:3" x14ac:dyDescent="0.2">
      <c r="A194" s="30"/>
      <c r="B194" s="31"/>
      <c r="C194" s="30"/>
    </row>
    <row r="195" spans="1:3" x14ac:dyDescent="0.2">
      <c r="A195" s="30"/>
      <c r="B195" s="31"/>
      <c r="C195" s="30"/>
    </row>
    <row r="196" spans="1:3" x14ac:dyDescent="0.2">
      <c r="A196" s="30"/>
      <c r="B196" s="31"/>
      <c r="C196" s="30"/>
    </row>
    <row r="197" spans="1:3" x14ac:dyDescent="0.2">
      <c r="A197" s="30"/>
      <c r="B197" s="31"/>
      <c r="C197" s="30"/>
    </row>
    <row r="198" spans="1:3" x14ac:dyDescent="0.2">
      <c r="A198" s="30"/>
      <c r="B198" s="31"/>
      <c r="C198" s="30"/>
    </row>
    <row r="199" spans="1:3" x14ac:dyDescent="0.2">
      <c r="A199" s="30"/>
      <c r="B199" s="31"/>
      <c r="C199" s="30"/>
    </row>
    <row r="200" spans="1:3" x14ac:dyDescent="0.2">
      <c r="A200" s="30"/>
      <c r="B200" s="31"/>
      <c r="C200" s="30"/>
    </row>
    <row r="201" spans="1:3" x14ac:dyDescent="0.2">
      <c r="A201" s="30"/>
      <c r="B201" s="31"/>
      <c r="C201" s="30"/>
    </row>
    <row r="202" spans="1:3" x14ac:dyDescent="0.2">
      <c r="A202" s="30"/>
      <c r="B202" s="31"/>
      <c r="C202" s="30"/>
    </row>
    <row r="203" spans="1:3" x14ac:dyDescent="0.2">
      <c r="A203" s="30"/>
      <c r="B203" s="31"/>
      <c r="C203" s="30"/>
    </row>
    <row r="204" spans="1:3" x14ac:dyDescent="0.2">
      <c r="A204" s="30"/>
      <c r="B204" s="31"/>
      <c r="C204" s="30"/>
    </row>
    <row r="205" spans="1:3" x14ac:dyDescent="0.2">
      <c r="A205" s="30"/>
      <c r="B205" s="31"/>
      <c r="C205" s="30"/>
    </row>
    <row r="206" spans="1:3" x14ac:dyDescent="0.2">
      <c r="A206" s="30"/>
      <c r="B206" s="31"/>
      <c r="C206" s="30"/>
    </row>
    <row r="207" spans="1:3" x14ac:dyDescent="0.2">
      <c r="A207" s="30"/>
      <c r="B207" s="31"/>
      <c r="C207" s="30"/>
    </row>
    <row r="208" spans="1:3" x14ac:dyDescent="0.2">
      <c r="A208" s="30"/>
      <c r="B208" s="31"/>
      <c r="C208" s="30"/>
    </row>
    <row r="209" spans="1:3" x14ac:dyDescent="0.2">
      <c r="A209" s="30"/>
      <c r="B209" s="31"/>
      <c r="C209" s="30"/>
    </row>
    <row r="210" spans="1:3" x14ac:dyDescent="0.2">
      <c r="A210" s="30"/>
      <c r="B210" s="31"/>
      <c r="C210" s="30"/>
    </row>
    <row r="211" spans="1:3" x14ac:dyDescent="0.2">
      <c r="A211" s="30"/>
      <c r="B211" s="31"/>
      <c r="C211" s="30"/>
    </row>
    <row r="212" spans="1:3" x14ac:dyDescent="0.2">
      <c r="A212" s="30"/>
      <c r="B212" s="31"/>
      <c r="C212" s="30"/>
    </row>
    <row r="213" spans="1:3" x14ac:dyDescent="0.2">
      <c r="A213" s="30"/>
      <c r="B213" s="31"/>
      <c r="C213" s="30"/>
    </row>
    <row r="214" spans="1:3" x14ac:dyDescent="0.2">
      <c r="A214" s="30"/>
      <c r="B214" s="31"/>
      <c r="C214" s="30"/>
    </row>
    <row r="215" spans="1:3" x14ac:dyDescent="0.2">
      <c r="A215" s="30"/>
      <c r="B215" s="31"/>
      <c r="C215" s="30"/>
    </row>
    <row r="216" spans="1:3" x14ac:dyDescent="0.2">
      <c r="A216" s="30"/>
      <c r="B216" s="31"/>
      <c r="C216" s="30"/>
    </row>
    <row r="217" spans="1:3" x14ac:dyDescent="0.2">
      <c r="A217" s="30"/>
      <c r="B217" s="31"/>
      <c r="C217" s="30"/>
    </row>
    <row r="218" spans="1:3" x14ac:dyDescent="0.2">
      <c r="A218" s="30"/>
      <c r="B218" s="31"/>
      <c r="C218" s="30"/>
    </row>
    <row r="219" spans="1:3" x14ac:dyDescent="0.2">
      <c r="A219" s="30"/>
      <c r="B219" s="31"/>
      <c r="C219" s="30"/>
    </row>
    <row r="220" spans="1:3" x14ac:dyDescent="0.2">
      <c r="A220" s="30"/>
      <c r="B220" s="31"/>
      <c r="C220" s="30"/>
    </row>
    <row r="221" spans="1:3" x14ac:dyDescent="0.2">
      <c r="A221" s="30"/>
      <c r="B221" s="31"/>
      <c r="C221" s="30"/>
    </row>
    <row r="222" spans="1:3" x14ac:dyDescent="0.2">
      <c r="A222" s="30"/>
      <c r="B222" s="31"/>
      <c r="C222" s="30"/>
    </row>
    <row r="223" spans="1:3" x14ac:dyDescent="0.2">
      <c r="A223" s="30"/>
      <c r="B223" s="31"/>
      <c r="C223" s="30"/>
    </row>
    <row r="224" spans="1:3" x14ac:dyDescent="0.2">
      <c r="A224" s="30"/>
      <c r="B224" s="31"/>
      <c r="C224" s="30"/>
    </row>
    <row r="225" spans="1:3" x14ac:dyDescent="0.2">
      <c r="A225" s="30"/>
      <c r="B225" s="31"/>
      <c r="C225" s="30"/>
    </row>
    <row r="226" spans="1:3" x14ac:dyDescent="0.2">
      <c r="A226" s="30"/>
      <c r="B226" s="31"/>
      <c r="C226" s="30"/>
    </row>
    <row r="227" spans="1:3" x14ac:dyDescent="0.2">
      <c r="A227" s="30"/>
      <c r="B227" s="31"/>
      <c r="C227" s="30"/>
    </row>
    <row r="228" spans="1:3" x14ac:dyDescent="0.2">
      <c r="A228" s="30"/>
      <c r="B228" s="31"/>
      <c r="C228" s="30"/>
    </row>
    <row r="229" spans="1:3" x14ac:dyDescent="0.2">
      <c r="A229" s="30"/>
      <c r="B229" s="31"/>
      <c r="C229" s="30"/>
    </row>
    <row r="230" spans="1:3" x14ac:dyDescent="0.2">
      <c r="A230" s="30"/>
      <c r="B230" s="31"/>
      <c r="C230" s="30"/>
    </row>
    <row r="231" spans="1:3" x14ac:dyDescent="0.2">
      <c r="A231" s="30"/>
      <c r="B231" s="31"/>
      <c r="C231" s="30"/>
    </row>
    <row r="232" spans="1:3" x14ac:dyDescent="0.2">
      <c r="A232" s="30"/>
      <c r="B232" s="31"/>
      <c r="C232" s="30"/>
    </row>
    <row r="233" spans="1:3" x14ac:dyDescent="0.2">
      <c r="A233" s="30"/>
      <c r="B233" s="31"/>
      <c r="C233" s="30"/>
    </row>
    <row r="234" spans="1:3" x14ac:dyDescent="0.2">
      <c r="A234" s="30"/>
      <c r="B234" s="31"/>
      <c r="C234" s="30"/>
    </row>
    <row r="235" spans="1:3" x14ac:dyDescent="0.2">
      <c r="A235" s="30"/>
      <c r="B235" s="31"/>
      <c r="C235" s="30"/>
    </row>
    <row r="236" spans="1:3" x14ac:dyDescent="0.2">
      <c r="A236" s="30"/>
      <c r="B236" s="31"/>
      <c r="C236" s="30"/>
    </row>
    <row r="237" spans="1:3" x14ac:dyDescent="0.2">
      <c r="A237" s="30"/>
      <c r="B237" s="31"/>
      <c r="C237" s="30"/>
    </row>
    <row r="238" spans="1:3" x14ac:dyDescent="0.2">
      <c r="A238" s="30"/>
      <c r="B238" s="31"/>
      <c r="C238" s="30"/>
    </row>
    <row r="239" spans="1:3" x14ac:dyDescent="0.2">
      <c r="A239" s="30"/>
      <c r="B239" s="31"/>
      <c r="C239" s="30"/>
    </row>
    <row r="240" spans="1:3" x14ac:dyDescent="0.2">
      <c r="A240" s="30"/>
      <c r="B240" s="31"/>
      <c r="C240" s="30"/>
    </row>
    <row r="241" spans="1:3" x14ac:dyDescent="0.2">
      <c r="A241" s="30"/>
      <c r="B241" s="31"/>
      <c r="C241" s="30"/>
    </row>
    <row r="242" spans="1:3" x14ac:dyDescent="0.2">
      <c r="A242" s="30"/>
      <c r="B242" s="31"/>
      <c r="C242" s="30"/>
    </row>
    <row r="243" spans="1:3" x14ac:dyDescent="0.2">
      <c r="A243" s="30"/>
      <c r="B243" s="31"/>
      <c r="C243" s="30"/>
    </row>
    <row r="244" spans="1:3" x14ac:dyDescent="0.2">
      <c r="A244" s="30"/>
      <c r="B244" s="31"/>
      <c r="C244" s="30"/>
    </row>
    <row r="245" spans="1:3" x14ac:dyDescent="0.2">
      <c r="A245" s="30"/>
      <c r="B245" s="31"/>
      <c r="C245" s="30"/>
    </row>
    <row r="246" spans="1:3" x14ac:dyDescent="0.2">
      <c r="A246" s="30"/>
      <c r="B246" s="31"/>
      <c r="C246" s="30"/>
    </row>
    <row r="247" spans="1:3" x14ac:dyDescent="0.2">
      <c r="A247" s="30"/>
      <c r="B247" s="31"/>
      <c r="C247" s="30"/>
    </row>
    <row r="248" spans="1:3" x14ac:dyDescent="0.2">
      <c r="A248" s="30"/>
      <c r="B248" s="31"/>
      <c r="C248" s="30"/>
    </row>
    <row r="249" spans="1:3" x14ac:dyDescent="0.2">
      <c r="A249" s="30"/>
      <c r="B249" s="31"/>
      <c r="C249" s="30"/>
    </row>
    <row r="250" spans="1:3" x14ac:dyDescent="0.2">
      <c r="A250" s="30"/>
      <c r="B250" s="31"/>
      <c r="C250" s="30"/>
    </row>
    <row r="251" spans="1:3" x14ac:dyDescent="0.2">
      <c r="A251" s="30"/>
      <c r="B251" s="31"/>
      <c r="C251" s="30"/>
    </row>
    <row r="252" spans="1:3" x14ac:dyDescent="0.2">
      <c r="A252" s="30"/>
      <c r="B252" s="31"/>
      <c r="C252" s="30"/>
    </row>
    <row r="253" spans="1:3" x14ac:dyDescent="0.2">
      <c r="A253" s="30"/>
      <c r="B253" s="31"/>
      <c r="C253" s="30"/>
    </row>
    <row r="254" spans="1:3" x14ac:dyDescent="0.2">
      <c r="A254" s="30"/>
      <c r="B254" s="31"/>
      <c r="C254" s="30"/>
    </row>
    <row r="255" spans="1:3" x14ac:dyDescent="0.2">
      <c r="A255" s="30"/>
      <c r="B255" s="31"/>
      <c r="C255" s="30"/>
    </row>
    <row r="256" spans="1:3" x14ac:dyDescent="0.2">
      <c r="A256" s="30"/>
      <c r="B256" s="31"/>
      <c r="C256" s="30"/>
    </row>
    <row r="257" spans="1:3" x14ac:dyDescent="0.2">
      <c r="A257" s="30"/>
      <c r="B257" s="31"/>
      <c r="C257" s="30"/>
    </row>
    <row r="258" spans="1:3" x14ac:dyDescent="0.2">
      <c r="A258" s="30"/>
      <c r="B258" s="31"/>
      <c r="C258" s="30"/>
    </row>
    <row r="259" spans="1:3" x14ac:dyDescent="0.2">
      <c r="A259" s="30"/>
      <c r="B259" s="31"/>
      <c r="C259" s="30"/>
    </row>
    <row r="260" spans="1:3" x14ac:dyDescent="0.2">
      <c r="A260" s="30"/>
      <c r="B260" s="31"/>
      <c r="C260" s="30"/>
    </row>
    <row r="261" spans="1:3" x14ac:dyDescent="0.2">
      <c r="A261" s="30"/>
      <c r="B261" s="31"/>
      <c r="C261" s="30"/>
    </row>
    <row r="262" spans="1:3" x14ac:dyDescent="0.2">
      <c r="A262" s="30"/>
      <c r="B262" s="31"/>
      <c r="C262" s="30"/>
    </row>
    <row r="263" spans="1:3" x14ac:dyDescent="0.2">
      <c r="A263" s="30"/>
      <c r="B263" s="31"/>
      <c r="C263" s="30"/>
    </row>
    <row r="264" spans="1:3" x14ac:dyDescent="0.2">
      <c r="A264" s="30"/>
      <c r="B264" s="31"/>
      <c r="C264" s="30"/>
    </row>
    <row r="265" spans="1:3" x14ac:dyDescent="0.2">
      <c r="A265" s="30"/>
      <c r="B265" s="31"/>
      <c r="C265" s="30"/>
    </row>
    <row r="266" spans="1:3" x14ac:dyDescent="0.2">
      <c r="A266" s="30"/>
      <c r="B266" s="31"/>
      <c r="C266" s="30"/>
    </row>
    <row r="267" spans="1:3" x14ac:dyDescent="0.2">
      <c r="A267" s="30"/>
      <c r="B267" s="31"/>
      <c r="C267" s="30"/>
    </row>
    <row r="268" spans="1:3" x14ac:dyDescent="0.2">
      <c r="A268" s="30"/>
      <c r="B268" s="31"/>
      <c r="C268" s="30"/>
    </row>
    <row r="269" spans="1:3" x14ac:dyDescent="0.2">
      <c r="A269" s="30"/>
      <c r="B269" s="31"/>
      <c r="C269" s="30"/>
    </row>
    <row r="270" spans="1:3" x14ac:dyDescent="0.2">
      <c r="A270" s="30"/>
      <c r="B270" s="31"/>
      <c r="C270" s="30"/>
    </row>
    <row r="271" spans="1:3" x14ac:dyDescent="0.2">
      <c r="A271" s="30"/>
      <c r="B271" s="31"/>
      <c r="C271" s="30"/>
    </row>
    <row r="272" spans="1:3" x14ac:dyDescent="0.2">
      <c r="A272" s="30"/>
      <c r="B272" s="31"/>
      <c r="C272" s="30"/>
    </row>
    <row r="273" spans="1:3" x14ac:dyDescent="0.2">
      <c r="A273" s="30"/>
      <c r="B273" s="31"/>
      <c r="C273" s="30"/>
    </row>
    <row r="274" spans="1:3" x14ac:dyDescent="0.2">
      <c r="A274" s="30"/>
      <c r="B274" s="31"/>
      <c r="C274" s="30"/>
    </row>
    <row r="275" spans="1:3" x14ac:dyDescent="0.2">
      <c r="A275" s="30"/>
      <c r="B275" s="31"/>
      <c r="C275" s="30"/>
    </row>
    <row r="276" spans="1:3" x14ac:dyDescent="0.2">
      <c r="A276" s="30"/>
      <c r="B276" s="31"/>
      <c r="C276" s="30"/>
    </row>
    <row r="277" spans="1:3" x14ac:dyDescent="0.2">
      <c r="A277" s="30"/>
      <c r="B277" s="31"/>
      <c r="C277" s="30"/>
    </row>
    <row r="278" spans="1:3" x14ac:dyDescent="0.2">
      <c r="A278" s="30"/>
      <c r="B278" s="31"/>
      <c r="C278" s="30"/>
    </row>
    <row r="279" spans="1:3" x14ac:dyDescent="0.2">
      <c r="A279" s="30"/>
      <c r="B279" s="31"/>
      <c r="C279" s="30"/>
    </row>
    <row r="280" spans="1:3" x14ac:dyDescent="0.2">
      <c r="A280" s="30"/>
      <c r="B280" s="31"/>
      <c r="C280" s="30"/>
    </row>
    <row r="281" spans="1:3" x14ac:dyDescent="0.2">
      <c r="A281" s="30"/>
      <c r="B281" s="31"/>
      <c r="C281" s="30"/>
    </row>
    <row r="282" spans="1:3" x14ac:dyDescent="0.2">
      <c r="A282" s="30"/>
      <c r="B282" s="31"/>
      <c r="C282" s="30"/>
    </row>
    <row r="283" spans="1:3" x14ac:dyDescent="0.2">
      <c r="A283" s="30"/>
      <c r="B283" s="31"/>
      <c r="C283" s="30"/>
    </row>
    <row r="284" spans="1:3" x14ac:dyDescent="0.2">
      <c r="A284" s="30"/>
      <c r="B284" s="31"/>
      <c r="C284" s="30"/>
    </row>
    <row r="285" spans="1:3" x14ac:dyDescent="0.2">
      <c r="A285" s="30"/>
      <c r="B285" s="31"/>
      <c r="C285" s="30"/>
    </row>
    <row r="286" spans="1:3" x14ac:dyDescent="0.2">
      <c r="A286" s="30"/>
      <c r="B286" s="31"/>
      <c r="C286" s="30"/>
    </row>
    <row r="287" spans="1:3" x14ac:dyDescent="0.2">
      <c r="A287" s="30"/>
      <c r="B287" s="31"/>
      <c r="C287" s="30"/>
    </row>
    <row r="288" spans="1:3" x14ac:dyDescent="0.2">
      <c r="A288" s="30"/>
      <c r="B288" s="31"/>
      <c r="C288" s="30"/>
    </row>
    <row r="289" spans="1:3" x14ac:dyDescent="0.2">
      <c r="A289" s="30"/>
      <c r="B289" s="31"/>
      <c r="C289" s="30"/>
    </row>
    <row r="290" spans="1:3" x14ac:dyDescent="0.2">
      <c r="A290" s="30"/>
      <c r="B290" s="31"/>
      <c r="C290" s="30"/>
    </row>
    <row r="291" spans="1:3" x14ac:dyDescent="0.2">
      <c r="A291" s="30"/>
      <c r="B291" s="31"/>
      <c r="C291" s="30"/>
    </row>
    <row r="292" spans="1:3" x14ac:dyDescent="0.2">
      <c r="A292" s="30"/>
      <c r="B292" s="31"/>
      <c r="C292" s="30"/>
    </row>
    <row r="293" spans="1:3" x14ac:dyDescent="0.2">
      <c r="A293" s="30"/>
      <c r="B293" s="31"/>
      <c r="C293" s="30"/>
    </row>
    <row r="294" spans="1:3" x14ac:dyDescent="0.2">
      <c r="A294" s="30"/>
      <c r="B294" s="31"/>
      <c r="C294" s="30"/>
    </row>
    <row r="295" spans="1:3" x14ac:dyDescent="0.2">
      <c r="A295" s="30"/>
      <c r="B295" s="31"/>
      <c r="C295" s="30"/>
    </row>
    <row r="296" spans="1:3" x14ac:dyDescent="0.2">
      <c r="A296" s="30"/>
      <c r="B296" s="31"/>
      <c r="C296" s="30"/>
    </row>
    <row r="297" spans="1:3" x14ac:dyDescent="0.2">
      <c r="A297" s="30"/>
      <c r="B297" s="31"/>
      <c r="C297" s="30"/>
    </row>
    <row r="298" spans="1:3" x14ac:dyDescent="0.2">
      <c r="A298" s="30"/>
      <c r="B298" s="31"/>
      <c r="C298" s="30"/>
    </row>
    <row r="299" spans="1:3" x14ac:dyDescent="0.2">
      <c r="A299" s="30"/>
      <c r="B299" s="31"/>
      <c r="C299" s="30"/>
    </row>
    <row r="300" spans="1:3" x14ac:dyDescent="0.2">
      <c r="A300" s="30"/>
      <c r="B300" s="31"/>
      <c r="C300" s="30"/>
    </row>
    <row r="301" spans="1:3" x14ac:dyDescent="0.2">
      <c r="A301" s="30"/>
      <c r="B301" s="31"/>
      <c r="C301" s="30"/>
    </row>
    <row r="302" spans="1:3" x14ac:dyDescent="0.2">
      <c r="A302" s="30"/>
      <c r="B302" s="31"/>
      <c r="C302" s="30"/>
    </row>
    <row r="303" spans="1:3" x14ac:dyDescent="0.2">
      <c r="A303" s="30"/>
      <c r="B303" s="31"/>
      <c r="C303" s="30"/>
    </row>
    <row r="304" spans="1:3" x14ac:dyDescent="0.2">
      <c r="A304" s="30"/>
      <c r="B304" s="31"/>
      <c r="C304" s="30"/>
    </row>
    <row r="305" spans="1:3" x14ac:dyDescent="0.2">
      <c r="A305" s="30"/>
      <c r="B305" s="31"/>
      <c r="C305" s="30"/>
    </row>
    <row r="306" spans="1:3" x14ac:dyDescent="0.2">
      <c r="A306" s="30"/>
      <c r="B306" s="31"/>
      <c r="C306" s="30"/>
    </row>
    <row r="307" spans="1:3" x14ac:dyDescent="0.2">
      <c r="A307" s="30"/>
      <c r="B307" s="31"/>
      <c r="C307" s="30"/>
    </row>
    <row r="308" spans="1:3" x14ac:dyDescent="0.2">
      <c r="A308" s="30"/>
      <c r="B308" s="31"/>
      <c r="C308" s="30"/>
    </row>
    <row r="309" spans="1:3" x14ac:dyDescent="0.2">
      <c r="A309" s="30"/>
      <c r="B309" s="31"/>
      <c r="C309" s="30"/>
    </row>
    <row r="310" spans="1:3" x14ac:dyDescent="0.2">
      <c r="A310" s="30"/>
      <c r="B310" s="31"/>
      <c r="C310" s="30"/>
    </row>
    <row r="311" spans="1:3" x14ac:dyDescent="0.2">
      <c r="A311" s="30"/>
      <c r="B311" s="31"/>
      <c r="C311" s="30"/>
    </row>
    <row r="312" spans="1:3" x14ac:dyDescent="0.2">
      <c r="A312" s="30"/>
      <c r="B312" s="31"/>
      <c r="C312" s="30"/>
    </row>
    <row r="313" spans="1:3" x14ac:dyDescent="0.2">
      <c r="A313" s="30"/>
      <c r="B313" s="31"/>
      <c r="C313" s="30"/>
    </row>
    <row r="314" spans="1:3" x14ac:dyDescent="0.2">
      <c r="A314" s="30"/>
      <c r="B314" s="31"/>
      <c r="C314" s="30"/>
    </row>
    <row r="315" spans="1:3" x14ac:dyDescent="0.2">
      <c r="A315" s="30"/>
      <c r="B315" s="31"/>
      <c r="C315" s="30"/>
    </row>
    <row r="316" spans="1:3" x14ac:dyDescent="0.2">
      <c r="A316" s="30"/>
      <c r="B316" s="31"/>
      <c r="C316" s="30"/>
    </row>
    <row r="317" spans="1:3" x14ac:dyDescent="0.2">
      <c r="A317" s="30"/>
      <c r="B317" s="31"/>
      <c r="C317" s="30"/>
    </row>
    <row r="318" spans="1:3" x14ac:dyDescent="0.2">
      <c r="A318" s="30"/>
      <c r="B318" s="31"/>
      <c r="C318" s="30"/>
    </row>
    <row r="319" spans="1:3" x14ac:dyDescent="0.2">
      <c r="A319" s="30"/>
      <c r="B319" s="31"/>
      <c r="C319" s="30"/>
    </row>
    <row r="320" spans="1:3" x14ac:dyDescent="0.2">
      <c r="A320" s="30"/>
      <c r="B320" s="31"/>
      <c r="C320" s="30"/>
    </row>
    <row r="321" spans="1:3" x14ac:dyDescent="0.2">
      <c r="A321" s="30"/>
      <c r="B321" s="31"/>
      <c r="C321" s="30"/>
    </row>
    <row r="322" spans="1:3" x14ac:dyDescent="0.2">
      <c r="A322" s="30"/>
      <c r="B322" s="31"/>
      <c r="C322" s="30"/>
    </row>
    <row r="323" spans="1:3" x14ac:dyDescent="0.2">
      <c r="A323" s="30"/>
      <c r="B323" s="31"/>
      <c r="C323" s="30"/>
    </row>
    <row r="324" spans="1:3" x14ac:dyDescent="0.2">
      <c r="A324" s="30"/>
      <c r="B324" s="31"/>
      <c r="C324" s="30"/>
    </row>
    <row r="325" spans="1:3" x14ac:dyDescent="0.2">
      <c r="A325" s="30"/>
      <c r="B325" s="31"/>
      <c r="C325" s="30"/>
    </row>
    <row r="326" spans="1:3" x14ac:dyDescent="0.2">
      <c r="A326" s="30"/>
      <c r="B326" s="31"/>
      <c r="C326" s="30"/>
    </row>
    <row r="327" spans="1:3" x14ac:dyDescent="0.2">
      <c r="A327" s="30"/>
      <c r="B327" s="31"/>
      <c r="C327" s="30"/>
    </row>
    <row r="328" spans="1:3" x14ac:dyDescent="0.2">
      <c r="A328" s="30"/>
      <c r="B328" s="31"/>
      <c r="C328" s="30"/>
    </row>
    <row r="329" spans="1:3" x14ac:dyDescent="0.2">
      <c r="A329" s="30"/>
      <c r="B329" s="31"/>
      <c r="C329" s="30"/>
    </row>
    <row r="330" spans="1:3" x14ac:dyDescent="0.2">
      <c r="A330" s="30"/>
      <c r="B330" s="31"/>
      <c r="C330" s="30"/>
    </row>
    <row r="331" spans="1:3" x14ac:dyDescent="0.2">
      <c r="A331" s="30"/>
      <c r="B331" s="31"/>
      <c r="C331" s="30"/>
    </row>
    <row r="332" spans="1:3" x14ac:dyDescent="0.2">
      <c r="A332" s="30"/>
      <c r="B332" s="31"/>
      <c r="C332" s="30"/>
    </row>
    <row r="333" spans="1:3" x14ac:dyDescent="0.2">
      <c r="A333" s="30"/>
      <c r="B333" s="31"/>
      <c r="C333" s="30"/>
    </row>
    <row r="334" spans="1:3" x14ac:dyDescent="0.2">
      <c r="A334" s="30"/>
      <c r="B334" s="31"/>
      <c r="C334" s="30"/>
    </row>
    <row r="335" spans="1:3" x14ac:dyDescent="0.2">
      <c r="A335" s="30"/>
      <c r="B335" s="31"/>
      <c r="C335" s="30"/>
    </row>
    <row r="336" spans="1:3" x14ac:dyDescent="0.2">
      <c r="A336" s="30"/>
      <c r="B336" s="31"/>
      <c r="C336" s="30"/>
    </row>
    <row r="337" spans="1:3" x14ac:dyDescent="0.2">
      <c r="A337" s="30"/>
      <c r="B337" s="31"/>
      <c r="C337" s="30"/>
    </row>
    <row r="338" spans="1:3" x14ac:dyDescent="0.2">
      <c r="A338" s="30"/>
      <c r="B338" s="31"/>
      <c r="C338" s="30"/>
    </row>
    <row r="339" spans="1:3" x14ac:dyDescent="0.2">
      <c r="A339" s="30"/>
      <c r="B339" s="31"/>
      <c r="C339" s="30"/>
    </row>
    <row r="340" spans="1:3" x14ac:dyDescent="0.2">
      <c r="A340" s="30"/>
      <c r="B340" s="31"/>
      <c r="C340" s="30"/>
    </row>
    <row r="341" spans="1:3" x14ac:dyDescent="0.2">
      <c r="A341" s="30"/>
      <c r="B341" s="31"/>
      <c r="C341" s="30"/>
    </row>
    <row r="342" spans="1:3" x14ac:dyDescent="0.2">
      <c r="A342" s="30"/>
      <c r="B342" s="31"/>
      <c r="C342" s="30"/>
    </row>
    <row r="343" spans="1:3" x14ac:dyDescent="0.2">
      <c r="A343" s="30"/>
      <c r="B343" s="31"/>
      <c r="C343" s="30"/>
    </row>
    <row r="344" spans="1:3" x14ac:dyDescent="0.2">
      <c r="A344" s="30"/>
      <c r="B344" s="31"/>
      <c r="C344" s="30"/>
    </row>
    <row r="345" spans="1:3" x14ac:dyDescent="0.2">
      <c r="A345" s="30"/>
      <c r="B345" s="31"/>
      <c r="C345" s="30"/>
    </row>
    <row r="346" spans="1:3" x14ac:dyDescent="0.2">
      <c r="A346" s="30"/>
      <c r="B346" s="31"/>
      <c r="C346" s="30"/>
    </row>
    <row r="347" spans="1:3" x14ac:dyDescent="0.2">
      <c r="A347" s="30"/>
      <c r="B347" s="31"/>
      <c r="C347" s="30"/>
    </row>
    <row r="348" spans="1:3" x14ac:dyDescent="0.2">
      <c r="A348" s="30"/>
      <c r="B348" s="31"/>
      <c r="C348" s="30"/>
    </row>
    <row r="349" spans="1:3" x14ac:dyDescent="0.2">
      <c r="A349" s="30"/>
      <c r="B349" s="31"/>
      <c r="C349" s="30"/>
    </row>
    <row r="350" spans="1:3" x14ac:dyDescent="0.2">
      <c r="A350" s="30"/>
      <c r="B350" s="31"/>
      <c r="C350" s="30"/>
    </row>
    <row r="351" spans="1:3" x14ac:dyDescent="0.2">
      <c r="A351" s="30"/>
      <c r="B351" s="31"/>
      <c r="C351" s="30"/>
    </row>
    <row r="352" spans="1:3" x14ac:dyDescent="0.2">
      <c r="A352" s="30"/>
      <c r="B352" s="31"/>
      <c r="C352" s="30"/>
    </row>
    <row r="353" spans="1:3" x14ac:dyDescent="0.2">
      <c r="A353" s="30"/>
      <c r="B353" s="31"/>
      <c r="C353" s="30"/>
    </row>
    <row r="354" spans="1:3" x14ac:dyDescent="0.2">
      <c r="A354" s="30"/>
      <c r="B354" s="31"/>
      <c r="C354" s="30"/>
    </row>
    <row r="355" spans="1:3" x14ac:dyDescent="0.2">
      <c r="A355" s="30"/>
      <c r="B355" s="31"/>
      <c r="C355" s="30"/>
    </row>
    <row r="356" spans="1:3" x14ac:dyDescent="0.2">
      <c r="A356" s="30"/>
      <c r="B356" s="31"/>
      <c r="C356" s="30"/>
    </row>
    <row r="357" spans="1:3" x14ac:dyDescent="0.2">
      <c r="A357" s="30"/>
      <c r="B357" s="31"/>
      <c r="C357" s="30"/>
    </row>
    <row r="358" spans="1:3" x14ac:dyDescent="0.2">
      <c r="A358" s="30"/>
      <c r="B358" s="31"/>
      <c r="C358" s="30"/>
    </row>
    <row r="359" spans="1:3" x14ac:dyDescent="0.2">
      <c r="A359" s="30"/>
      <c r="B359" s="31"/>
      <c r="C359" s="30"/>
    </row>
    <row r="360" spans="1:3" x14ac:dyDescent="0.2">
      <c r="A360" s="30"/>
      <c r="B360" s="31"/>
      <c r="C360" s="30"/>
    </row>
    <row r="361" spans="1:3" x14ac:dyDescent="0.2">
      <c r="A361" s="30"/>
      <c r="B361" s="31"/>
      <c r="C361" s="30"/>
    </row>
    <row r="362" spans="1:3" x14ac:dyDescent="0.2">
      <c r="A362" s="30"/>
      <c r="B362" s="31"/>
      <c r="C362" s="30"/>
    </row>
    <row r="363" spans="1:3" x14ac:dyDescent="0.2">
      <c r="A363" s="30"/>
      <c r="B363" s="31"/>
      <c r="C363" s="30"/>
    </row>
    <row r="364" spans="1:3" x14ac:dyDescent="0.2">
      <c r="A364" s="30"/>
      <c r="B364" s="31"/>
      <c r="C364" s="30"/>
    </row>
    <row r="365" spans="1:3" x14ac:dyDescent="0.2">
      <c r="A365" s="30"/>
      <c r="B365" s="31"/>
      <c r="C365" s="30"/>
    </row>
    <row r="366" spans="1:3" x14ac:dyDescent="0.2">
      <c r="A366" s="30"/>
      <c r="B366" s="31"/>
      <c r="C366" s="30"/>
    </row>
    <row r="367" spans="1:3" x14ac:dyDescent="0.2">
      <c r="A367" s="30"/>
      <c r="B367" s="31"/>
      <c r="C367" s="30"/>
    </row>
    <row r="368" spans="1:3" x14ac:dyDescent="0.2">
      <c r="A368" s="30"/>
      <c r="B368" s="31"/>
      <c r="C368" s="30"/>
    </row>
    <row r="369" spans="1:3" x14ac:dyDescent="0.2">
      <c r="A369" s="30"/>
      <c r="B369" s="31"/>
      <c r="C369" s="30"/>
    </row>
    <row r="370" spans="1:3" x14ac:dyDescent="0.2">
      <c r="A370" s="30"/>
      <c r="B370" s="31"/>
      <c r="C370" s="30"/>
    </row>
    <row r="371" spans="1:3" x14ac:dyDescent="0.2">
      <c r="A371" s="30"/>
      <c r="B371" s="31"/>
      <c r="C371" s="30"/>
    </row>
    <row r="372" spans="1:3" x14ac:dyDescent="0.2">
      <c r="A372" s="30"/>
      <c r="B372" s="31"/>
      <c r="C372" s="30"/>
    </row>
    <row r="373" spans="1:3" x14ac:dyDescent="0.2">
      <c r="A373" s="30"/>
      <c r="B373" s="31"/>
      <c r="C373" s="30"/>
    </row>
    <row r="374" spans="1:3" x14ac:dyDescent="0.2">
      <c r="A374" s="30"/>
      <c r="B374" s="31"/>
      <c r="C374" s="30"/>
    </row>
    <row r="375" spans="1:3" x14ac:dyDescent="0.2">
      <c r="A375" s="30"/>
      <c r="B375" s="31"/>
      <c r="C375" s="30"/>
    </row>
    <row r="376" spans="1:3" x14ac:dyDescent="0.2">
      <c r="A376" s="30"/>
      <c r="B376" s="31"/>
      <c r="C376" s="30"/>
    </row>
    <row r="377" spans="1:3" x14ac:dyDescent="0.2">
      <c r="A377" s="30"/>
      <c r="B377" s="31"/>
      <c r="C377" s="30"/>
    </row>
    <row r="378" spans="1:3" x14ac:dyDescent="0.2">
      <c r="A378" s="30"/>
      <c r="B378" s="31"/>
      <c r="C378" s="30"/>
    </row>
    <row r="379" spans="1:3" x14ac:dyDescent="0.2">
      <c r="A379" s="30"/>
      <c r="B379" s="31"/>
      <c r="C379" s="30"/>
    </row>
    <row r="380" spans="1:3" x14ac:dyDescent="0.2">
      <c r="A380" s="30"/>
      <c r="B380" s="31"/>
      <c r="C380" s="30"/>
    </row>
    <row r="381" spans="1:3" x14ac:dyDescent="0.2">
      <c r="A381" s="30"/>
      <c r="B381" s="31"/>
      <c r="C381" s="30"/>
    </row>
    <row r="382" spans="1:3" x14ac:dyDescent="0.2">
      <c r="A382" s="30"/>
      <c r="B382" s="31"/>
      <c r="C382" s="30"/>
    </row>
    <row r="383" spans="1:3" x14ac:dyDescent="0.2">
      <c r="A383" s="30"/>
      <c r="B383" s="31"/>
      <c r="C383" s="30"/>
    </row>
    <row r="384" spans="1:3" x14ac:dyDescent="0.2">
      <c r="A384" s="30"/>
      <c r="B384" s="31"/>
      <c r="C384" s="30"/>
    </row>
    <row r="385" spans="1:3" x14ac:dyDescent="0.2">
      <c r="A385" s="30"/>
      <c r="B385" s="31"/>
      <c r="C385" s="30"/>
    </row>
    <row r="386" spans="1:3" x14ac:dyDescent="0.2">
      <c r="A386" s="30"/>
      <c r="B386" s="31"/>
      <c r="C386" s="30"/>
    </row>
    <row r="387" spans="1:3" x14ac:dyDescent="0.2">
      <c r="A387" s="30"/>
      <c r="B387" s="31"/>
      <c r="C387" s="30"/>
    </row>
    <row r="388" spans="1:3" x14ac:dyDescent="0.2">
      <c r="A388" s="30"/>
      <c r="B388" s="31"/>
      <c r="C388" s="30"/>
    </row>
    <row r="389" spans="1:3" x14ac:dyDescent="0.2">
      <c r="A389" s="30"/>
      <c r="B389" s="31"/>
      <c r="C389" s="30"/>
    </row>
    <row r="390" spans="1:3" x14ac:dyDescent="0.2">
      <c r="A390" s="30"/>
      <c r="B390" s="31"/>
      <c r="C390" s="30"/>
    </row>
    <row r="391" spans="1:3" x14ac:dyDescent="0.2">
      <c r="A391" s="30"/>
      <c r="B391" s="31"/>
      <c r="C391" s="30"/>
    </row>
    <row r="392" spans="1:3" x14ac:dyDescent="0.2">
      <c r="A392" s="30"/>
      <c r="B392" s="31"/>
      <c r="C392" s="30"/>
    </row>
    <row r="393" spans="1:3" x14ac:dyDescent="0.2">
      <c r="A393" s="30"/>
      <c r="B393" s="31"/>
      <c r="C393" s="30"/>
    </row>
  </sheetData>
  <mergeCells count="3">
    <mergeCell ref="A1:N1"/>
    <mergeCell ref="A2:N2"/>
    <mergeCell ref="A3:N3"/>
  </mergeCells>
  <printOptions horizontalCentered="1" verticalCentered="1" gridLines="1"/>
  <pageMargins left="0.5" right="0.5" top="0.75" bottom="0.75" header="0.5" footer="0.5"/>
  <pageSetup scale="48" orientation="landscape" r:id="rId1"/>
  <headerFooter alignWithMargins="0">
    <oddFooter>&amp;L&amp;D  &amp;T&amp;C&amp;Z&amp;F &amp;A</oddFooter>
  </headerFooter>
  <rowBreaks count="1" manualBreakCount="1">
    <brk id="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8"/>
  <sheetViews>
    <sheetView workbookViewId="0"/>
  </sheetViews>
  <sheetFormatPr defaultRowHeight="12.75" outlineLevelCol="1" x14ac:dyDescent="0.2"/>
  <cols>
    <col min="4" max="4" width="14.5703125" bestFit="1" customWidth="1"/>
    <col min="8" max="8" width="15.5703125" bestFit="1" customWidth="1"/>
    <col min="9" max="14" width="9.140625" hidden="1" customWidth="1" outlineLevel="1"/>
    <col min="15" max="15" width="5.42578125" hidden="1" customWidth="1" outlineLevel="1"/>
    <col min="16" max="16" width="10" bestFit="1" customWidth="1" collapsed="1"/>
    <col min="17" max="19" width="9.140625" hidden="1" customWidth="1" outlineLevel="1"/>
    <col min="20" max="20" width="33.28515625" bestFit="1" customWidth="1" collapsed="1"/>
    <col min="21" max="21" width="8.5703125" bestFit="1" customWidth="1"/>
    <col min="22" max="22" width="9.28515625" bestFit="1" customWidth="1"/>
  </cols>
  <sheetData>
    <row r="1" spans="1:26" s="33" customFormat="1" ht="13.5" x14ac:dyDescent="0.25">
      <c r="A1" s="32" t="s">
        <v>102</v>
      </c>
      <c r="T1" s="33">
        <f>LEN(T4)</f>
        <v>30</v>
      </c>
    </row>
    <row r="2" spans="1:26" s="33" customFormat="1" ht="13.5" x14ac:dyDescent="0.25">
      <c r="A2" s="33" t="s">
        <v>29</v>
      </c>
      <c r="B2" s="33" t="s">
        <v>30</v>
      </c>
      <c r="C2" s="33" t="s">
        <v>31</v>
      </c>
      <c r="D2" s="33" t="s">
        <v>32</v>
      </c>
      <c r="E2" s="33" t="s">
        <v>33</v>
      </c>
      <c r="F2" s="33" t="s">
        <v>34</v>
      </c>
      <c r="G2" s="33" t="s">
        <v>35</v>
      </c>
      <c r="H2" s="34" t="s">
        <v>36</v>
      </c>
      <c r="I2" s="33" t="s">
        <v>37</v>
      </c>
      <c r="J2" s="33" t="s">
        <v>38</v>
      </c>
      <c r="K2" s="33" t="s">
        <v>39</v>
      </c>
      <c r="L2" s="33" t="s">
        <v>40</v>
      </c>
      <c r="M2" s="33" t="s">
        <v>41</v>
      </c>
      <c r="N2" s="33" t="s">
        <v>42</v>
      </c>
      <c r="O2" s="33" t="s">
        <v>43</v>
      </c>
      <c r="P2" s="33" t="s">
        <v>44</v>
      </c>
      <c r="Q2" s="33" t="s">
        <v>45</v>
      </c>
      <c r="R2" s="33" t="s">
        <v>46</v>
      </c>
      <c r="S2" s="33" t="s">
        <v>47</v>
      </c>
      <c r="T2" s="33" t="s">
        <v>48</v>
      </c>
      <c r="U2" s="33" t="s">
        <v>49</v>
      </c>
      <c r="V2" s="33" t="s">
        <v>50</v>
      </c>
      <c r="W2" s="33" t="s">
        <v>51</v>
      </c>
      <c r="X2" s="33" t="s">
        <v>52</v>
      </c>
      <c r="Y2" s="33" t="s">
        <v>53</v>
      </c>
      <c r="Z2" s="33" t="s">
        <v>54</v>
      </c>
    </row>
    <row r="3" spans="1:26" x14ac:dyDescent="0.2">
      <c r="A3" t="s">
        <v>55</v>
      </c>
      <c r="B3" s="35" t="s">
        <v>56</v>
      </c>
      <c r="C3" t="s">
        <v>57</v>
      </c>
      <c r="D3" s="3"/>
      <c r="F3" t="s">
        <v>59</v>
      </c>
      <c r="G3" s="35" t="s">
        <v>60</v>
      </c>
      <c r="H3" s="3">
        <v>0</v>
      </c>
      <c r="P3" t="s">
        <v>63</v>
      </c>
      <c r="T3" s="36" t="s">
        <v>61</v>
      </c>
      <c r="U3" t="s">
        <v>64</v>
      </c>
      <c r="V3" t="s">
        <v>65</v>
      </c>
      <c r="W3" t="s">
        <v>66</v>
      </c>
      <c r="X3" t="s">
        <v>67</v>
      </c>
      <c r="Z3" s="35" t="s">
        <v>69</v>
      </c>
    </row>
    <row r="4" spans="1:26" s="45" customFormat="1" x14ac:dyDescent="0.2">
      <c r="A4" s="45" t="s">
        <v>55</v>
      </c>
      <c r="B4" s="35" t="s">
        <v>56</v>
      </c>
      <c r="C4" s="45" t="s">
        <v>57</v>
      </c>
      <c r="D4" s="3"/>
      <c r="F4" s="45" t="s">
        <v>59</v>
      </c>
      <c r="G4" s="35" t="s">
        <v>60</v>
      </c>
      <c r="H4" s="42">
        <f>ROUND(+Sheet1!N19,2)</f>
        <v>4112197.3</v>
      </c>
      <c r="P4" s="45" t="s">
        <v>63</v>
      </c>
      <c r="T4" s="47" t="s">
        <v>84</v>
      </c>
      <c r="U4" s="45" t="s">
        <v>64</v>
      </c>
      <c r="V4" s="45" t="s">
        <v>65</v>
      </c>
      <c r="W4" s="45" t="s">
        <v>66</v>
      </c>
      <c r="X4" s="45" t="s">
        <v>67</v>
      </c>
      <c r="Z4" s="35" t="s">
        <v>69</v>
      </c>
    </row>
    <row r="5" spans="1:26" s="45" customFormat="1" x14ac:dyDescent="0.2">
      <c r="A5" s="45" t="s">
        <v>55</v>
      </c>
      <c r="B5" s="35" t="s">
        <v>56</v>
      </c>
      <c r="C5" s="45" t="s">
        <v>57</v>
      </c>
      <c r="D5" s="3"/>
      <c r="F5" s="45" t="s">
        <v>59</v>
      </c>
      <c r="G5" s="35" t="s">
        <v>60</v>
      </c>
      <c r="H5" s="42">
        <f>ROUND(+Sheet1!U19,2)</f>
        <v>14898395.300000001</v>
      </c>
      <c r="P5" s="45" t="s">
        <v>63</v>
      </c>
      <c r="T5" s="47" t="s">
        <v>85</v>
      </c>
      <c r="U5" s="45" t="s">
        <v>64</v>
      </c>
      <c r="V5" s="45" t="s">
        <v>65</v>
      </c>
      <c r="W5" s="45" t="s">
        <v>66</v>
      </c>
      <c r="X5" s="45" t="s">
        <v>67</v>
      </c>
      <c r="Z5" s="35" t="s">
        <v>69</v>
      </c>
    </row>
    <row r="6" spans="1:26" x14ac:dyDescent="0.2">
      <c r="A6" t="s">
        <v>55</v>
      </c>
      <c r="B6" s="35" t="s">
        <v>56</v>
      </c>
      <c r="C6" t="s">
        <v>58</v>
      </c>
      <c r="D6" s="3"/>
      <c r="F6" t="s">
        <v>59</v>
      </c>
      <c r="G6" s="35" t="s">
        <v>60</v>
      </c>
      <c r="H6" s="42">
        <v>0</v>
      </c>
      <c r="P6" t="s">
        <v>63</v>
      </c>
      <c r="T6" s="36" t="s">
        <v>62</v>
      </c>
      <c r="U6" t="s">
        <v>64</v>
      </c>
      <c r="V6" t="s">
        <v>65</v>
      </c>
      <c r="W6" t="s">
        <v>68</v>
      </c>
      <c r="X6" t="s">
        <v>67</v>
      </c>
      <c r="Z6" s="35" t="s">
        <v>69</v>
      </c>
    </row>
    <row r="7" spans="1:26" s="45" customFormat="1" x14ac:dyDescent="0.2">
      <c r="A7" s="45" t="s">
        <v>55</v>
      </c>
      <c r="B7" s="35" t="s">
        <v>56</v>
      </c>
      <c r="C7" s="45" t="s">
        <v>58</v>
      </c>
      <c r="D7" s="3"/>
      <c r="F7" s="45" t="s">
        <v>59</v>
      </c>
      <c r="G7" s="35" t="s">
        <v>60</v>
      </c>
      <c r="H7" s="42">
        <f>ROUND(-Sheet1!R16,2)</f>
        <v>-7517.9</v>
      </c>
      <c r="P7" s="45" t="s">
        <v>63</v>
      </c>
      <c r="T7" s="47" t="s">
        <v>86</v>
      </c>
      <c r="U7" s="45" t="s">
        <v>64</v>
      </c>
      <c r="V7" s="45" t="s">
        <v>65</v>
      </c>
      <c r="W7" s="45" t="s">
        <v>68</v>
      </c>
      <c r="X7" s="45" t="s">
        <v>67</v>
      </c>
      <c r="Z7" s="35" t="s">
        <v>69</v>
      </c>
    </row>
    <row r="8" spans="1:26" s="45" customFormat="1" x14ac:dyDescent="0.2">
      <c r="A8" s="45" t="s">
        <v>55</v>
      </c>
      <c r="B8" s="35" t="s">
        <v>56</v>
      </c>
      <c r="C8" s="45" t="s">
        <v>58</v>
      </c>
      <c r="D8" s="3"/>
      <c r="F8" s="45" t="s">
        <v>59</v>
      </c>
      <c r="G8" s="35" t="s">
        <v>60</v>
      </c>
      <c r="H8" s="42">
        <f>ROUND(-Sheet1!Y16,2)</f>
        <v>-1716995.52</v>
      </c>
      <c r="P8" s="45" t="s">
        <v>63</v>
      </c>
      <c r="T8" s="47" t="s">
        <v>87</v>
      </c>
      <c r="U8" s="45" t="s">
        <v>64</v>
      </c>
      <c r="V8" s="45" t="s">
        <v>65</v>
      </c>
      <c r="W8" s="45" t="s">
        <v>68</v>
      </c>
      <c r="X8" s="45" t="s">
        <v>67</v>
      </c>
      <c r="Z8" s="35" t="s">
        <v>69</v>
      </c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K28"/>
  <sheetViews>
    <sheetView zoomScaleNormal="100" workbookViewId="0">
      <pane xSplit="5" topLeftCell="AA1" activePane="topRight" state="frozen"/>
      <selection pane="topRight"/>
    </sheetView>
  </sheetViews>
  <sheetFormatPr defaultRowHeight="13.5" outlineLevelCol="1" x14ac:dyDescent="0.25"/>
  <cols>
    <col min="1" max="1" width="9.140625" style="37"/>
    <col min="2" max="2" width="29" style="37" customWidth="1"/>
    <col min="3" max="3" width="9.140625" style="37"/>
    <col min="4" max="4" width="27.85546875" style="37" customWidth="1"/>
    <col min="5" max="5" width="1.7109375" style="37" customWidth="1"/>
    <col min="6" max="6" width="20.42578125" style="37" hidden="1" customWidth="1" outlineLevel="1"/>
    <col min="7" max="7" width="3.5703125" style="37" hidden="1" customWidth="1" outlineLevel="1"/>
    <col min="8" max="8" width="21.85546875" style="37" hidden="1" customWidth="1" outlineLevel="1"/>
    <col min="9" max="9" width="3.5703125" style="37" hidden="1" customWidth="1" outlineLevel="1"/>
    <col min="10" max="10" width="19.85546875" style="37" hidden="1" customWidth="1" outlineLevel="1"/>
    <col min="11" max="11" width="3.140625" style="37" hidden="1" customWidth="1" outlineLevel="1"/>
    <col min="12" max="12" width="3.5703125" style="37" hidden="1" customWidth="1" outlineLevel="1"/>
    <col min="13" max="13" width="20.42578125" style="37" hidden="1" customWidth="1" outlineLevel="1"/>
    <col min="14" max="14" width="3.5703125" style="37" hidden="1" customWidth="1" outlineLevel="1"/>
    <col min="15" max="15" width="21.85546875" style="37" hidden="1" customWidth="1" outlineLevel="1"/>
    <col min="16" max="16" width="3.5703125" style="37" hidden="1" customWidth="1" outlineLevel="1"/>
    <col min="17" max="17" width="19.85546875" style="37" hidden="1" customWidth="1" outlineLevel="1"/>
    <col min="18" max="18" width="3.140625" style="37" hidden="1" customWidth="1" outlineLevel="1"/>
    <col min="19" max="19" width="3.5703125" style="37" hidden="1" customWidth="1" outlineLevel="1"/>
    <col min="20" max="20" width="19.85546875" style="37" hidden="1" customWidth="1" outlineLevel="1"/>
    <col min="21" max="21" width="3.5703125" style="37" hidden="1" customWidth="1" outlineLevel="1"/>
    <col min="22" max="22" width="21.85546875" style="37" hidden="1" customWidth="1" outlineLevel="1"/>
    <col min="23" max="23" width="3.5703125" style="37" hidden="1" customWidth="1" outlineLevel="1"/>
    <col min="24" max="24" width="16.85546875" style="37" hidden="1" customWidth="1" outlineLevel="1"/>
    <col min="25" max="25" width="3.140625" style="37" hidden="1" customWidth="1" outlineLevel="1"/>
    <col min="26" max="26" width="3.5703125" style="37" hidden="1" customWidth="1" outlineLevel="1"/>
    <col min="27" max="27" width="20.140625" style="37" customWidth="1" collapsed="1"/>
    <col min="28" max="28" width="3.5703125" style="37" customWidth="1"/>
    <col min="29" max="29" width="21.85546875" style="37" customWidth="1"/>
    <col min="30" max="30" width="3.5703125" style="37" customWidth="1"/>
    <col min="31" max="31" width="16.85546875" style="37" customWidth="1"/>
    <col min="32" max="32" width="3.140625" style="37" customWidth="1"/>
    <col min="33" max="33" width="3.5703125" style="37" customWidth="1"/>
    <col min="34" max="34" width="15.85546875" style="37" customWidth="1"/>
    <col min="35" max="35" width="3.5703125" style="37" customWidth="1"/>
    <col min="36" max="36" width="21.85546875" style="37" customWidth="1"/>
    <col min="37" max="37" width="7" style="37" bestFit="1" customWidth="1"/>
    <col min="38" max="38" width="15.7109375" style="37" customWidth="1"/>
    <col min="39" max="40" width="3.5703125" style="37" customWidth="1"/>
    <col min="41" max="41" width="15.85546875" style="37" customWidth="1"/>
    <col min="42" max="42" width="3.5703125" style="37" customWidth="1"/>
    <col min="43" max="43" width="21.85546875" style="37" customWidth="1"/>
    <col min="44" max="44" width="3.5703125" style="37" customWidth="1"/>
    <col min="45" max="45" width="15.7109375" style="37" customWidth="1"/>
    <col min="46" max="46" width="3.5703125" style="37" customWidth="1"/>
    <col min="47" max="47" width="3.5703125" style="37" hidden="1" customWidth="1" outlineLevel="1"/>
    <col min="48" max="48" width="17.28515625" style="37" hidden="1" customWidth="1" outlineLevel="1"/>
    <col min="49" max="49" width="3.5703125" style="37" hidden="1" customWidth="1" outlineLevel="1"/>
    <col min="50" max="50" width="21.85546875" style="37" hidden="1" customWidth="1" outlineLevel="1"/>
    <col min="51" max="51" width="3.5703125" style="37" hidden="1" customWidth="1" outlineLevel="1"/>
    <col min="52" max="52" width="16.85546875" style="37" hidden="1" customWidth="1" outlineLevel="1"/>
    <col min="53" max="53" width="3.140625" style="37" hidden="1" customWidth="1" outlineLevel="1"/>
    <col min="54" max="54" width="3.5703125" style="37" hidden="1" customWidth="1" outlineLevel="1"/>
    <col min="55" max="55" width="19.140625" style="37" hidden="1" customWidth="1" outlineLevel="1"/>
    <col min="56" max="56" width="3.5703125" style="37" hidden="1" customWidth="1" outlineLevel="1"/>
    <col min="57" max="57" width="21.85546875" style="37" hidden="1" customWidth="1" outlineLevel="1"/>
    <col min="58" max="58" width="3.5703125" style="37" hidden="1" customWidth="1" outlineLevel="1"/>
    <col min="59" max="59" width="16.85546875" style="37" hidden="1" customWidth="1" outlineLevel="1"/>
    <col min="60" max="60" width="3.140625" style="37" hidden="1" customWidth="1" outlineLevel="1"/>
    <col min="61" max="61" width="3.5703125" style="37" hidden="1" customWidth="1" outlineLevel="1"/>
    <col min="62" max="62" width="14.85546875" style="37" hidden="1" customWidth="1" outlineLevel="1"/>
    <col min="63" max="63" width="3.5703125" style="37" hidden="1" customWidth="1" outlineLevel="1"/>
    <col min="64" max="64" width="21.85546875" style="37" hidden="1" customWidth="1" outlineLevel="1"/>
    <col min="65" max="65" width="3.5703125" style="37" hidden="1" customWidth="1" outlineLevel="1"/>
    <col min="66" max="66" width="16.85546875" style="37" hidden="1" customWidth="1" outlineLevel="1"/>
    <col min="67" max="67" width="3.140625" style="37" hidden="1" customWidth="1" outlineLevel="1"/>
    <col min="68" max="68" width="3.5703125" style="37" hidden="1" customWidth="1" outlineLevel="1"/>
    <col min="69" max="69" width="18" style="37" hidden="1" customWidth="1" outlineLevel="1"/>
    <col min="70" max="70" width="3.5703125" style="37" hidden="1" customWidth="1" outlineLevel="1"/>
    <col min="71" max="71" width="21.85546875" style="37" hidden="1" customWidth="1" outlineLevel="1"/>
    <col min="72" max="72" width="3.5703125" style="37" hidden="1" customWidth="1" outlineLevel="1"/>
    <col min="73" max="73" width="16.85546875" style="37" hidden="1" customWidth="1" outlineLevel="1"/>
    <col min="74" max="74" width="3.140625" style="37" hidden="1" customWidth="1" outlineLevel="1"/>
    <col min="75" max="75" width="3.5703125" style="37" hidden="1" customWidth="1" outlineLevel="1"/>
    <col min="76" max="76" width="21.28515625" style="37" hidden="1" customWidth="1" outlineLevel="1"/>
    <col min="77" max="77" width="3.5703125" style="37" hidden="1" customWidth="1" outlineLevel="1"/>
    <col min="78" max="78" width="21.85546875" style="37" hidden="1" customWidth="1" outlineLevel="1"/>
    <col min="79" max="79" width="3.140625" style="37" hidden="1" customWidth="1" outlineLevel="1"/>
    <col min="80" max="80" width="3.5703125" style="37" hidden="1" customWidth="1" outlineLevel="1"/>
    <col min="81" max="81" width="20.140625" style="37" hidden="1" customWidth="1" outlineLevel="1"/>
    <col min="82" max="82" width="3.5703125" style="37" hidden="1" customWidth="1" outlineLevel="1"/>
    <col min="83" max="83" width="16.85546875" style="37" hidden="1" customWidth="1" outlineLevel="1"/>
    <col min="84" max="84" width="3.140625" style="37" hidden="1" customWidth="1" outlineLevel="1"/>
    <col min="85" max="85" width="3.5703125" style="37" hidden="1" customWidth="1" outlineLevel="1"/>
    <col min="86" max="86" width="15.85546875" style="37" hidden="1" customWidth="1" outlineLevel="1"/>
    <col min="87" max="87" width="3.5703125" style="37" hidden="1" customWidth="1" outlineLevel="1"/>
    <col min="88" max="88" width="16.85546875" style="37" hidden="1" customWidth="1" outlineLevel="1"/>
    <col min="89" max="89" width="15.85546875" style="37" bestFit="1" customWidth="1" collapsed="1"/>
    <col min="90" max="16384" width="9.140625" style="37"/>
  </cols>
  <sheetData>
    <row r="1" spans="1:89" ht="15.75" x14ac:dyDescent="0.25">
      <c r="A1" s="38" t="s">
        <v>71</v>
      </c>
      <c r="E1" s="37" t="s">
        <v>3</v>
      </c>
      <c r="AA1" s="52" t="s">
        <v>100</v>
      </c>
    </row>
    <row r="2" spans="1:89" ht="15.75" x14ac:dyDescent="0.25">
      <c r="A2" s="38"/>
      <c r="AA2" s="67" t="s">
        <v>90</v>
      </c>
      <c r="AB2" s="67"/>
      <c r="AC2" s="67"/>
      <c r="AD2" s="67"/>
      <c r="AE2" s="67"/>
      <c r="AH2" s="67" t="s">
        <v>91</v>
      </c>
      <c r="AI2" s="67"/>
      <c r="AJ2" s="67"/>
      <c r="AK2" s="67"/>
      <c r="AL2" s="67"/>
      <c r="AO2" s="67" t="s">
        <v>91</v>
      </c>
      <c r="AP2" s="67"/>
      <c r="AQ2" s="67"/>
      <c r="AR2" s="67"/>
      <c r="AS2" s="67"/>
    </row>
    <row r="3" spans="1:89" ht="15.75" x14ac:dyDescent="0.25">
      <c r="A3" s="38"/>
      <c r="F3" s="66" t="s">
        <v>88</v>
      </c>
      <c r="G3" s="66"/>
      <c r="H3" s="66"/>
      <c r="I3" s="66"/>
      <c r="J3" s="66"/>
      <c r="K3" s="39"/>
      <c r="M3" s="66" t="s">
        <v>89</v>
      </c>
      <c r="N3" s="66"/>
      <c r="O3" s="66"/>
      <c r="P3" s="66"/>
      <c r="Q3" s="66"/>
      <c r="R3" s="39"/>
      <c r="T3" s="66" t="s">
        <v>74</v>
      </c>
      <c r="U3" s="66"/>
      <c r="V3" s="66"/>
      <c r="W3" s="66"/>
      <c r="X3" s="66"/>
      <c r="Y3" s="39"/>
      <c r="AA3" s="66" t="s">
        <v>75</v>
      </c>
      <c r="AB3" s="66"/>
      <c r="AC3" s="66"/>
      <c r="AD3" s="66"/>
      <c r="AE3" s="66"/>
      <c r="AF3" s="39"/>
      <c r="AH3" s="66" t="s">
        <v>80</v>
      </c>
      <c r="AI3" s="66"/>
      <c r="AJ3" s="66"/>
      <c r="AK3" s="66"/>
      <c r="AL3" s="66"/>
      <c r="AO3" s="66" t="s">
        <v>81</v>
      </c>
      <c r="AP3" s="66"/>
      <c r="AQ3" s="66"/>
      <c r="AR3" s="66"/>
      <c r="AS3" s="66"/>
      <c r="AV3" s="66" t="s">
        <v>76</v>
      </c>
      <c r="AW3" s="66"/>
      <c r="AX3" s="66"/>
      <c r="AY3" s="66"/>
      <c r="AZ3" s="66"/>
      <c r="BA3" s="39"/>
      <c r="BC3" s="66" t="s">
        <v>77</v>
      </c>
      <c r="BD3" s="66"/>
      <c r="BE3" s="66"/>
      <c r="BF3" s="66"/>
      <c r="BG3" s="66"/>
      <c r="BH3" s="39"/>
      <c r="BJ3" s="66" t="s">
        <v>78</v>
      </c>
      <c r="BK3" s="66"/>
      <c r="BL3" s="66"/>
      <c r="BM3" s="66"/>
      <c r="BN3" s="66"/>
      <c r="BO3" s="39"/>
      <c r="BQ3" s="66" t="s">
        <v>79</v>
      </c>
      <c r="BR3" s="66"/>
      <c r="BS3" s="66"/>
      <c r="BT3" s="66"/>
      <c r="BU3" s="66"/>
      <c r="BV3" s="39"/>
      <c r="BX3" s="66" t="s">
        <v>4</v>
      </c>
      <c r="BY3" s="66"/>
      <c r="BZ3" s="66"/>
      <c r="CA3" s="39"/>
      <c r="CC3" s="66" t="s">
        <v>5</v>
      </c>
      <c r="CD3" s="66"/>
      <c r="CE3" s="66"/>
      <c r="CF3" s="39"/>
      <c r="CH3" s="66" t="s">
        <v>26</v>
      </c>
      <c r="CI3" s="66"/>
      <c r="CJ3" s="66"/>
    </row>
    <row r="4" spans="1:89" s="41" customFormat="1" ht="15.75" x14ac:dyDescent="0.25">
      <c r="A4" s="40"/>
      <c r="F4" s="40" t="s">
        <v>0</v>
      </c>
      <c r="G4" s="40"/>
      <c r="H4" s="40" t="s">
        <v>27</v>
      </c>
      <c r="I4" s="40"/>
      <c r="J4" s="40" t="s">
        <v>28</v>
      </c>
      <c r="K4" s="40"/>
      <c r="M4" s="40" t="s">
        <v>0</v>
      </c>
      <c r="N4" s="40"/>
      <c r="O4" s="40" t="s">
        <v>27</v>
      </c>
      <c r="P4" s="40"/>
      <c r="Q4" s="40" t="s">
        <v>28</v>
      </c>
      <c r="R4" s="40"/>
      <c r="T4" s="40" t="s">
        <v>0</v>
      </c>
      <c r="U4" s="40"/>
      <c r="V4" s="40" t="s">
        <v>27</v>
      </c>
      <c r="W4" s="40"/>
      <c r="X4" s="40" t="s">
        <v>28</v>
      </c>
      <c r="Y4" s="40"/>
      <c r="AA4" s="40" t="s">
        <v>0</v>
      </c>
      <c r="AB4" s="40"/>
      <c r="AC4" s="40" t="s">
        <v>27</v>
      </c>
      <c r="AD4" s="40"/>
      <c r="AE4" s="40" t="s">
        <v>28</v>
      </c>
      <c r="AF4" s="40"/>
      <c r="AH4" s="40" t="s">
        <v>0</v>
      </c>
      <c r="AI4" s="40"/>
      <c r="AJ4" s="40" t="s">
        <v>27</v>
      </c>
      <c r="AK4" s="40"/>
      <c r="AL4" s="40" t="s">
        <v>28</v>
      </c>
      <c r="AO4" s="40" t="s">
        <v>0</v>
      </c>
      <c r="AP4" s="40"/>
      <c r="AQ4" s="40" t="s">
        <v>27</v>
      </c>
      <c r="AR4" s="40"/>
      <c r="AS4" s="40" t="s">
        <v>28</v>
      </c>
      <c r="AV4" s="40" t="s">
        <v>0</v>
      </c>
      <c r="AW4" s="40"/>
      <c r="AX4" s="40" t="s">
        <v>27</v>
      </c>
      <c r="AY4" s="40"/>
      <c r="AZ4" s="40" t="s">
        <v>28</v>
      </c>
      <c r="BA4" s="40"/>
      <c r="BC4" s="40" t="s">
        <v>0</v>
      </c>
      <c r="BD4" s="40"/>
      <c r="BE4" s="40" t="s">
        <v>27</v>
      </c>
      <c r="BF4" s="40"/>
      <c r="BG4" s="40" t="s">
        <v>28</v>
      </c>
      <c r="BH4" s="40"/>
      <c r="BJ4" s="40" t="s">
        <v>0</v>
      </c>
      <c r="BK4" s="40"/>
      <c r="BL4" s="40" t="s">
        <v>27</v>
      </c>
      <c r="BM4" s="40"/>
      <c r="BN4" s="40" t="s">
        <v>28</v>
      </c>
      <c r="BO4" s="40"/>
      <c r="BQ4" s="40" t="s">
        <v>0</v>
      </c>
      <c r="BR4" s="40"/>
      <c r="BS4" s="40" t="s">
        <v>27</v>
      </c>
      <c r="BT4" s="40"/>
      <c r="BU4" s="40" t="s">
        <v>28</v>
      </c>
      <c r="BV4" s="40"/>
      <c r="BX4" s="40" t="s">
        <v>0</v>
      </c>
      <c r="BY4" s="40"/>
      <c r="BZ4" s="40" t="s">
        <v>1</v>
      </c>
      <c r="CA4" s="40"/>
      <c r="CC4" s="40" t="s">
        <v>0</v>
      </c>
      <c r="CD4" s="40"/>
      <c r="CE4" s="40" t="s">
        <v>1</v>
      </c>
      <c r="CF4" s="40"/>
      <c r="CH4" s="40" t="s">
        <v>0</v>
      </c>
      <c r="CI4" s="40"/>
      <c r="CJ4" s="40" t="s">
        <v>1</v>
      </c>
    </row>
    <row r="5" spans="1:89" ht="15.75" x14ac:dyDescent="0.25">
      <c r="F5" s="38"/>
      <c r="G5" s="38"/>
      <c r="H5" s="38"/>
      <c r="I5" s="38"/>
      <c r="J5" s="38"/>
      <c r="K5" s="38"/>
      <c r="M5" s="38"/>
      <c r="N5" s="38"/>
      <c r="O5" s="38"/>
      <c r="P5" s="38"/>
      <c r="Q5" s="38"/>
      <c r="R5" s="38"/>
      <c r="T5" s="38"/>
      <c r="U5" s="38"/>
      <c r="V5" s="38"/>
      <c r="W5" s="38"/>
      <c r="X5" s="38"/>
      <c r="Y5" s="38"/>
      <c r="AA5" s="38"/>
      <c r="AB5" s="38"/>
      <c r="AC5" s="38"/>
      <c r="AD5" s="38"/>
      <c r="AE5" s="38"/>
      <c r="AF5" s="38"/>
      <c r="AH5" s="38"/>
      <c r="AI5" s="38"/>
      <c r="AJ5" s="38"/>
      <c r="AK5" s="38"/>
      <c r="AL5" s="38"/>
      <c r="AO5" s="38"/>
      <c r="AP5" s="38"/>
      <c r="AQ5" s="38"/>
      <c r="AR5" s="38"/>
      <c r="AS5" s="38"/>
      <c r="AV5" s="38"/>
      <c r="AW5" s="38"/>
      <c r="AX5" s="38"/>
      <c r="AY5" s="38"/>
      <c r="AZ5" s="38"/>
      <c r="BA5" s="38"/>
      <c r="BC5" s="38"/>
      <c r="BD5" s="38"/>
      <c r="BE5" s="38"/>
      <c r="BF5" s="38"/>
      <c r="BG5" s="38"/>
      <c r="BH5" s="38"/>
      <c r="BJ5" s="38"/>
      <c r="BK5" s="38"/>
      <c r="BL5" s="38"/>
      <c r="BM5" s="38"/>
      <c r="BN5" s="38"/>
      <c r="BO5" s="38"/>
      <c r="BQ5" s="38"/>
      <c r="BR5" s="38"/>
      <c r="BS5" s="38"/>
      <c r="BT5" s="38"/>
      <c r="BU5" s="38"/>
      <c r="BV5" s="38"/>
      <c r="CA5" s="38"/>
      <c r="CF5" s="38"/>
    </row>
    <row r="6" spans="1:89" s="1" customFormat="1" x14ac:dyDescent="0.25">
      <c r="A6" s="1" t="s">
        <v>70</v>
      </c>
      <c r="F6" s="2">
        <v>18582373.890000008</v>
      </c>
      <c r="G6" s="2"/>
      <c r="H6" s="2">
        <v>-2.4738255888223648E-10</v>
      </c>
      <c r="I6" s="2"/>
      <c r="J6" s="2">
        <v>2239267.2400000007</v>
      </c>
      <c r="K6" s="2"/>
      <c r="L6" s="2"/>
      <c r="M6" s="2">
        <v>0</v>
      </c>
      <c r="N6" s="2"/>
      <c r="O6" s="2">
        <v>0</v>
      </c>
      <c r="P6" s="2"/>
      <c r="Q6" s="2">
        <v>0</v>
      </c>
      <c r="R6" s="2"/>
      <c r="S6" s="2"/>
      <c r="T6" s="2">
        <v>867267.92000000027</v>
      </c>
      <c r="U6" s="2"/>
      <c r="V6" s="2">
        <v>0</v>
      </c>
      <c r="W6" s="2"/>
      <c r="X6" s="2">
        <v>56887.439999999944</v>
      </c>
      <c r="Y6" s="2"/>
      <c r="Z6" s="2"/>
      <c r="AA6" s="2">
        <v>12149062.029999997</v>
      </c>
      <c r="AB6" s="2"/>
      <c r="AC6" s="2">
        <v>-5.6843418860808015E-11</v>
      </c>
      <c r="AD6" s="2"/>
      <c r="AE6" s="2">
        <v>609447.18999999971</v>
      </c>
      <c r="AF6" s="2"/>
      <c r="AG6" s="2"/>
      <c r="AH6" s="2">
        <f>905217.95+2954407.39+1223.76</f>
        <v>3860849.0999999996</v>
      </c>
      <c r="AI6" s="2"/>
      <c r="AJ6" s="2">
        <v>-5.6843418860808015E-11</v>
      </c>
      <c r="AK6" s="2"/>
      <c r="AL6" s="2">
        <v>12097.35</v>
      </c>
      <c r="AM6" s="2"/>
      <c r="AN6" s="2"/>
      <c r="AO6" s="2">
        <f>448470.66+1898165.17</f>
        <v>2346635.83</v>
      </c>
      <c r="AP6" s="2"/>
      <c r="AQ6" s="2">
        <v>-5.6843418860808015E-11</v>
      </c>
      <c r="AR6" s="2"/>
      <c r="AS6" s="2">
        <v>715008.88</v>
      </c>
      <c r="AT6" s="2"/>
      <c r="AU6" s="2"/>
      <c r="AV6" s="2">
        <v>26684.899999999529</v>
      </c>
      <c r="AW6" s="2"/>
      <c r="AX6" s="2">
        <v>3.4106051316484809E-11</v>
      </c>
      <c r="AY6" s="2"/>
      <c r="AZ6" s="2">
        <v>1.4551915228366852E-11</v>
      </c>
      <c r="BA6" s="2"/>
      <c r="BB6" s="2"/>
      <c r="BC6" s="2">
        <v>1554055.5299999993</v>
      </c>
      <c r="BD6" s="2"/>
      <c r="BE6" s="2">
        <v>405640.92999999982</v>
      </c>
      <c r="BF6" s="2"/>
      <c r="BG6" s="2">
        <v>0</v>
      </c>
      <c r="BH6" s="2"/>
      <c r="BI6" s="2"/>
      <c r="BJ6" s="2">
        <v>-7.2759576141834259E-12</v>
      </c>
      <c r="BK6" s="2"/>
      <c r="BL6" s="2">
        <v>-4.0925596245244833E-14</v>
      </c>
      <c r="BM6" s="2"/>
      <c r="BN6" s="2">
        <v>0</v>
      </c>
      <c r="BO6" s="2"/>
      <c r="BP6" s="2"/>
      <c r="BQ6" s="2">
        <v>486662.92000000004</v>
      </c>
      <c r="BR6" s="2"/>
      <c r="BS6" s="2">
        <v>185381.59000000008</v>
      </c>
      <c r="BT6" s="2"/>
      <c r="BU6" s="2">
        <v>0</v>
      </c>
      <c r="BV6" s="2"/>
      <c r="BW6" s="2"/>
      <c r="BX6" s="2">
        <v>5905837.5100000016</v>
      </c>
      <c r="BY6" s="2"/>
      <c r="BZ6" s="2">
        <v>665507.75000000035</v>
      </c>
      <c r="CA6" s="2"/>
      <c r="CB6" s="2"/>
      <c r="CC6" s="2">
        <v>4645429.2099999972</v>
      </c>
      <c r="CD6" s="2"/>
      <c r="CE6" s="2">
        <v>0</v>
      </c>
      <c r="CF6" s="2"/>
      <c r="CG6" s="2"/>
      <c r="CH6" s="2">
        <v>0</v>
      </c>
      <c r="CI6" s="2"/>
      <c r="CJ6" s="2">
        <v>0</v>
      </c>
    </row>
    <row r="7" spans="1:89" s="1" customFormat="1" ht="4.5" customHeight="1" x14ac:dyDescent="0.25"/>
    <row r="8" spans="1:89" s="1" customFormat="1" x14ac:dyDescent="0.25">
      <c r="B8" s="1" t="s">
        <v>73</v>
      </c>
      <c r="F8" s="1">
        <v>-3452947.89</v>
      </c>
      <c r="H8" s="1">
        <v>0</v>
      </c>
      <c r="J8" s="1">
        <v>-2024509.71</v>
      </c>
      <c r="M8" s="1">
        <v>0</v>
      </c>
      <c r="O8" s="1">
        <v>0</v>
      </c>
      <c r="Q8" s="1">
        <v>0</v>
      </c>
      <c r="T8" s="1">
        <v>0</v>
      </c>
      <c r="V8" s="1">
        <v>-900.53</v>
      </c>
      <c r="X8" s="1">
        <v>-33106.6</v>
      </c>
      <c r="AA8" s="1">
        <v>-18958853.920000002</v>
      </c>
      <c r="AC8" s="1">
        <v>0</v>
      </c>
      <c r="AE8" s="1">
        <v>-615406.30000000005</v>
      </c>
      <c r="AH8" s="1">
        <v>0</v>
      </c>
      <c r="AJ8" s="1">
        <v>0</v>
      </c>
      <c r="AL8" s="1">
        <v>0</v>
      </c>
      <c r="AO8" s="1">
        <v>0</v>
      </c>
      <c r="AQ8" s="1">
        <v>0</v>
      </c>
      <c r="AS8" s="1">
        <v>0</v>
      </c>
      <c r="AV8" s="1">
        <v>0</v>
      </c>
      <c r="AX8" s="1">
        <v>0</v>
      </c>
      <c r="AZ8" s="1">
        <v>0</v>
      </c>
      <c r="BC8" s="1">
        <f>-3027472.88-767781.84</f>
        <v>-3795254.7199999997</v>
      </c>
      <c r="BE8" s="1">
        <v>-118811</v>
      </c>
      <c r="BG8" s="1">
        <v>-3435</v>
      </c>
      <c r="BJ8" s="1">
        <v>0</v>
      </c>
      <c r="BL8" s="1">
        <v>0</v>
      </c>
      <c r="BN8" s="1">
        <v>0</v>
      </c>
      <c r="BQ8" s="1">
        <v>-481505.04</v>
      </c>
      <c r="BS8" s="1">
        <v>0</v>
      </c>
      <c r="BU8" s="1">
        <v>0</v>
      </c>
      <c r="BX8" s="1">
        <v>-6010018.4000000004</v>
      </c>
      <c r="BZ8" s="1">
        <v>-1270082.45</v>
      </c>
      <c r="CC8" s="1">
        <v>-4584880.4400000004</v>
      </c>
      <c r="CE8" s="1">
        <v>0</v>
      </c>
      <c r="CH8" s="1">
        <v>0</v>
      </c>
      <c r="CJ8" s="1">
        <v>0</v>
      </c>
      <c r="CK8" s="1">
        <f>SUM(F8:CJ8)</f>
        <v>-41349712</v>
      </c>
    </row>
    <row r="9" spans="1:89" s="1" customFormat="1" x14ac:dyDescent="0.25">
      <c r="CK9" s="1">
        <f>38777702.07+2676457.61-104447.65-3452947.89</f>
        <v>37896764.140000001</v>
      </c>
    </row>
    <row r="10" spans="1:89" s="1" customFormat="1" x14ac:dyDescent="0.25">
      <c r="B10" s="1" t="s">
        <v>6</v>
      </c>
      <c r="F10" s="1">
        <v>782698.04</v>
      </c>
      <c r="H10" s="1">
        <v>0</v>
      </c>
      <c r="J10" s="1">
        <v>0</v>
      </c>
      <c r="M10" s="1">
        <v>0</v>
      </c>
      <c r="O10" s="1">
        <v>0</v>
      </c>
      <c r="Q10" s="1">
        <v>0</v>
      </c>
      <c r="T10" s="1">
        <v>0</v>
      </c>
      <c r="V10" s="1">
        <v>0</v>
      </c>
      <c r="X10" s="1">
        <v>0</v>
      </c>
      <c r="AA10" s="1">
        <v>327966.81</v>
      </c>
      <c r="AC10" s="1">
        <v>0</v>
      </c>
      <c r="AE10" s="1">
        <v>0</v>
      </c>
      <c r="AH10" s="1">
        <v>327966.81</v>
      </c>
      <c r="AJ10" s="1">
        <v>0</v>
      </c>
      <c r="AL10" s="1">
        <v>0</v>
      </c>
      <c r="AO10" s="1">
        <v>0</v>
      </c>
      <c r="AQ10" s="1">
        <v>0</v>
      </c>
      <c r="AS10" s="1">
        <v>0</v>
      </c>
      <c r="AV10" s="1">
        <v>65385.79</v>
      </c>
      <c r="AX10" s="1">
        <v>0</v>
      </c>
      <c r="AZ10" s="1">
        <v>0</v>
      </c>
      <c r="BC10" s="1">
        <v>0</v>
      </c>
      <c r="BE10" s="1">
        <v>0</v>
      </c>
      <c r="BG10" s="1">
        <v>0</v>
      </c>
      <c r="BJ10" s="1">
        <v>0</v>
      </c>
      <c r="BL10" s="1">
        <v>0</v>
      </c>
      <c r="BN10" s="1">
        <v>0</v>
      </c>
      <c r="BQ10" s="1">
        <v>0</v>
      </c>
      <c r="BS10" s="1">
        <v>0</v>
      </c>
      <c r="BU10" s="1">
        <v>0</v>
      </c>
      <c r="BX10" s="1">
        <v>0</v>
      </c>
      <c r="BZ10" s="1">
        <v>0</v>
      </c>
      <c r="CC10" s="1">
        <v>0</v>
      </c>
      <c r="CE10" s="1">
        <v>0</v>
      </c>
      <c r="CH10" s="1">
        <v>0</v>
      </c>
      <c r="CJ10" s="1">
        <v>0</v>
      </c>
      <c r="CK10" s="1">
        <f>CK9+CK8</f>
        <v>-3452947.8599999994</v>
      </c>
    </row>
    <row r="11" spans="1:89" s="1" customFormat="1" x14ac:dyDescent="0.25"/>
    <row r="12" spans="1:89" s="1" customFormat="1" x14ac:dyDescent="0.25">
      <c r="B12" s="1" t="s">
        <v>7</v>
      </c>
      <c r="F12" s="1">
        <v>-591012.36</v>
      </c>
      <c r="H12" s="1">
        <v>0</v>
      </c>
      <c r="J12" s="1">
        <v>0</v>
      </c>
      <c r="M12" s="1">
        <v>0</v>
      </c>
      <c r="O12" s="1">
        <v>0</v>
      </c>
      <c r="Q12" s="1">
        <v>0</v>
      </c>
      <c r="T12" s="1">
        <v>0</v>
      </c>
      <c r="V12" s="1">
        <v>0</v>
      </c>
      <c r="X12" s="1">
        <v>0</v>
      </c>
      <c r="AA12" s="1">
        <v>-361683.20000000001</v>
      </c>
      <c r="AC12" s="1">
        <v>0</v>
      </c>
      <c r="AE12" s="1">
        <v>0</v>
      </c>
      <c r="AH12" s="1">
        <v>0</v>
      </c>
      <c r="AJ12" s="1">
        <v>0</v>
      </c>
      <c r="AL12" s="1">
        <v>0</v>
      </c>
      <c r="AO12" s="1">
        <v>0</v>
      </c>
      <c r="AQ12" s="1">
        <v>0</v>
      </c>
      <c r="AS12" s="1">
        <v>0</v>
      </c>
      <c r="AV12" s="1">
        <v>-26684.89</v>
      </c>
      <c r="AX12" s="1">
        <v>0</v>
      </c>
      <c r="AZ12" s="1">
        <v>0</v>
      </c>
      <c r="BC12" s="1">
        <v>0</v>
      </c>
      <c r="BE12" s="1">
        <v>0</v>
      </c>
      <c r="BG12" s="1">
        <v>0</v>
      </c>
      <c r="BJ12" s="1">
        <v>0</v>
      </c>
      <c r="BL12" s="1">
        <v>0</v>
      </c>
      <c r="BN12" s="1">
        <v>0</v>
      </c>
      <c r="BQ12" s="1">
        <v>0</v>
      </c>
      <c r="BS12" s="1">
        <v>0</v>
      </c>
      <c r="BU12" s="1">
        <v>0</v>
      </c>
      <c r="BX12" s="1">
        <v>0</v>
      </c>
      <c r="BZ12" s="1">
        <v>0</v>
      </c>
      <c r="CC12" s="1">
        <v>0</v>
      </c>
      <c r="CE12" s="1">
        <v>0</v>
      </c>
      <c r="CH12" s="1">
        <v>0</v>
      </c>
      <c r="CJ12" s="1">
        <v>0</v>
      </c>
    </row>
    <row r="13" spans="1:89" s="1" customFormat="1" x14ac:dyDescent="0.25"/>
    <row r="14" spans="1:89" s="1" customFormat="1" x14ac:dyDescent="0.25">
      <c r="B14" s="1" t="s">
        <v>2</v>
      </c>
      <c r="F14" s="1">
        <v>-97230.92</v>
      </c>
      <c r="H14" s="1">
        <v>0</v>
      </c>
      <c r="J14" s="1">
        <v>0</v>
      </c>
      <c r="M14" s="1">
        <v>18743666.469999995</v>
      </c>
      <c r="O14" s="1">
        <v>0</v>
      </c>
      <c r="Q14" s="1">
        <v>882490.65</v>
      </c>
      <c r="T14" s="1">
        <v>1808510.27</v>
      </c>
      <c r="V14" s="1">
        <v>900.53</v>
      </c>
      <c r="X14" s="1">
        <v>106191.64</v>
      </c>
      <c r="AA14" s="1">
        <v>13433154.460000001</v>
      </c>
      <c r="AC14" s="1">
        <v>0</v>
      </c>
      <c r="AE14" s="1">
        <v>733065.34</v>
      </c>
      <c r="AH14" s="1">
        <v>0</v>
      </c>
      <c r="AJ14" s="1">
        <v>0</v>
      </c>
      <c r="AL14" s="1">
        <v>0</v>
      </c>
      <c r="AO14" s="1">
        <v>0</v>
      </c>
      <c r="AQ14" s="1">
        <v>0</v>
      </c>
      <c r="AS14" s="1">
        <v>0</v>
      </c>
      <c r="AV14" s="1">
        <v>0</v>
      </c>
      <c r="AX14" s="1">
        <v>0</v>
      </c>
      <c r="AZ14" s="1">
        <v>0</v>
      </c>
      <c r="BC14" s="1">
        <v>3742022.56</v>
      </c>
      <c r="BE14" s="1">
        <v>591061.86</v>
      </c>
      <c r="BG14" s="1">
        <v>3435</v>
      </c>
      <c r="BJ14" s="1">
        <v>0</v>
      </c>
      <c r="BL14" s="1">
        <v>0</v>
      </c>
      <c r="BN14" s="1">
        <v>0</v>
      </c>
      <c r="BQ14" s="1">
        <v>24.88</v>
      </c>
      <c r="BS14" s="1">
        <v>0</v>
      </c>
      <c r="BU14" s="1">
        <v>0</v>
      </c>
      <c r="BX14" s="1">
        <v>11948841.48</v>
      </c>
      <c r="BZ14" s="1">
        <v>1358349.6</v>
      </c>
      <c r="CC14" s="1">
        <v>7943246.9699999997</v>
      </c>
      <c r="CE14" s="1">
        <v>0</v>
      </c>
      <c r="CH14" s="1">
        <v>0</v>
      </c>
      <c r="CJ14" s="1">
        <v>0</v>
      </c>
    </row>
    <row r="15" spans="1:89" s="1" customFormat="1" ht="4.5" customHeight="1" x14ac:dyDescent="0.25"/>
    <row r="16" spans="1:89" s="1" customFormat="1" x14ac:dyDescent="0.25">
      <c r="A16" s="1" t="s">
        <v>72</v>
      </c>
      <c r="F16" s="2">
        <f>F6+F8+F14+F10+F12</f>
        <v>15223880.760000009</v>
      </c>
      <c r="G16" s="2"/>
      <c r="H16" s="2">
        <f>H6+H8+H14+H10+H12</f>
        <v>-2.4738255888223648E-10</v>
      </c>
      <c r="I16" s="2"/>
      <c r="J16" s="2">
        <f>J6+J8+J14+J10+J12</f>
        <v>214757.53000000073</v>
      </c>
      <c r="K16" s="2"/>
      <c r="L16" s="2"/>
      <c r="M16" s="2">
        <f>M6+M8+M14+M10+M12</f>
        <v>18743666.469999995</v>
      </c>
      <c r="N16" s="2"/>
      <c r="O16" s="2">
        <f>O6+O8+O14+O10+O12</f>
        <v>0</v>
      </c>
      <c r="P16" s="2"/>
      <c r="Q16" s="2">
        <f>Q6+Q8+Q14+Q10+Q12</f>
        <v>882490.65</v>
      </c>
      <c r="R16" s="2"/>
      <c r="S16" s="2"/>
      <c r="T16" s="2">
        <f>T6+T8+T14+T10+T12</f>
        <v>2675778.1900000004</v>
      </c>
      <c r="U16" s="2"/>
      <c r="V16" s="2">
        <f>V6+V8+V14+V10+V12</f>
        <v>0</v>
      </c>
      <c r="W16" s="2"/>
      <c r="X16" s="2">
        <f>X6+X8+X14+X10+X12</f>
        <v>129972.47999999995</v>
      </c>
      <c r="Y16" s="2"/>
      <c r="Z16" s="2"/>
      <c r="AA16" s="2">
        <f>AA6+AA8+AA14+AA10+AA12</f>
        <v>6589646.179999996</v>
      </c>
      <c r="AB16" s="2"/>
      <c r="AC16" s="2">
        <f>AC6+AC8+AC14+AC10+AC12</f>
        <v>-5.6843418860808015E-11</v>
      </c>
      <c r="AD16" s="2"/>
      <c r="AE16" s="2">
        <f>AE6+AE8+AE14+AE10+AE12</f>
        <v>727106.22999999963</v>
      </c>
      <c r="AF16" s="2"/>
      <c r="AG16" s="2"/>
      <c r="AH16" s="2">
        <f>AH6+AH8+AH14+AH10+AH12</f>
        <v>4188815.9099999997</v>
      </c>
      <c r="AI16" s="2"/>
      <c r="AJ16" s="2">
        <f>AJ6+AJ8+AJ14+AJ10+AJ12</f>
        <v>-5.6843418860808015E-11</v>
      </c>
      <c r="AK16" s="2"/>
      <c r="AL16" s="2">
        <f>AL6+AL8+AL14+AL10+AL12</f>
        <v>12097.35</v>
      </c>
      <c r="AM16" s="2"/>
      <c r="AN16" s="2"/>
      <c r="AO16" s="2">
        <f>AO6+AO8+AO14+AO10+AO12</f>
        <v>2346635.83</v>
      </c>
      <c r="AP16" s="2"/>
      <c r="AQ16" s="2">
        <f>AQ6+AQ8+AQ14+AQ10+AQ12</f>
        <v>-5.6843418860808015E-11</v>
      </c>
      <c r="AR16" s="2"/>
      <c r="AS16" s="2">
        <f>AS6+AS8+AS14+AS10+AS12</f>
        <v>715008.88</v>
      </c>
      <c r="AT16" s="2"/>
      <c r="AU16" s="2"/>
      <c r="AV16" s="2">
        <f>AV6+AV8+AV14+AV10+AV12</f>
        <v>65385.799999999537</v>
      </c>
      <c r="AW16" s="2"/>
      <c r="AX16" s="2">
        <f>AX6+AX8+AX14+AX10+AX12</f>
        <v>3.4106051316484809E-11</v>
      </c>
      <c r="AY16" s="2"/>
      <c r="AZ16" s="2">
        <f>AZ6+AZ8+AZ14+AZ10+AZ12</f>
        <v>1.4551915228366852E-11</v>
      </c>
      <c r="BA16" s="2"/>
      <c r="BB16" s="2"/>
      <c r="BC16" s="2">
        <f>BC6+BC8+BC14+BC10+BC12</f>
        <v>1500823.3699999996</v>
      </c>
      <c r="BD16" s="2"/>
      <c r="BE16" s="2">
        <f>BE6+BE8+BE14+BE10+BE12</f>
        <v>877891.7899999998</v>
      </c>
      <c r="BF16" s="2"/>
      <c r="BG16" s="2">
        <f>BG6+BG8+BG14+BG10+BG12</f>
        <v>0</v>
      </c>
      <c r="BH16" s="2"/>
      <c r="BI16" s="2"/>
      <c r="BJ16" s="2">
        <f>BJ6+BJ8+BJ14+BJ10+BJ12</f>
        <v>-7.2759576141834259E-12</v>
      </c>
      <c r="BK16" s="2"/>
      <c r="BL16" s="2">
        <f>BL6+BL8+BL14+BL10+BL12</f>
        <v>-4.0925596245244833E-14</v>
      </c>
      <c r="BM16" s="2"/>
      <c r="BN16" s="2">
        <f>BN6+BN8+BN14+BN10+BN12</f>
        <v>0</v>
      </c>
      <c r="BO16" s="2"/>
      <c r="BP16" s="2"/>
      <c r="BQ16" s="2">
        <f>BQ6+BQ8+BQ14+BQ10+BQ12</f>
        <v>5182.760000000063</v>
      </c>
      <c r="BR16" s="2"/>
      <c r="BS16" s="2">
        <f>BS6+BS8+BS14+BS10+BS12</f>
        <v>185381.59000000008</v>
      </c>
      <c r="BT16" s="2"/>
      <c r="BU16" s="2">
        <f>BU6+BU8+BU14+BU10+BU12</f>
        <v>0</v>
      </c>
      <c r="BV16" s="2"/>
      <c r="BW16" s="2"/>
      <c r="BX16" s="2">
        <f>BX6+BX8+BX14+BX10+BX12</f>
        <v>11844660.590000002</v>
      </c>
      <c r="BY16" s="2"/>
      <c r="BZ16" s="2">
        <f>BZ6+BZ8+BZ14+BZ10+BZ12</f>
        <v>753774.90000000049</v>
      </c>
      <c r="CA16" s="2"/>
      <c r="CB16" s="2"/>
      <c r="CC16" s="2">
        <f>CC6+CC8+CC14+CC10+CC12</f>
        <v>8003795.7399999965</v>
      </c>
      <c r="CD16" s="2"/>
      <c r="CE16" s="2">
        <f>CE6+CE8+CE14+CE10+CE12</f>
        <v>0</v>
      </c>
      <c r="CF16" s="2"/>
      <c r="CG16" s="2"/>
      <c r="CH16" s="2">
        <f>CH6+CH8+CH14+CH10+CH12</f>
        <v>0</v>
      </c>
      <c r="CI16" s="2"/>
      <c r="CJ16" s="2">
        <f>CJ6+CJ8+CJ14+CJ10+CJ12</f>
        <v>0</v>
      </c>
    </row>
    <row r="17" spans="6:88" s="1" customFormat="1" x14ac:dyDescent="0.25"/>
    <row r="18" spans="6:88" s="1" customFormat="1" x14ac:dyDescent="0.25"/>
    <row r="19" spans="6:88" s="1" customFormat="1" x14ac:dyDescent="0.25">
      <c r="F19" s="1">
        <f>F16+H16+J16</f>
        <v>15438638.29000001</v>
      </c>
      <c r="M19" s="1">
        <f>M16+O16+Q16</f>
        <v>19626157.119999994</v>
      </c>
      <c r="T19" s="1">
        <f>T16+V16+X16</f>
        <v>2805750.6700000004</v>
      </c>
      <c r="AA19" s="1">
        <f>AA16+AC16+AE16</f>
        <v>7316752.4099999955</v>
      </c>
      <c r="AH19" s="1">
        <f>AH16+AJ16+AL16</f>
        <v>4200913.26</v>
      </c>
      <c r="AO19" s="1">
        <f>AO16+AQ16+AS16</f>
        <v>3061644.71</v>
      </c>
      <c r="AV19" s="1">
        <f>AV16+AX16+AZ16</f>
        <v>65385.799999999588</v>
      </c>
      <c r="BC19" s="1">
        <f>BC16+BE16+BG16</f>
        <v>2378715.1599999992</v>
      </c>
      <c r="BJ19" s="1">
        <f>BJ16+BL16+BN16</f>
        <v>-7.3168832104286707E-12</v>
      </c>
      <c r="BQ19" s="1">
        <f>BQ16+BS16+BU16</f>
        <v>190564.35000000015</v>
      </c>
      <c r="BX19" s="1">
        <f>BX16+BZ16</f>
        <v>12598435.490000002</v>
      </c>
      <c r="BZ19" s="42"/>
      <c r="CC19" s="1">
        <f>CC16+CE16</f>
        <v>8003795.7399999965</v>
      </c>
      <c r="CE19" s="42"/>
      <c r="CH19" s="1">
        <f>CH16+CJ16</f>
        <v>0</v>
      </c>
      <c r="CJ19" s="42"/>
    </row>
    <row r="20" spans="6:88" s="1" customFormat="1" x14ac:dyDescent="0.25"/>
    <row r="21" spans="6:88" s="1" customFormat="1" x14ac:dyDescent="0.25"/>
    <row r="22" spans="6:88" s="1" customFormat="1" x14ac:dyDescent="0.25">
      <c r="AH22" s="1">
        <f>AH19+AO19</f>
        <v>7262557.9699999997</v>
      </c>
      <c r="AI22" s="1" t="s">
        <v>92</v>
      </c>
    </row>
    <row r="23" spans="6:88" s="1" customFormat="1" x14ac:dyDescent="0.25">
      <c r="AH23" s="48">
        <f>+AA19</f>
        <v>7316752.4099999955</v>
      </c>
      <c r="AI23" s="1" t="s">
        <v>93</v>
      </c>
    </row>
    <row r="24" spans="6:88" s="1" customFormat="1" x14ac:dyDescent="0.25">
      <c r="AH24" s="1">
        <f>AH22-AA19</f>
        <v>-54194.439999995753</v>
      </c>
      <c r="AI24" s="1" t="s">
        <v>94</v>
      </c>
    </row>
    <row r="25" spans="6:88" x14ac:dyDescent="0.25">
      <c r="AK25" s="51" t="s">
        <v>99</v>
      </c>
      <c r="AL25" s="51" t="s">
        <v>98</v>
      </c>
      <c r="BX25" s="43"/>
      <c r="BZ25" s="44"/>
      <c r="CC25" s="44"/>
    </row>
    <row r="26" spans="6:88" x14ac:dyDescent="0.25">
      <c r="AH26" s="44">
        <f>+AK26*AH24</f>
        <v>-21503.674086981966</v>
      </c>
      <c r="AI26" s="37" t="s">
        <v>95</v>
      </c>
      <c r="AK26" s="49">
        <f>+AL26/AL28</f>
        <v>0.39678745803044835</v>
      </c>
      <c r="AL26" s="43">
        <v>282161.96000000002</v>
      </c>
    </row>
    <row r="27" spans="6:88" x14ac:dyDescent="0.25">
      <c r="AH27" s="50">
        <f>+AH24-AH26</f>
        <v>-32690.765913013787</v>
      </c>
      <c r="AI27" s="37" t="s">
        <v>96</v>
      </c>
      <c r="AK27" s="49">
        <f>+AL27/AL28</f>
        <v>0.60321254196955165</v>
      </c>
      <c r="AL27" s="43">
        <v>428954.16600000003</v>
      </c>
    </row>
    <row r="28" spans="6:88" x14ac:dyDescent="0.25">
      <c r="AH28" s="44">
        <f>+AH26+AH27</f>
        <v>-54194.439999995753</v>
      </c>
      <c r="AI28" s="37" t="s">
        <v>97</v>
      </c>
      <c r="AL28" s="43">
        <f>+AL26+AL27</f>
        <v>711116.12600000005</v>
      </c>
    </row>
  </sheetData>
  <mergeCells count="16">
    <mergeCell ref="CH3:CJ3"/>
    <mergeCell ref="AV3:AZ3"/>
    <mergeCell ref="BC3:BG3"/>
    <mergeCell ref="BJ3:BN3"/>
    <mergeCell ref="BQ3:BU3"/>
    <mergeCell ref="BX3:BZ3"/>
    <mergeCell ref="CC3:CE3"/>
    <mergeCell ref="AA2:AE2"/>
    <mergeCell ref="AH2:AL2"/>
    <mergeCell ref="AO2:AS2"/>
    <mergeCell ref="F3:J3"/>
    <mergeCell ref="M3:Q3"/>
    <mergeCell ref="T3:X3"/>
    <mergeCell ref="AA3:AE3"/>
    <mergeCell ref="AH3:AL3"/>
    <mergeCell ref="AO3:AS3"/>
  </mergeCells>
  <pageMargins left="0.75" right="0.75" top="1" bottom="1" header="0.5" footer="0.5"/>
  <pageSetup scale="80" orientation="landscape" r:id="rId1"/>
  <headerFooter alignWithMargins="0">
    <oddFooter>&amp;L&amp;Z&amp;F</oddFooter>
  </headerFooter>
  <colBreaks count="6" manualBreakCount="6">
    <brk id="10" max="19" man="1"/>
    <brk id="25" max="19" man="1"/>
    <brk id="39" max="19" man="1"/>
    <brk id="53" max="19" man="1"/>
    <brk id="67" max="19" man="1"/>
    <brk id="7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RESET-KPCO</vt:lpstr>
      <vt:lpstr>upload</vt:lpstr>
      <vt:lpstr>Mitchell High_Low Setup Oct 13</vt:lpstr>
      <vt:lpstr>'Mitchell High_Low Setup Oct 13'!Print_Area</vt:lpstr>
      <vt:lpstr>'RESET-KPCO'!Print_Area</vt:lpstr>
      <vt:lpstr>'RESET-KPCO'!Print_Titles</vt:lpstr>
    </vt:vector>
  </TitlesOfParts>
  <Company>AEP-IT-CPS 4/30/3-(8-835-3050)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Savage</dc:creator>
  <cp:lastModifiedBy>Brian W Elswick</cp:lastModifiedBy>
  <cp:lastPrinted>2014-04-03T18:49:42Z</cp:lastPrinted>
  <dcterms:created xsi:type="dcterms:W3CDTF">2010-10-29T15:16:58Z</dcterms:created>
  <dcterms:modified xsi:type="dcterms:W3CDTF">2014-05-05T12:10:57Z</dcterms:modified>
</cp:coreProperties>
</file>