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40" windowWidth="15180" windowHeight="8115" activeTab="1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<sst xmlns="http://schemas.openxmlformats.org/spreadsheetml/2006/main" count="84" uniqueCount="55">
  <si>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</si>
  <si>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</si>
  <si>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</si>
  <si>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</si>
  <si>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</si>
  <si>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</si>
  <si>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</si>
  <si>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</si>
  <si>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</si>
  <si>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</si>
  <si>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</si>
  <si>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</si>
  <si>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</si>
  <si>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</si>
  <si>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</si>
  <si>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</si>
  <si>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</si>
  <si>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</si>
  <si>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</si>
  <si>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</si>
  <si>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</si>
  <si>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</si>
  <si>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</si>
  <si>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</si>
  <si>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</si>
  <si>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</si>
  <si>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</si>
  <si>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</si>
  <si>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</si>
  <si>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</si>
  <si>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</si>
  <si>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</si>
  <si>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</si>
  <si>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</si>
  <si>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</si>
  <si>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</si>
  <si>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</si>
  <si>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</si>
  <si>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</si>
  <si>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</si>
  <si>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>BIG SANDY</t>
  </si>
  <si>
    <t>BLDING HEATING</t>
  </si>
  <si>
    <t>TURB BALANCING</t>
  </si>
  <si>
    <t xml:space="preserve">* USE ROLLCLEAR MACRO TO VALUE COPY ENDING INVENTORY TO BEGINNING </t>
  </si>
  <si>
    <t xml:space="preserve">   INVENTORY AT THE START OF CLOSING</t>
  </si>
  <si>
    <t>BIG</t>
  </si>
  <si>
    <t>SANDY</t>
  </si>
  <si>
    <t>NET GENERATION</t>
  </si>
  <si>
    <t>NOx Testing</t>
  </si>
  <si>
    <t>Acct 5130000</t>
  </si>
  <si>
    <t>Acct 5060000</t>
  </si>
  <si>
    <t>Waste/Sludge Clean Tank # 6</t>
  </si>
  <si>
    <t>Detail for gallons received</t>
  </si>
  <si>
    <t>Ports Petroleum Company, Inc.</t>
  </si>
  <si>
    <t>AS-FIRED QUALITY FACTORS (FROM COMTRAC QUALITY MODULE)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</si>
</sst>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57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lSubOffi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43">
          <cell r="B43">
            <v>394489.6999999999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MARCH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4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>
      <c r="A4" s="58" t="str">
        <f>'[2]AP DIST CONTROL'!$A$3:$B$3</f>
        <v>MARCH 2014</v>
      </c>
      <c r="B4" s="58"/>
      <c r="C4" s="58"/>
      <c r="D4" s="58"/>
      <c r="E4" s="58"/>
      <c r="F4" s="58"/>
      <c r="G4" s="58"/>
      <c r="H4" s="5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59" t="s">
        <v>52</v>
      </c>
      <c r="F9" s="60"/>
      <c r="G9" s="61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50" t="s">
        <v>53</v>
      </c>
      <c r="F10" s="51">
        <f>+B11-F11</f>
        <v>165786</v>
      </c>
      <c r="G10" s="43"/>
      <c r="I10" s="6"/>
    </row>
    <row r="11" spans="1:9" ht="13.5" thickBot="1">
      <c r="A11" t="s">
        <v>40</v>
      </c>
      <c r="B11" s="8">
        <v>165786</v>
      </c>
      <c r="C11" s="8">
        <v>0</v>
      </c>
      <c r="D11" s="10">
        <f>SUM(B11:C11)</f>
        <v>165786</v>
      </c>
      <c r="E11" s="50"/>
      <c r="F11" s="52">
        <v>0</v>
      </c>
      <c r="G11" s="53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t="s">
        <v>40</v>
      </c>
      <c r="B17" s="8">
        <v>15459.8</v>
      </c>
      <c r="C17" s="8">
        <f>4622.4+87457</f>
        <v>92079.4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107539.2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t="s">
        <v>40</v>
      </c>
      <c r="B23" s="8">
        <v>0</v>
      </c>
      <c r="C23" s="8">
        <v>0</v>
      </c>
      <c r="D23" s="54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7" t="s">
        <v>54</v>
      </c>
      <c r="B25" s="57"/>
      <c r="C25" s="57"/>
      <c r="D25" s="57"/>
      <c r="E25" s="57"/>
      <c r="F25" s="57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t="s">
        <v>40</v>
      </c>
      <c r="B29" s="21">
        <v>137100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t="s">
        <v>40</v>
      </c>
      <c r="B36" s="8">
        <v>394489.7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46" t="s">
        <v>50</v>
      </c>
      <c r="C40" s="46" t="s">
        <v>49</v>
      </c>
      <c r="D40" s="29"/>
      <c r="E40" s="46" t="s">
        <v>50</v>
      </c>
      <c r="F40" s="29"/>
      <c r="G40" s="29"/>
      <c r="H40" s="31"/>
      <c r="I40" s="29"/>
      <c r="J40" s="29"/>
    </row>
    <row r="41" spans="1:10" ht="12.75">
      <c r="A41" s="32" t="s">
        <v>0</v>
      </c>
      <c r="B41" s="5" t="s">
        <v>41</v>
      </c>
      <c r="C41" s="5" t="s">
        <v>42</v>
      </c>
      <c r="D41" s="5" t="s">
        <v>48</v>
      </c>
      <c r="E41" s="5" t="s">
        <v>51</v>
      </c>
      <c r="F41" s="5"/>
      <c r="G41" s="5"/>
      <c r="H41" s="41" t="s">
        <v>1</v>
      </c>
      <c r="I41" s="7"/>
      <c r="J41" s="7"/>
    </row>
    <row r="42" spans="1:10" ht="12.75">
      <c r="A42" t="s">
        <v>40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New\KP\CURRENT\[FR03PAGE24.xls]INPUT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47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horizontalDpi="600" verticalDpi="600" orientation="portrait" scale="60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6" t="s">
        <v>39</v>
      </c>
      <c r="B1" s="56"/>
    </row>
    <row r="2" spans="1:2" ht="12.75">
      <c r="A2" s="56" t="s">
        <v>15</v>
      </c>
      <c r="B2" s="56"/>
    </row>
    <row r="3" spans="1:2" ht="12.75">
      <c r="A3" s="62" t="str">
        <f>+INPUT!A4</f>
        <v>MARCH 2014</v>
      </c>
      <c r="B3" s="62"/>
    </row>
    <row r="5" spans="1:2" ht="12.75">
      <c r="A5" s="3"/>
      <c r="B5" s="4" t="s">
        <v>45</v>
      </c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5">
        <v>336242.8999999999</v>
      </c>
      <c r="F7" t="s">
        <v>14</v>
      </c>
    </row>
    <row r="9" spans="1:2" ht="12.75">
      <c r="A9" t="s">
        <v>18</v>
      </c>
      <c r="B9" s="14">
        <f>+INPUT!B11</f>
        <v>165786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165786</v>
      </c>
    </row>
    <row r="13" spans="1:2" ht="12.75">
      <c r="A13" t="s">
        <v>33</v>
      </c>
      <c r="B13" s="17">
        <f>+B7+B11</f>
        <v>502028.8999999999</v>
      </c>
    </row>
    <row r="15" spans="1:2" ht="12.75">
      <c r="A15" t="s">
        <v>24</v>
      </c>
      <c r="B15" s="14">
        <f>+INPUT!H17</f>
        <v>107539.2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107539.2</v>
      </c>
    </row>
    <row r="19" spans="1:2" ht="13.5" thickBot="1">
      <c r="A19" t="s">
        <v>35</v>
      </c>
      <c r="B19" s="9">
        <f>+B13-B17</f>
        <v>394489.6999999999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137100</v>
      </c>
    </row>
    <row r="23" spans="1:2" ht="12.75">
      <c r="A23" t="s">
        <v>36</v>
      </c>
      <c r="B23" s="42"/>
    </row>
    <row r="30" ht="12.75">
      <c r="A30" s="23" t="s">
        <v>43</v>
      </c>
    </row>
    <row r="31" ht="12.75">
      <c r="A31" s="23" t="s">
        <v>44</v>
      </c>
    </row>
    <row r="34" ht="12.75">
      <c r="A34" t="str">
        <f ca="1">CELL("FILENAME")</f>
        <v>G:\internal\FuelContractAccounting\Fuel New\KP\CURRENT\[FR03PAGE24.xls]INPUT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6" t="s">
        <v>39</v>
      </c>
      <c r="B1" s="56"/>
      <c r="C1" s="56"/>
      <c r="D1" s="56"/>
    </row>
    <row r="2" spans="1:4" ht="12.75">
      <c r="A2" s="56" t="s">
        <v>31</v>
      </c>
      <c r="B2" s="56"/>
      <c r="C2" s="56"/>
      <c r="D2" s="56"/>
    </row>
    <row r="3" spans="1:4" ht="12.75">
      <c r="A3" s="62" t="str">
        <f>+INPUT!A4</f>
        <v>MARCH 2014</v>
      </c>
      <c r="B3" s="62"/>
      <c r="C3" s="62"/>
      <c r="D3" s="62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7" t="s">
        <v>2</v>
      </c>
    </row>
    <row r="8" spans="1:4" ht="12.75">
      <c r="A8" t="s">
        <v>40</v>
      </c>
      <c r="B8" s="16">
        <f>+'GALLONS INVENTORY'!B19</f>
        <v>394489.6999999999</v>
      </c>
      <c r="C8" s="27">
        <f>+INPUT!B36</f>
        <v>394489.7</v>
      </c>
      <c r="D8" s="48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7" t="s">
        <v>2</v>
      </c>
    </row>
    <row r="14" spans="1:4" ht="12.75">
      <c r="A14" t="str">
        <f>+A8</f>
        <v>BIG SANDY</v>
      </c>
      <c r="B14" s="14">
        <f>+B8</f>
        <v>394489.6999999999</v>
      </c>
      <c r="C14" s="12">
        <f>+'[1]BIG SANDY'!$B$43</f>
        <v>394489.6999999999</v>
      </c>
      <c r="D14" s="49">
        <f>+B14-C14</f>
        <v>0</v>
      </c>
    </row>
    <row r="26" ht="12.75">
      <c r="A26" t="str">
        <f ca="1">CELL("FILENAME")</f>
        <v>G:\internal\FuelContractAccounting\Fuel New\KP\CURRENT\[FR03PAGE24.xls]INPUT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2013-05-22T17:35:45Z</cp:lastPrinted>
  <dcterms:created xsi:type="dcterms:W3CDTF">2001-04-25T19:13:29Z</dcterms:created>
  <dcterms:modified xsi:type="dcterms:W3CDTF">2014-04-08T15:09:13Z</dcterms:modified>
  <cp:category/>
  <cp:version/>
  <cp:contentType/>
  <cp:contentStatus/>
</cp:coreProperties>
</file>