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285" tabRatio="873" firstSheet="3" activeTab="6"/>
  </bookViews>
  <sheets>
    <sheet name="ANAL OF COAL PURCH - TOTAL KPCO" sheetId="1" r:id="rId1"/>
    <sheet name="ANALYSIS OF COAL PURCHASES" sheetId="2" r:id="rId2"/>
    <sheet name="SCHEDULES FUEL INVENTORY COAL" sheetId="3" r:id="rId3"/>
    <sheet name="SCHEDULES FUEL INVENTORY OIL" sheetId="4" r:id="rId4"/>
    <sheet name="UNIT PERFORMANCE APPENDIX A" sheetId="5" r:id="rId5"/>
    <sheet name="FUEL COST PRIN GEN PLTS" sheetId="6" r:id="rId6"/>
    <sheet name="PURCHASE PRICE PAID BY %" sheetId="7" r:id="rId7"/>
  </sheets>
  <externalReferences>
    <externalReference r:id="rId10"/>
    <externalReference r:id="rId11"/>
  </externalReferences>
  <definedNames>
    <definedName name="FOBMINERECCONT">'[1]RECEIPTS CONT'!$A$10:$R$21</definedName>
    <definedName name="FOBMINERECSPOT">'[1]RECEIPTS SPOT'!$A$10:$R$21</definedName>
    <definedName name="_xlnm.Print_Area" localSheetId="6">'PURCHASE PRICE PAID BY %'!$A$1:$Y$60</definedName>
    <definedName name="_xlnm.Print_Area" localSheetId="4">'UNIT PERFORMANCE APPENDIX A'!$A$1:$F$120</definedName>
    <definedName name="_xlnm.Print_Titles" localSheetId="4">'UNIT PERFORMANCE APPENDIX A'!$1:$3</definedName>
    <definedName name="TOTALCOALRECCONT">'[1]RECEIPTS CONT'!$A$46:$N$56</definedName>
    <definedName name="TOTALCOALRECSPOT">'[1]RECEIPTS SPOT'!$A$46:$N$56</definedName>
    <definedName name="TRANSPRECCONT">'[2]RECEIPTS CONT'!$A$28:$N$39</definedName>
    <definedName name="TRANSPRECspot">'[2]RECEIPTS SPOT'!$A$39:$N$60</definedName>
  </definedNames>
  <calcPr fullCalcOnLoad="1"/>
</workbook>
</file>

<file path=xl/sharedStrings.xml><?xml version="1.0" encoding="utf-8"?>
<sst xmlns="http://schemas.openxmlformats.org/spreadsheetml/2006/main" count="679" uniqueCount="268">
  <si>
    <t xml:space="preserve"> </t>
  </si>
  <si>
    <t>P</t>
  </si>
  <si>
    <t>B</t>
  </si>
  <si>
    <t>O</t>
  </si>
  <si>
    <t>No.</t>
  </si>
  <si>
    <t>%</t>
  </si>
  <si>
    <t>D</t>
  </si>
  <si>
    <t>C</t>
  </si>
  <si>
    <t>M</t>
  </si>
  <si>
    <t>Tons</t>
  </si>
  <si>
    <t>MMBTU</t>
  </si>
  <si>
    <t>Cents Per</t>
  </si>
  <si>
    <t>Per</t>
  </si>
  <si>
    <t>Station and Supplier</t>
  </si>
  <si>
    <t>U</t>
  </si>
  <si>
    <t>N</t>
  </si>
  <si>
    <t>T</t>
  </si>
  <si>
    <t>Purchased</t>
  </si>
  <si>
    <t>Per Ton</t>
  </si>
  <si>
    <t>Ash</t>
  </si>
  <si>
    <t>Station</t>
  </si>
  <si>
    <t>Cu. Ft.</t>
  </si>
  <si>
    <t>Delivered</t>
  </si>
  <si>
    <t>Name</t>
  </si>
  <si>
    <t>Unit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</si>
  <si>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</si>
  <si>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</si>
  <si>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</si>
  <si>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</si>
  <si>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</si>
  <si>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</si>
  <si>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</si>
  <si>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</si>
  <si>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</si>
  <si>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</si>
  <si>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Amount</t>
  </si>
  <si>
    <t>Beginning Inventory</t>
  </si>
  <si>
    <t>Purchases</t>
  </si>
  <si>
    <t>Adjustments</t>
  </si>
  <si>
    <t xml:space="preserve"> 1</t>
  </si>
  <si>
    <t>Sub-Total</t>
  </si>
  <si>
    <t xml:space="preserve"> 2</t>
  </si>
  <si>
    <t>Ending Inventory</t>
  </si>
  <si>
    <t>Coal Pile Survey Adjustment</t>
  </si>
  <si>
    <t xml:space="preserve"> Includes 0 tons and $0 of fuel used in power conversion transaction.</t>
  </si>
  <si>
    <t>Less Disposed</t>
  </si>
  <si>
    <t xml:space="preserve">  Generation</t>
  </si>
  <si>
    <t xml:space="preserve"> Explain any adjustments fully.  Use additional sheets if necessary.</t>
  </si>
  <si>
    <t>April</t>
  </si>
  <si>
    <t>KENTUCKY POWER COMPANY</t>
  </si>
  <si>
    <t>BTU/GAL</t>
  </si>
  <si>
    <t>*</t>
  </si>
  <si>
    <t>PURCHASE PRICE PAID FOR COAL BY PERCENTAGE RANGE OF TOTAL PURCHASES AND RELATED FUEL STATISTICS</t>
  </si>
  <si>
    <t>Per Ton Cost Delivered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</si>
  <si>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</si>
  <si>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</si>
  <si>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</si>
  <si>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</si>
  <si>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</si>
  <si>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</si>
  <si>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</si>
  <si>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</si>
  <si>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</si>
  <si>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</si>
  <si>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</si>
  <si>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- Dollar Range - </t>
  </si>
  <si>
    <t>Avg. Btu Per Lb. of Coal Received</t>
  </si>
  <si>
    <t>Cost cents/1M Btu as Rec'd.(Exc.Hand.Cost)</t>
  </si>
  <si>
    <t>Cost cents/1M Btu as Rec'd.(Hand.Cost Only)</t>
  </si>
  <si>
    <t>Total Cost cents/1M Btu as Received-Total</t>
  </si>
  <si>
    <t>Moisture Content</t>
  </si>
  <si>
    <t>Ash Content</t>
  </si>
  <si>
    <t>Sulphur Content</t>
  </si>
  <si>
    <t>Avg. Purchase Price ($'s)</t>
  </si>
  <si>
    <t>End of Month Inventory Unit Price ($'s)</t>
  </si>
  <si>
    <t>Excess of Burn-Over Purchases (T)</t>
  </si>
  <si>
    <t>All Fuel-Avg. Cost cents/M Btu-Consumed</t>
  </si>
  <si>
    <t>*  Does not include handling cost; does include Tentative Price Increase accruals</t>
  </si>
  <si>
    <t xml:space="preserve">FUEL </t>
  </si>
  <si>
    <t xml:space="preserve"> GALLONS</t>
  </si>
  <si>
    <t>BTU/LB</t>
  </si>
  <si>
    <t xml:space="preserve">TOTAL </t>
  </si>
  <si>
    <t>COST</t>
  </si>
  <si>
    <t>OTHER &amp;</t>
  </si>
  <si>
    <t>PLANT</t>
  </si>
  <si>
    <t>TYPE</t>
  </si>
  <si>
    <t>CONSUMED</t>
  </si>
  <si>
    <t>C/MMBTU</t>
  </si>
  <si>
    <t>ACCOUNT 152</t>
  </si>
  <si>
    <t xml:space="preserve"> C/MMBTU</t>
  </si>
  <si>
    <t xml:space="preserve">  Chemical Cleaning/Other</t>
  </si>
  <si>
    <t>ANALYSIS OF COAL PURCHASES</t>
  </si>
  <si>
    <t>FOB Mine</t>
  </si>
  <si>
    <t>Trans Cost</t>
  </si>
  <si>
    <t>Delivered Cost</t>
  </si>
  <si>
    <t xml:space="preserve">Tons </t>
  </si>
  <si>
    <t xml:space="preserve">BTU </t>
  </si>
  <si>
    <t xml:space="preserve">Price </t>
  </si>
  <si>
    <t>Per LB.</t>
  </si>
  <si>
    <t xml:space="preserve"> Ton</t>
  </si>
  <si>
    <t>SO2</t>
  </si>
  <si>
    <t>HO2</t>
  </si>
  <si>
    <t>(k)</t>
  </si>
  <si>
    <t>(l)</t>
  </si>
  <si>
    <t>(m)</t>
  </si>
  <si>
    <t>(n)</t>
  </si>
  <si>
    <t>(o)</t>
  </si>
  <si>
    <t>(p)</t>
  </si>
  <si>
    <t xml:space="preserve">   </t>
  </si>
  <si>
    <t>ANALYSIS OF OIL PURCHASES</t>
  </si>
  <si>
    <t>Gal or</t>
  </si>
  <si>
    <t>BTU per</t>
  </si>
  <si>
    <t>Supplier</t>
  </si>
  <si>
    <t>Cost Per Gal</t>
  </si>
  <si>
    <t xml:space="preserve">Memo:             </t>
  </si>
  <si>
    <t>Number of Suppliers</t>
  </si>
  <si>
    <t>Less Coal Burned</t>
  </si>
  <si>
    <t xml:space="preserve"> KENTUCKY POWER COMPANY</t>
  </si>
  <si>
    <t>COAL INVENTORY SCHEDULE</t>
  </si>
  <si>
    <t>OIL INVENTORY SCHEDULE</t>
  </si>
  <si>
    <t>Gallons</t>
  </si>
  <si>
    <t>REPORT OF FUEL CONSUMED DATA FOR PRINCIPAL GENERATING PLANTS</t>
  </si>
  <si>
    <t>Station Weighted Average</t>
  </si>
  <si>
    <t>TOTAL SYSTEM WEIGHTED AVERAGE</t>
  </si>
  <si>
    <t>Long Term Contracts:</t>
  </si>
  <si>
    <t>A</t>
  </si>
  <si>
    <t>406288</t>
  </si>
  <si>
    <t>COAL</t>
  </si>
  <si>
    <t>OIL</t>
  </si>
  <si>
    <t>TOTAL</t>
  </si>
  <si>
    <t>ST</t>
  </si>
  <si>
    <t>District</t>
  </si>
  <si>
    <t>(q)</t>
  </si>
  <si>
    <t>(r)</t>
  </si>
  <si>
    <t>08</t>
  </si>
  <si>
    <t>KY</t>
  </si>
  <si>
    <t>CURRENT MO.</t>
  </si>
  <si>
    <t>40.00 - 44.99</t>
  </si>
  <si>
    <t>45.00 - 49.99</t>
  </si>
  <si>
    <t>50.00 - 54.99</t>
  </si>
  <si>
    <t>55.00 - 59.99</t>
  </si>
  <si>
    <t>60.00 - 64.99</t>
  </si>
  <si>
    <t>65.00 - 69.99</t>
  </si>
  <si>
    <t>70.00 - 74.99</t>
  </si>
  <si>
    <t>75.00 - 79.99</t>
  </si>
  <si>
    <t>80.00 - 84.99</t>
  </si>
  <si>
    <t>85.00 - 89.99</t>
  </si>
  <si>
    <t>90.00 - 94.99</t>
  </si>
  <si>
    <t>95.00 - 99.99</t>
  </si>
  <si>
    <t>100.00 - 104.99</t>
  </si>
  <si>
    <t>105.00 - 109.99</t>
  </si>
  <si>
    <t>110.00 - 114.99</t>
  </si>
  <si>
    <t>115.00 - 119.99</t>
  </si>
  <si>
    <t>120.00 - 124.99</t>
  </si>
  <si>
    <t>125.00 - 129.99</t>
  </si>
  <si>
    <t>130.00 - 134.99</t>
  </si>
  <si>
    <t>135.00 - 139.99</t>
  </si>
  <si>
    <t>140.00 - 144.99</t>
  </si>
  <si>
    <t>145.00 - 149.99</t>
  </si>
  <si>
    <t>150.00 - 154.99</t>
  </si>
  <si>
    <t>155.00 - 159.99</t>
  </si>
  <si>
    <t>160.00 - 164.99</t>
  </si>
  <si>
    <t>165.00 - 169.99</t>
  </si>
  <si>
    <t>170.00 - 174.99</t>
  </si>
  <si>
    <t>175.00 - 179.99</t>
  </si>
  <si>
    <t>180.00 - 184.99</t>
  </si>
  <si>
    <t>185.00 - 189.99</t>
  </si>
  <si>
    <t>190.00 - 194.99</t>
  </si>
  <si>
    <t>195.99 - 199.99</t>
  </si>
  <si>
    <t>APPENDIX A</t>
  </si>
  <si>
    <t>Line</t>
  </si>
  <si>
    <t>Item Description</t>
  </si>
  <si>
    <t>1.</t>
  </si>
  <si>
    <t>Unit Performance:</t>
  </si>
  <si>
    <t>a.</t>
  </si>
  <si>
    <t>Capacity (name plate rating)  (MW)</t>
  </si>
  <si>
    <t>b.</t>
  </si>
  <si>
    <t>Capacity (average load)  (MW)</t>
  </si>
  <si>
    <t>c.</t>
  </si>
  <si>
    <t>Net Demonstrated Capability  (MW)</t>
  </si>
  <si>
    <t>d.</t>
  </si>
  <si>
    <t>2.</t>
  </si>
  <si>
    <t>Heat Rate:</t>
  </si>
  <si>
    <t>Btu's Consumed  (MMBTU)</t>
  </si>
  <si>
    <t>Gross Generation  (MWH)</t>
  </si>
  <si>
    <t>Net Generation  (MWH)</t>
  </si>
  <si>
    <t>Heat Rate (L2a divided by L2c)  (BTU/KWH)</t>
  </si>
  <si>
    <t>3.</t>
  </si>
  <si>
    <t>Operating Availability:</t>
  </si>
  <si>
    <t>Hours Unit Operated</t>
  </si>
  <si>
    <t>Reported on Unit Basis Only</t>
  </si>
  <si>
    <t>Hours Available</t>
  </si>
  <si>
    <t>Hours During the Period</t>
  </si>
  <si>
    <t>Availability Factor (L3b divided by L3c)  (%)</t>
  </si>
  <si>
    <t>4.</t>
  </si>
  <si>
    <t>Cost per KWH:</t>
  </si>
  <si>
    <t>Gross Generation - FAC Basis (Cents/KWH)</t>
  </si>
  <si>
    <t>Net Generation - FAC Basis (Cents/KWH)</t>
  </si>
  <si>
    <t>5.</t>
  </si>
  <si>
    <t>Inventory Analysis:</t>
  </si>
  <si>
    <t>Number of Days Supply based on actual burn at the station</t>
  </si>
  <si>
    <t>Reported on total plant basis only</t>
  </si>
  <si>
    <t>30.00 - 39.99</t>
  </si>
  <si>
    <t>Net Capability Factor (%)</t>
  </si>
  <si>
    <t>Availability Factor (%)</t>
  </si>
  <si>
    <t>Net Capability Factor  (%)</t>
  </si>
  <si>
    <t>Southern Coal Sales Corp</t>
  </si>
  <si>
    <t>MITCHELL PLANT</t>
  </si>
  <si>
    <t>MITCHELL -  TOTAL PLANT</t>
  </si>
  <si>
    <t>MITCHELL - UNIT 1</t>
  </si>
  <si>
    <t>MITCHELL - UNIT 2</t>
  </si>
  <si>
    <t>TONS / MCF's/</t>
  </si>
  <si>
    <t>BTU/MCF</t>
  </si>
  <si>
    <t>GROSS *</t>
  </si>
  <si>
    <t>ACCOUNT 501/547/549</t>
  </si>
  <si>
    <t>ACCOUNT 151*</t>
  </si>
  <si>
    <t>MITCHELL - KPCO</t>
  </si>
  <si>
    <t>MITCHELL - OPCO</t>
  </si>
  <si>
    <t xml:space="preserve">MITCHELL TOTAL </t>
  </si>
  <si>
    <t xml:space="preserve">* includes Coal Hedging gains 5010001, 5010000, 5010003, 5010013,5010019, 5010027,5010030, 5010031,5010032, 5010033, 5040035, 5010036, 5470001, 5470003, 5490001 </t>
  </si>
  <si>
    <t>Ohio Valley Resources</t>
  </si>
  <si>
    <t>07-77-05-900OVRI</t>
  </si>
  <si>
    <t>R</t>
  </si>
  <si>
    <t>07-00-12-901</t>
  </si>
  <si>
    <t>Spot Market:</t>
  </si>
  <si>
    <t>Mitchell</t>
  </si>
  <si>
    <t>Petroleum Traders</t>
  </si>
  <si>
    <t>MITCHELL PLANT - KPCO SHARE</t>
  </si>
  <si>
    <t>MITCHELL PLANT - KENTUCKY POWER SHARE OF PURCHASES</t>
  </si>
  <si>
    <t>Kentucky Power Share of Coal Receipts</t>
  </si>
  <si>
    <t>Mitchell Total Coal Receipts</t>
  </si>
  <si>
    <t>Mitchell - Kentucky Power Coal Receipts Ratio</t>
  </si>
  <si>
    <t>Kentucky Power Share of Oil Receipts</t>
  </si>
  <si>
    <t>Mitchell Total Oil Receipts</t>
  </si>
  <si>
    <t>Mitchell - Kentucky Power Oil Receipts Ratio</t>
  </si>
  <si>
    <t>Total</t>
  </si>
  <si>
    <t>Tonnage Burned - Kentucky Power Share</t>
  </si>
  <si>
    <t>Tonnage Purchased - Kentucky Power Share</t>
  </si>
  <si>
    <t>Inventory End of Month-Tons - KPCO Share</t>
  </si>
  <si>
    <t>KENTUCKY POWER COMPANY - MITCHELL PLANT</t>
  </si>
  <si>
    <t>Spot</t>
  </si>
  <si>
    <t>Long Term Contract</t>
  </si>
  <si>
    <t>TOTAL STATION WEIGHTED AVERAGE</t>
  </si>
  <si>
    <t>TOTAL KENTUCKY POWER</t>
  </si>
  <si>
    <t>Rhino Energy, LLC</t>
  </si>
  <si>
    <t>03-30-10-900</t>
  </si>
  <si>
    <t>03-30-12-900</t>
  </si>
  <si>
    <t>Maple</t>
  </si>
  <si>
    <t>07-00-13-003</t>
  </si>
  <si>
    <t>Peabody COALTRADE</t>
  </si>
  <si>
    <t>03-00-14-4M1</t>
  </si>
  <si>
    <t>Patriot Coal</t>
  </si>
  <si>
    <t>07-00-13-001</t>
  </si>
  <si>
    <t>EDFTRADING</t>
  </si>
  <si>
    <t>03-00-14-001</t>
  </si>
  <si>
    <t>Mercuria Trading</t>
  </si>
  <si>
    <t>APRIL 2014</t>
  </si>
  <si>
    <t>03-00-14-002</t>
  </si>
  <si>
    <t>Trafigura AG</t>
  </si>
  <si>
    <t>03-00-14-003</t>
  </si>
  <si>
    <t>03-00-14-004</t>
  </si>
  <si>
    <t>RWE Supply</t>
  </si>
  <si>
    <t>03-00-14-005</t>
  </si>
  <si>
    <t>03-00-14-006</t>
  </si>
  <si>
    <t>03-00-14-008</t>
  </si>
  <si>
    <t>03-00-14-009</t>
  </si>
  <si>
    <t>Beech Fork Processing</t>
  </si>
  <si>
    <t>03-30-14-001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</si>
</sst>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&quot;$&quot;#,##0.0000"/>
    <numFmt numFmtId="170" formatCode="&quot;$&quot;#,##0"/>
    <numFmt numFmtId="171" formatCode="0.0000"/>
    <numFmt numFmtId="172" formatCode="mmmm\-yy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#,##0.0000"/>
    <numFmt numFmtId="177" formatCode="0.0000_);\(0.0000\)"/>
    <numFmt numFmtId="178" formatCode="#,##0.000"/>
    <numFmt numFmtId="179" formatCode="0.000_);\(0.000\)"/>
    <numFmt numFmtId="180" formatCode="&quot;$&quot;#,##0.0000_);\(&quot;$&quot;#,##0.0000\)"/>
    <numFmt numFmtId="181" formatCode="0.0%"/>
    <numFmt numFmtId="182" formatCode="0.0_);\(0.0\)"/>
    <numFmt numFmtId="183" formatCode="#,##0.0000_);\(#,##0.0000\)"/>
    <numFmt numFmtId="184" formatCode="#,##0.0_);\(#,##0.0\)"/>
    <numFmt numFmtId="185" formatCode="_(* #,##0.0_);_(* \(#,##0.0\);_(* &quot;-&quot;?_);_(@_)"/>
    <numFmt numFmtId="186" formatCode="#,##0.000000_);\(#,##0.000000\)"/>
  </numFmts>
  <fonts count="6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name val="Arial MT"/>
      <family val="0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Arial MT"/>
      <family val="0"/>
    </font>
    <font>
      <b/>
      <sz val="10"/>
      <name val="Arial M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2"/>
      <color indexed="12"/>
      <name val="Arial MT"/>
      <family val="0"/>
    </font>
    <font>
      <sz val="10"/>
      <color indexed="12"/>
      <name val="Arial M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 MT"/>
      <family val="0"/>
    </font>
    <font>
      <sz val="10"/>
      <color rgb="FF0000FF"/>
      <name val="Arial MT"/>
      <family val="0"/>
    </font>
    <font>
      <sz val="10"/>
      <color rgb="FF0000FF"/>
      <name val="Arial"/>
      <family val="2"/>
    </font>
    <font>
      <sz val="10"/>
      <color rgb="FF9933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59" applyAlignment="1">
      <alignment/>
      <protection/>
    </xf>
    <xf numFmtId="0" fontId="1" fillId="0" borderId="0" xfId="59" applyNumberFormat="1" applyFont="1" applyAlignment="1">
      <alignment horizontal="center"/>
      <protection/>
    </xf>
    <xf numFmtId="0" fontId="1" fillId="0" borderId="0" xfId="59" applyFont="1" applyAlignment="1">
      <alignment/>
      <protection/>
    </xf>
    <xf numFmtId="1" fontId="1" fillId="0" borderId="0" xfId="59" applyNumberFormat="1" applyFont="1" applyAlignment="1">
      <alignment/>
      <protection/>
    </xf>
    <xf numFmtId="0" fontId="3" fillId="0" borderId="0" xfId="59" applyNumberFormat="1" applyFont="1" applyAlignment="1">
      <alignment/>
      <protection/>
    </xf>
    <xf numFmtId="169" fontId="1" fillId="0" borderId="0" xfId="59" applyNumberFormat="1" applyFont="1" applyAlignment="1">
      <alignment/>
      <protection/>
    </xf>
    <xf numFmtId="1" fontId="1" fillId="0" borderId="0" xfId="59" applyNumberFormat="1">
      <alignment/>
      <protection/>
    </xf>
    <xf numFmtId="164" fontId="3" fillId="0" borderId="0" xfId="59" applyNumberFormat="1" applyFont="1" applyAlignment="1">
      <alignment/>
      <protection/>
    </xf>
    <xf numFmtId="1" fontId="1" fillId="0" borderId="0" xfId="59" applyNumberFormat="1" applyFont="1" applyAlignment="1">
      <alignment horizontal="center"/>
      <protection/>
    </xf>
    <xf numFmtId="164" fontId="3" fillId="0" borderId="0" xfId="59" applyNumberFormat="1" applyFont="1">
      <alignment/>
      <protection/>
    </xf>
    <xf numFmtId="1" fontId="1" fillId="0" borderId="0" xfId="59" applyNumberFormat="1" applyFont="1" applyAlignment="1">
      <alignment horizontal="left"/>
      <protection/>
    </xf>
    <xf numFmtId="164" fontId="1" fillId="0" borderId="0" xfId="59" applyNumberFormat="1" applyFont="1" applyAlignment="1">
      <alignment/>
      <protection/>
    </xf>
    <xf numFmtId="4" fontId="1" fillId="0" borderId="0" xfId="59" applyNumberFormat="1">
      <alignment/>
      <protection/>
    </xf>
    <xf numFmtId="164" fontId="1" fillId="0" borderId="0" xfId="59" applyNumberFormat="1">
      <alignment/>
      <protection/>
    </xf>
    <xf numFmtId="0" fontId="1" fillId="0" borderId="0" xfId="58" applyAlignment="1">
      <alignment/>
      <protection/>
    </xf>
    <xf numFmtId="0" fontId="1" fillId="0" borderId="0" xfId="58" applyFont="1" applyAlignment="1">
      <alignment horizontal="left"/>
      <protection/>
    </xf>
    <xf numFmtId="0" fontId="1" fillId="0" borderId="0" xfId="58" applyNumberFormat="1" applyFont="1" applyAlignment="1">
      <alignment horizontal="left"/>
      <protection/>
    </xf>
    <xf numFmtId="169" fontId="1" fillId="0" borderId="0" xfId="58" applyNumberFormat="1" applyFont="1" applyAlignment="1">
      <alignment/>
      <protection/>
    </xf>
    <xf numFmtId="0" fontId="1" fillId="0" borderId="0" xfId="58" applyNumberFormat="1" applyFont="1" applyAlignment="1">
      <alignment/>
      <protection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39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39" fontId="0" fillId="0" borderId="10" xfId="0" applyNumberFormat="1" applyBorder="1" applyAlignment="1">
      <alignment/>
    </xf>
    <xf numFmtId="39" fontId="0" fillId="0" borderId="11" xfId="0" applyNumberFormat="1" applyBorder="1" applyAlignment="1">
      <alignment/>
    </xf>
    <xf numFmtId="37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3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2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39" fontId="0" fillId="0" borderId="15" xfId="0" applyNumberFormat="1" applyBorder="1" applyAlignment="1">
      <alignment/>
    </xf>
    <xf numFmtId="39" fontId="0" fillId="0" borderId="16" xfId="0" applyNumberFormat="1" applyBorder="1" applyAlignment="1">
      <alignment/>
    </xf>
    <xf numFmtId="37" fontId="0" fillId="0" borderId="16" xfId="0" applyNumberFormat="1" applyBorder="1" applyAlignment="1">
      <alignment/>
    </xf>
    <xf numFmtId="0" fontId="1" fillId="0" borderId="0" xfId="58" applyNumberFormat="1" applyFont="1" applyAlignment="1">
      <alignment horizontal="right"/>
      <protection/>
    </xf>
    <xf numFmtId="0" fontId="8" fillId="0" borderId="0" xfId="0" applyNumberFormat="1" applyFont="1" applyFill="1" applyAlignment="1">
      <alignment/>
    </xf>
    <xf numFmtId="0" fontId="4" fillId="0" borderId="0" xfId="58" applyFont="1" applyAlignment="1">
      <alignment horizontal="center"/>
      <protection/>
    </xf>
    <xf numFmtId="0" fontId="10" fillId="0" borderId="0" xfId="0" applyFont="1" applyAlignment="1">
      <alignment horizontal="center"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168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77" fontId="0" fillId="0" borderId="0" xfId="0" applyNumberFormat="1" applyAlignment="1">
      <alignment/>
    </xf>
    <xf numFmtId="0" fontId="1" fillId="0" borderId="13" xfId="58" applyBorder="1" applyAlignment="1">
      <alignment/>
      <protection/>
    </xf>
    <xf numFmtId="169" fontId="1" fillId="0" borderId="13" xfId="58" applyNumberFormat="1" applyFont="1" applyBorder="1" applyAlignment="1">
      <alignment/>
      <protection/>
    </xf>
    <xf numFmtId="0" fontId="2" fillId="0" borderId="0" xfId="58" applyFont="1" applyAlignment="1">
      <alignment horizontal="center"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1" fillId="0" borderId="13" xfId="59" applyBorder="1" applyAlignment="1">
      <alignment/>
      <protection/>
    </xf>
    <xf numFmtId="169" fontId="1" fillId="0" borderId="13" xfId="59" applyNumberFormat="1" applyFont="1" applyBorder="1" applyAlignment="1">
      <alignment/>
      <protection/>
    </xf>
    <xf numFmtId="0" fontId="1" fillId="0" borderId="17" xfId="59" applyBorder="1" applyAlignment="1">
      <alignment/>
      <protection/>
    </xf>
    <xf numFmtId="169" fontId="1" fillId="0" borderId="17" xfId="59" applyNumberFormat="1" applyFont="1" applyBorder="1" applyAlignment="1">
      <alignment/>
      <protection/>
    </xf>
    <xf numFmtId="0" fontId="1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" fillId="0" borderId="0" xfId="59" applyBorder="1" applyAlignment="1">
      <alignment/>
      <protection/>
    </xf>
    <xf numFmtId="43" fontId="3" fillId="0" borderId="0" xfId="42" applyFont="1" applyAlignment="1">
      <alignment/>
    </xf>
    <xf numFmtId="43" fontId="1" fillId="0" borderId="0" xfId="42" applyFont="1" applyAlignment="1">
      <alignment/>
    </xf>
    <xf numFmtId="43" fontId="1" fillId="0" borderId="17" xfId="42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173" fontId="0" fillId="0" borderId="0" xfId="0" applyNumberFormat="1" applyAlignment="1">
      <alignment/>
    </xf>
    <xf numFmtId="169" fontId="1" fillId="0" borderId="0" xfId="58" applyNumberFormat="1" applyFont="1" applyBorder="1" applyAlignment="1">
      <alignment/>
      <protection/>
    </xf>
    <xf numFmtId="4" fontId="3" fillId="0" borderId="0" xfId="42" applyNumberFormat="1" applyFont="1" applyAlignment="1">
      <alignment/>
    </xf>
    <xf numFmtId="0" fontId="1" fillId="0" borderId="0" xfId="58" applyFont="1" applyAlignment="1">
      <alignment horizontal="right"/>
      <protection/>
    </xf>
    <xf numFmtId="4" fontId="1" fillId="0" borderId="0" xfId="58" applyNumberFormat="1" applyBorder="1">
      <alignment/>
      <protection/>
    </xf>
    <xf numFmtId="0" fontId="1" fillId="0" borderId="0" xfId="58" applyBorder="1" applyAlignment="1">
      <alignment/>
      <protection/>
    </xf>
    <xf numFmtId="164" fontId="1" fillId="0" borderId="0" xfId="58" applyNumberFormat="1" applyFont="1" applyBorder="1" applyAlignment="1">
      <alignment/>
      <protection/>
    </xf>
    <xf numFmtId="4" fontId="3" fillId="0" borderId="0" xfId="59" applyNumberFormat="1" applyFont="1" applyAlignment="1">
      <alignment/>
      <protection/>
    </xf>
    <xf numFmtId="4" fontId="3" fillId="0" borderId="13" xfId="42" applyNumberFormat="1" applyFont="1" applyBorder="1" applyAlignment="1">
      <alignment/>
    </xf>
    <xf numFmtId="4" fontId="3" fillId="0" borderId="13" xfId="59" applyNumberFormat="1" applyFont="1" applyBorder="1" applyAlignment="1">
      <alignment/>
      <protection/>
    </xf>
    <xf numFmtId="4" fontId="3" fillId="0" borderId="0" xfId="42" applyNumberFormat="1" applyFont="1" applyBorder="1" applyAlignment="1">
      <alignment/>
    </xf>
    <xf numFmtId="4" fontId="3" fillId="0" borderId="0" xfId="59" applyNumberFormat="1" applyFont="1" applyBorder="1" applyAlignment="1">
      <alignment/>
      <protection/>
    </xf>
    <xf numFmtId="4" fontId="14" fillId="0" borderId="0" xfId="58" applyNumberFormat="1" applyFont="1" applyAlignment="1">
      <alignment/>
      <protection/>
    </xf>
    <xf numFmtId="0" fontId="14" fillId="0" borderId="0" xfId="58" applyFont="1" applyAlignment="1">
      <alignment/>
      <protection/>
    </xf>
    <xf numFmtId="7" fontId="14" fillId="0" borderId="0" xfId="44" applyNumberFormat="1" applyFont="1" applyAlignment="1">
      <alignment/>
    </xf>
    <xf numFmtId="180" fontId="1" fillId="0" borderId="0" xfId="44" applyNumberFormat="1" applyFont="1" applyAlignment="1">
      <alignment/>
    </xf>
    <xf numFmtId="0" fontId="14" fillId="0" borderId="0" xfId="58" applyNumberFormat="1" applyFont="1" applyAlignment="1">
      <alignment/>
      <protection/>
    </xf>
    <xf numFmtId="7" fontId="14" fillId="0" borderId="0" xfId="58" applyNumberFormat="1" applyFont="1" applyAlignment="1">
      <alignment/>
      <protection/>
    </xf>
    <xf numFmtId="7" fontId="5" fillId="0" borderId="0" xfId="58" applyNumberFormat="1" applyFont="1" applyAlignment="1">
      <alignment/>
      <protection/>
    </xf>
    <xf numFmtId="39" fontId="14" fillId="0" borderId="13" xfId="58" applyNumberFormat="1" applyFont="1" applyBorder="1" applyAlignment="1">
      <alignment/>
      <protection/>
    </xf>
    <xf numFmtId="7" fontId="14" fillId="0" borderId="13" xfId="58" applyNumberFormat="1" applyFont="1" applyBorder="1" applyAlignment="1">
      <alignment/>
      <protection/>
    </xf>
    <xf numFmtId="180" fontId="1" fillId="0" borderId="13" xfId="44" applyNumberFormat="1" applyFont="1" applyBorder="1" applyAlignment="1">
      <alignment/>
    </xf>
    <xf numFmtId="7" fontId="1" fillId="0" borderId="0" xfId="58" applyNumberFormat="1" applyAlignment="1">
      <alignment/>
      <protection/>
    </xf>
    <xf numFmtId="4" fontId="1" fillId="0" borderId="0" xfId="58" applyNumberFormat="1">
      <alignment/>
      <protection/>
    </xf>
    <xf numFmtId="164" fontId="1" fillId="0" borderId="0" xfId="58" applyNumberFormat="1" applyFont="1" applyAlignment="1">
      <alignment/>
      <protection/>
    </xf>
    <xf numFmtId="4" fontId="14" fillId="0" borderId="13" xfId="58" applyNumberFormat="1" applyFont="1" applyBorder="1" applyAlignment="1">
      <alignment/>
      <protection/>
    </xf>
    <xf numFmtId="0" fontId="14" fillId="0" borderId="13" xfId="58" applyNumberFormat="1" applyFont="1" applyBorder="1" applyAlignment="1">
      <alignment/>
      <protection/>
    </xf>
    <xf numFmtId="164" fontId="14" fillId="0" borderId="13" xfId="58" applyNumberFormat="1" applyFont="1" applyBorder="1" applyAlignment="1">
      <alignment/>
      <protection/>
    </xf>
    <xf numFmtId="4" fontId="1" fillId="0" borderId="18" xfId="58" applyNumberFormat="1" applyBorder="1">
      <alignment/>
      <protection/>
    </xf>
    <xf numFmtId="0" fontId="1" fillId="0" borderId="18" xfId="58" applyBorder="1" applyAlignment="1">
      <alignment/>
      <protection/>
    </xf>
    <xf numFmtId="164" fontId="1" fillId="0" borderId="18" xfId="58" applyNumberFormat="1" applyFont="1" applyBorder="1" applyAlignment="1">
      <alignment/>
      <protection/>
    </xf>
    <xf numFmtId="169" fontId="1" fillId="0" borderId="18" xfId="58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168" fontId="0" fillId="0" borderId="0" xfId="42" applyNumberFormat="1" applyAlignment="1">
      <alignment/>
    </xf>
    <xf numFmtId="43" fontId="0" fillId="0" borderId="0" xfId="42" applyAlignment="1">
      <alignment/>
    </xf>
    <xf numFmtId="183" fontId="0" fillId="0" borderId="0" xfId="0" applyNumberFormat="1" applyAlignment="1">
      <alignment/>
    </xf>
    <xf numFmtId="43" fontId="0" fillId="0" borderId="0" xfId="42" applyNumberFormat="1" applyAlignment="1">
      <alignment/>
    </xf>
    <xf numFmtId="0" fontId="0" fillId="0" borderId="0" xfId="0" applyFill="1" applyAlignment="1">
      <alignment horizontal="center"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7" fontId="0" fillId="0" borderId="17" xfId="42" applyNumberFormat="1" applyBorder="1" applyAlignment="1">
      <alignment/>
    </xf>
    <xf numFmtId="167" fontId="0" fillId="0" borderId="0" xfId="42" applyNumberFormat="1" applyAlignment="1">
      <alignment/>
    </xf>
    <xf numFmtId="167" fontId="8" fillId="0" borderId="0" xfId="0" applyNumberFormat="1" applyFont="1" applyAlignment="1">
      <alignment/>
    </xf>
    <xf numFmtId="0" fontId="6" fillId="0" borderId="19" xfId="57" applyFont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39" fontId="9" fillId="0" borderId="0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9" fillId="0" borderId="0" xfId="0" applyFont="1" applyBorder="1" applyAlignment="1">
      <alignment/>
    </xf>
    <xf numFmtId="3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9" fontId="8" fillId="0" borderId="0" xfId="42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3" fontId="0" fillId="0" borderId="20" xfId="42" applyFont="1" applyBorder="1" applyAlignment="1">
      <alignment/>
    </xf>
    <xf numFmtId="39" fontId="0" fillId="0" borderId="20" xfId="0" applyNumberFormat="1" applyBorder="1" applyAlignment="1">
      <alignment/>
    </xf>
    <xf numFmtId="0" fontId="6" fillId="0" borderId="20" xfId="57" applyFont="1" applyBorder="1" applyAlignment="1">
      <alignment/>
      <protection/>
    </xf>
    <xf numFmtId="0" fontId="9" fillId="0" borderId="20" xfId="0" applyFont="1" applyBorder="1" applyAlignment="1">
      <alignment/>
    </xf>
    <xf numFmtId="39" fontId="0" fillId="0" borderId="20" xfId="42" applyNumberFormat="1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41" fontId="0" fillId="0" borderId="19" xfId="0" applyNumberFormat="1" applyBorder="1" applyAlignment="1">
      <alignment horizontal="center"/>
    </xf>
    <xf numFmtId="43" fontId="0" fillId="0" borderId="19" xfId="0" applyNumberFormat="1" applyBorder="1" applyAlignment="1">
      <alignment/>
    </xf>
    <xf numFmtId="37" fontId="0" fillId="0" borderId="19" xfId="0" applyNumberFormat="1" applyFont="1" applyBorder="1" applyAlignment="1">
      <alignment/>
    </xf>
    <xf numFmtId="39" fontId="0" fillId="0" borderId="19" xfId="0" applyNumberFormat="1" applyBorder="1" applyAlignment="1">
      <alignment/>
    </xf>
    <xf numFmtId="43" fontId="0" fillId="0" borderId="19" xfId="42" applyFont="1" applyBorder="1" applyAlignment="1">
      <alignment/>
    </xf>
    <xf numFmtId="39" fontId="0" fillId="0" borderId="19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7" fontId="8" fillId="0" borderId="0" xfId="42" applyNumberFormat="1" applyFont="1" applyAlignment="1">
      <alignment/>
    </xf>
    <xf numFmtId="3" fontId="8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168" fontId="0" fillId="0" borderId="0" xfId="42" applyNumberFormat="1" applyFont="1" applyAlignment="1">
      <alignment/>
    </xf>
    <xf numFmtId="177" fontId="0" fillId="0" borderId="0" xfId="0" applyNumberFormat="1" applyFont="1" applyAlignment="1">
      <alignment/>
    </xf>
    <xf numFmtId="44" fontId="3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17" xfId="44" applyFont="1" applyBorder="1" applyAlignment="1">
      <alignment/>
    </xf>
    <xf numFmtId="39" fontId="3" fillId="0" borderId="13" xfId="44" applyNumberFormat="1" applyFont="1" applyBorder="1" applyAlignment="1">
      <alignment/>
    </xf>
    <xf numFmtId="39" fontId="3" fillId="0" borderId="0" xfId="44" applyNumberFormat="1" applyFont="1" applyBorder="1" applyAlignment="1">
      <alignment/>
    </xf>
    <xf numFmtId="4" fontId="0" fillId="0" borderId="20" xfId="0" applyNumberFormat="1" applyBorder="1" applyAlignment="1">
      <alignment/>
    </xf>
    <xf numFmtId="39" fontId="0" fillId="0" borderId="19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49" fontId="0" fillId="0" borderId="0" xfId="42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68" fontId="0" fillId="0" borderId="0" xfId="42" applyNumberFormat="1" applyAlignment="1">
      <alignment horizontal="left"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39" fontId="0" fillId="0" borderId="0" xfId="0" applyNumberFormat="1" applyFont="1" applyAlignment="1">
      <alignment/>
    </xf>
    <xf numFmtId="177" fontId="0" fillId="0" borderId="0" xfId="0" applyNumberFormat="1" applyAlignment="1">
      <alignment horizontal="left"/>
    </xf>
    <xf numFmtId="2" fontId="0" fillId="0" borderId="19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167" fontId="0" fillId="33" borderId="0" xfId="42" applyNumberFormat="1" applyFill="1" applyAlignment="1">
      <alignment/>
    </xf>
    <xf numFmtId="168" fontId="0" fillId="33" borderId="0" xfId="42" applyNumberFormat="1" applyFill="1" applyAlignment="1">
      <alignment/>
    </xf>
    <xf numFmtId="43" fontId="0" fillId="33" borderId="0" xfId="42" applyFill="1" applyAlignment="1">
      <alignment/>
    </xf>
    <xf numFmtId="43" fontId="0" fillId="33" borderId="0" xfId="42" applyNumberFormat="1" applyFill="1" applyAlignment="1">
      <alignment/>
    </xf>
    <xf numFmtId="177" fontId="0" fillId="33" borderId="0" xfId="0" applyNumberFormat="1" applyFill="1" applyAlignment="1">
      <alignment/>
    </xf>
    <xf numFmtId="37" fontId="0" fillId="0" borderId="2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39" fontId="0" fillId="0" borderId="21" xfId="42" applyNumberFormat="1" applyFont="1" applyBorder="1" applyAlignment="1">
      <alignment horizontal="center"/>
    </xf>
    <xf numFmtId="39" fontId="0" fillId="0" borderId="2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67" fontId="8" fillId="0" borderId="0" xfId="42" applyNumberFormat="1" applyFont="1" applyFill="1" applyAlignment="1">
      <alignment/>
    </xf>
    <xf numFmtId="165" fontId="8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7" fontId="1" fillId="0" borderId="0" xfId="44" applyNumberFormat="1" applyFont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42" applyNumberFormat="1" applyFont="1" applyAlignment="1">
      <alignment horizontal="center"/>
    </xf>
    <xf numFmtId="167" fontId="0" fillId="0" borderId="0" xfId="42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168" fontId="8" fillId="0" borderId="0" xfId="42" applyNumberFormat="1" applyFont="1" applyFill="1" applyAlignment="1">
      <alignment/>
    </xf>
    <xf numFmtId="43" fontId="8" fillId="0" borderId="0" xfId="42" applyFont="1" applyFill="1" applyAlignment="1">
      <alignment/>
    </xf>
    <xf numFmtId="177" fontId="8" fillId="0" borderId="0" xfId="42" applyNumberFormat="1" applyFont="1" applyFill="1" applyAlignment="1">
      <alignment/>
    </xf>
    <xf numFmtId="176" fontId="0" fillId="0" borderId="0" xfId="0" applyNumberFormat="1" applyAlignment="1">
      <alignment horizontal="center"/>
    </xf>
    <xf numFmtId="39" fontId="19" fillId="0" borderId="0" xfId="0" applyNumberFormat="1" applyFont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39" fontId="0" fillId="0" borderId="12" xfId="0" applyNumberFormat="1" applyFont="1" applyBorder="1" applyAlignment="1">
      <alignment/>
    </xf>
    <xf numFmtId="176" fontId="0" fillId="0" borderId="16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39" fontId="0" fillId="0" borderId="10" xfId="0" applyNumberFormat="1" applyFont="1" applyBorder="1" applyAlignment="1">
      <alignment/>
    </xf>
    <xf numFmtId="39" fontId="0" fillId="0" borderId="15" xfId="0" applyNumberFormat="1" applyBorder="1" applyAlignment="1">
      <alignment horizontal="center"/>
    </xf>
    <xf numFmtId="3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9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0" fontId="20" fillId="0" borderId="0" xfId="57" applyFont="1" applyBorder="1" applyAlignment="1">
      <alignment/>
      <protection/>
    </xf>
    <xf numFmtId="0" fontId="56" fillId="0" borderId="0" xfId="57" applyFont="1" applyBorder="1" applyAlignment="1">
      <alignment/>
      <protection/>
    </xf>
    <xf numFmtId="43" fontId="57" fillId="0" borderId="0" xfId="42" applyFont="1" applyBorder="1" applyAlignment="1">
      <alignment/>
    </xf>
    <xf numFmtId="43" fontId="20" fillId="0" borderId="0" xfId="42" applyFont="1" applyBorder="1" applyAlignment="1">
      <alignment/>
    </xf>
    <xf numFmtId="10" fontId="20" fillId="0" borderId="0" xfId="57" applyNumberFormat="1" applyFont="1" applyBorder="1" applyAlignment="1">
      <alignment/>
      <protection/>
    </xf>
    <xf numFmtId="43" fontId="20" fillId="0" borderId="0" xfId="57" applyNumberFormat="1" applyFont="1" applyBorder="1" applyAlignment="1">
      <alignment/>
      <protection/>
    </xf>
    <xf numFmtId="43" fontId="20" fillId="0" borderId="13" xfId="57" applyNumberFormat="1" applyFont="1" applyBorder="1" applyAlignment="1">
      <alignment/>
      <protection/>
    </xf>
    <xf numFmtId="0" fontId="21" fillId="0" borderId="0" xfId="57" applyFont="1" applyBorder="1" applyAlignment="1">
      <alignment/>
      <protection/>
    </xf>
    <xf numFmtId="168" fontId="0" fillId="34" borderId="0" xfId="42" applyNumberFormat="1" applyFill="1" applyAlignment="1">
      <alignment/>
    </xf>
    <xf numFmtId="168" fontId="0" fillId="34" borderId="0" xfId="42" applyNumberFormat="1" applyFont="1" applyFill="1" applyAlignment="1">
      <alignment/>
    </xf>
    <xf numFmtId="168" fontId="8" fillId="34" borderId="0" xfId="42" applyNumberFormat="1" applyFont="1" applyFill="1" applyAlignment="1">
      <alignment/>
    </xf>
    <xf numFmtId="177" fontId="0" fillId="34" borderId="0" xfId="0" applyNumberFormat="1" applyFill="1" applyAlignment="1">
      <alignment/>
    </xf>
    <xf numFmtId="168" fontId="58" fillId="34" borderId="0" xfId="42" applyNumberFormat="1" applyFont="1" applyFill="1" applyAlignment="1">
      <alignment/>
    </xf>
    <xf numFmtId="168" fontId="0" fillId="34" borderId="0" xfId="42" applyNumberFormat="1" applyFont="1" applyFill="1" applyAlignment="1">
      <alignment horizontal="left"/>
    </xf>
    <xf numFmtId="177" fontId="0" fillId="34" borderId="0" xfId="0" applyNumberFormat="1" applyFill="1" applyAlignment="1">
      <alignment horizontal="left"/>
    </xf>
    <xf numFmtId="177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77" fontId="8" fillId="34" borderId="0" xfId="42" applyNumberFormat="1" applyFont="1" applyFill="1" applyAlignment="1">
      <alignment/>
    </xf>
    <xf numFmtId="177" fontId="58" fillId="34" borderId="0" xfId="42" applyNumberFormat="1" applyFont="1" applyFill="1" applyAlignment="1">
      <alignment/>
    </xf>
    <xf numFmtId="37" fontId="59" fillId="0" borderId="19" xfId="0" applyNumberFormat="1" applyFont="1" applyBorder="1" applyAlignment="1">
      <alignment/>
    </xf>
    <xf numFmtId="39" fontId="59" fillId="0" borderId="19" xfId="0" applyNumberFormat="1" applyFont="1" applyBorder="1" applyAlignment="1">
      <alignment/>
    </xf>
    <xf numFmtId="39" fontId="59" fillId="0" borderId="19" xfId="0" applyNumberFormat="1" applyFont="1" applyBorder="1" applyAlignment="1">
      <alignment horizontal="center"/>
    </xf>
    <xf numFmtId="43" fontId="59" fillId="0" borderId="19" xfId="0" applyNumberFormat="1" applyFont="1" applyBorder="1" applyAlignment="1">
      <alignment/>
    </xf>
    <xf numFmtId="2" fontId="59" fillId="0" borderId="19" xfId="0" applyNumberFormat="1" applyFont="1" applyBorder="1" applyAlignment="1">
      <alignment/>
    </xf>
    <xf numFmtId="43" fontId="59" fillId="0" borderId="19" xfId="42" applyFont="1" applyBorder="1" applyAlignment="1">
      <alignment/>
    </xf>
    <xf numFmtId="43" fontId="0" fillId="0" borderId="0" xfId="42" applyFont="1" applyFill="1" applyAlignment="1">
      <alignment/>
    </xf>
    <xf numFmtId="167" fontId="0" fillId="34" borderId="0" xfId="42" applyNumberFormat="1" applyFont="1" applyFill="1" applyAlignment="1">
      <alignment/>
    </xf>
    <xf numFmtId="0" fontId="0" fillId="34" borderId="0" xfId="0" applyFill="1" applyAlignment="1">
      <alignment horizontal="center"/>
    </xf>
    <xf numFmtId="43" fontId="0" fillId="0" borderId="0" xfId="42" applyFont="1" applyAlignment="1">
      <alignment horizontal="left"/>
    </xf>
    <xf numFmtId="43" fontId="0" fillId="0" borderId="0" xfId="42" applyNumberFormat="1" applyFont="1" applyAlignment="1">
      <alignment horizontal="left"/>
    </xf>
    <xf numFmtId="177" fontId="0" fillId="0" borderId="0" xfId="42" applyNumberFormat="1" applyFont="1" applyAlignment="1">
      <alignment/>
    </xf>
    <xf numFmtId="168" fontId="0" fillId="34" borderId="0" xfId="42" applyNumberFormat="1" applyFont="1" applyFill="1" applyAlignment="1">
      <alignment/>
    </xf>
    <xf numFmtId="177" fontId="58" fillId="34" borderId="0" xfId="0" applyNumberFormat="1" applyFont="1" applyFill="1" applyAlignment="1">
      <alignment/>
    </xf>
    <xf numFmtId="168" fontId="58" fillId="34" borderId="0" xfId="42" applyNumberFormat="1" applyFont="1" applyFill="1" applyAlignment="1">
      <alignment horizontal="left"/>
    </xf>
    <xf numFmtId="0" fontId="9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49" fontId="16" fillId="0" borderId="0" xfId="0" applyNumberFormat="1" applyFont="1" applyBorder="1" applyAlignment="1" quotePrefix="1">
      <alignment horizontal="center"/>
    </xf>
    <xf numFmtId="0" fontId="2" fillId="0" borderId="0" xfId="59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49" fontId="12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3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alysisCoalPur" xfId="57"/>
    <cellStyle name="Normal_InvFuelSchCoal" xfId="58"/>
    <cellStyle name="Normal_InvFuelSchOi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%20New\KP\0503\RPT03KY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ContractAccounting\Fuel%20New\KP\2008\0708\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</sheetNames>
    <sheetDataSet>
      <sheetData sheetId="16">
        <row r="10">
          <cell r="B10" t="str">
            <v>AEI Coal Sales</v>
          </cell>
          <cell r="C10" t="str">
            <v>03-30-99-900</v>
          </cell>
          <cell r="D10" t="str">
            <v>A</v>
          </cell>
          <cell r="E10">
            <v>0</v>
          </cell>
          <cell r="F10">
            <v>0</v>
          </cell>
          <cell r="H10">
            <v>0</v>
          </cell>
          <cell r="I10">
            <v>151884.86</v>
          </cell>
          <cell r="J10">
            <v>-151884.86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AEI Coal Sales</v>
          </cell>
          <cell r="C11" t="str">
            <v>03-30-99-900</v>
          </cell>
          <cell r="D11" t="str">
            <v>B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1</v>
          </cell>
          <cell r="B12" t="str">
            <v>Beechfork/Pevler</v>
          </cell>
          <cell r="C12" t="str">
            <v>03-30-99-903</v>
          </cell>
          <cell r="D12" t="str">
            <v>A</v>
          </cell>
          <cell r="E12">
            <v>48833.07000000001</v>
          </cell>
          <cell r="F12">
            <v>716501.97</v>
          </cell>
          <cell r="H12">
            <v>0</v>
          </cell>
          <cell r="I12">
            <v>1174703.72</v>
          </cell>
          <cell r="J12">
            <v>-831672.63</v>
          </cell>
          <cell r="M12">
            <v>1059533.06</v>
          </cell>
          <cell r="N12">
            <v>21.7</v>
          </cell>
          <cell r="O12">
            <v>12044</v>
          </cell>
          <cell r="P12">
            <v>0.95</v>
          </cell>
          <cell r="Q12">
            <v>9.12</v>
          </cell>
          <cell r="R12">
            <v>9.13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Onyx Coal Sales Inc</v>
          </cell>
          <cell r="C15" t="str">
            <v>03-30-93-903</v>
          </cell>
          <cell r="D15" t="str">
            <v>A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Pen Coal Corp</v>
          </cell>
          <cell r="C16" t="str">
            <v>03-30-99-911</v>
          </cell>
          <cell r="D16" t="str">
            <v>A</v>
          </cell>
          <cell r="E16">
            <v>0</v>
          </cell>
          <cell r="F16">
            <v>0</v>
          </cell>
          <cell r="H16">
            <v>0</v>
          </cell>
          <cell r="I16">
            <v>417258.68000000005</v>
          </cell>
          <cell r="J16">
            <v>-417258.68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Pen Coal Corp</v>
          </cell>
          <cell r="C17" t="str">
            <v>03-30-99-911</v>
          </cell>
          <cell r="D17" t="str">
            <v>B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>
            <v>2</v>
          </cell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3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4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48833.07000000001</v>
          </cell>
          <cell r="F21">
            <v>716501.97</v>
          </cell>
          <cell r="H21">
            <v>0</v>
          </cell>
          <cell r="I21">
            <v>1743847.2600000002</v>
          </cell>
          <cell r="J21">
            <v>-1400816.17</v>
          </cell>
          <cell r="M21">
            <v>1059533.06</v>
          </cell>
          <cell r="N21">
            <v>21.7</v>
          </cell>
          <cell r="O21">
            <v>12044</v>
          </cell>
          <cell r="P21">
            <v>0.95</v>
          </cell>
          <cell r="Q21">
            <v>9.12</v>
          </cell>
          <cell r="R21">
            <v>9.13</v>
          </cell>
        </row>
        <row r="46">
          <cell r="A46">
            <v>0</v>
          </cell>
          <cell r="B46" t="str">
            <v>AEI Coal Sales</v>
          </cell>
          <cell r="C46" t="str">
            <v>03-30-99-900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181832.74</v>
          </cell>
          <cell r="J46">
            <v>-181832.74</v>
          </cell>
          <cell r="M46">
            <v>0</v>
          </cell>
          <cell r="N46">
            <v>0</v>
          </cell>
        </row>
        <row r="47">
          <cell r="A47">
            <v>0</v>
          </cell>
          <cell r="B47" t="str">
            <v>AEI Coal Sales</v>
          </cell>
          <cell r="C47" t="str">
            <v>03-30-99-900</v>
          </cell>
          <cell r="D47" t="str">
            <v>B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</v>
          </cell>
          <cell r="B48" t="str">
            <v>Beechfork/Pevler</v>
          </cell>
          <cell r="C48" t="str">
            <v>03-30-99-903</v>
          </cell>
          <cell r="D48" t="str">
            <v>A</v>
          </cell>
          <cell r="E48">
            <v>48833.07000000001</v>
          </cell>
          <cell r="F48">
            <v>804533.46</v>
          </cell>
          <cell r="H48">
            <v>0</v>
          </cell>
          <cell r="I48">
            <v>1318703.72</v>
          </cell>
          <cell r="J48">
            <v>-786030</v>
          </cell>
          <cell r="M48">
            <v>1337207.1800000002</v>
          </cell>
          <cell r="N48">
            <v>27.38</v>
          </cell>
        </row>
        <row r="49">
          <cell r="A49">
            <v>0</v>
          </cell>
          <cell r="B49" t="str">
            <v/>
          </cell>
          <cell r="C49" t="str">
            <v/>
          </cell>
          <cell r="D49" t="str">
            <v/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>Onyx Coal Sales Inc</v>
          </cell>
          <cell r="C51" t="str">
            <v>03-30-93-903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>Pen Coal Corp</v>
          </cell>
          <cell r="C52" t="str">
            <v>03-30-99-911</v>
          </cell>
          <cell r="D52" t="str">
            <v>A</v>
          </cell>
          <cell r="E52">
            <v>0</v>
          </cell>
          <cell r="F52">
            <v>0</v>
          </cell>
          <cell r="H52">
            <v>0</v>
          </cell>
          <cell r="I52">
            <v>478083.74000000005</v>
          </cell>
          <cell r="J52">
            <v>-478083.74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>Pen Coal Corp</v>
          </cell>
          <cell r="C53" t="str">
            <v>03-30-99-911</v>
          </cell>
          <cell r="D53" t="str">
            <v>B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2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3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4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  <sheetData sheetId="17">
        <row r="10">
          <cell r="A10">
            <v>1</v>
          </cell>
          <cell r="B10" t="str">
            <v>Beechfork/Pevler</v>
          </cell>
          <cell r="C10" t="str">
            <v>03-30-00-006</v>
          </cell>
          <cell r="D10" t="str">
            <v>A</v>
          </cell>
          <cell r="E10">
            <v>55050.25</v>
          </cell>
          <cell r="F10">
            <v>842541.06</v>
          </cell>
          <cell r="H10">
            <v>0</v>
          </cell>
          <cell r="I10">
            <v>1377790.32</v>
          </cell>
          <cell r="J10">
            <v>-972391.2</v>
          </cell>
          <cell r="M10">
            <v>1247940.18</v>
          </cell>
          <cell r="N10">
            <v>22.67</v>
          </cell>
          <cell r="O10">
            <v>11850</v>
          </cell>
          <cell r="P10">
            <v>0.96</v>
          </cell>
          <cell r="Q10">
            <v>9.85</v>
          </cell>
          <cell r="R10">
            <v>9.74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2</v>
          </cell>
          <cell r="B12" t="str">
            <v>Colona Synfuel LLLP</v>
          </cell>
          <cell r="C12" t="str">
            <v>03-30-02-001</v>
          </cell>
          <cell r="D12" t="str">
            <v>A</v>
          </cell>
          <cell r="E12">
            <v>80000</v>
          </cell>
          <cell r="F12">
            <v>2050640.67</v>
          </cell>
          <cell r="H12">
            <v>0</v>
          </cell>
          <cell r="I12">
            <v>2059394.83</v>
          </cell>
          <cell r="J12">
            <v>-2091714.98</v>
          </cell>
          <cell r="M12">
            <v>2018320.52</v>
          </cell>
          <cell r="N12">
            <v>25.23</v>
          </cell>
          <cell r="O12">
            <v>11805</v>
          </cell>
          <cell r="P12">
            <v>0.88</v>
          </cell>
          <cell r="Q12">
            <v>9.8</v>
          </cell>
          <cell r="R12">
            <v>10.18</v>
          </cell>
        </row>
        <row r="13">
          <cell r="A13">
            <v>3</v>
          </cell>
          <cell r="B13" t="str">
            <v>River Trading Co</v>
          </cell>
          <cell r="C13" t="str">
            <v>03-30-00-003</v>
          </cell>
          <cell r="D13" t="str">
            <v>A</v>
          </cell>
          <cell r="E13">
            <v>60000</v>
          </cell>
          <cell r="F13">
            <v>995344.2100000001</v>
          </cell>
          <cell r="H13">
            <v>0</v>
          </cell>
          <cell r="I13">
            <v>1761339.59</v>
          </cell>
          <cell r="J13">
            <v>-1036979.97</v>
          </cell>
          <cell r="M13">
            <v>1719703.8300000003</v>
          </cell>
          <cell r="N13">
            <v>28.66</v>
          </cell>
          <cell r="O13">
            <v>11719</v>
          </cell>
          <cell r="P13">
            <v>1.04</v>
          </cell>
          <cell r="Q13">
            <v>10.63</v>
          </cell>
          <cell r="R13">
            <v>10.26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4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5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195050.25</v>
          </cell>
          <cell r="F21">
            <v>3888525.94</v>
          </cell>
          <cell r="H21">
            <v>0</v>
          </cell>
          <cell r="I21">
            <v>5198524.74</v>
          </cell>
          <cell r="J21">
            <v>-4101086.1499999994</v>
          </cell>
          <cell r="M21">
            <v>4985964.53</v>
          </cell>
          <cell r="N21">
            <v>25.56</v>
          </cell>
          <cell r="O21">
            <v>11787</v>
          </cell>
          <cell r="P21">
            <v>0.96</v>
          </cell>
          <cell r="Q21">
            <v>10.09</v>
          </cell>
          <cell r="R21">
            <v>10.1</v>
          </cell>
        </row>
        <row r="46">
          <cell r="A46">
            <v>1</v>
          </cell>
          <cell r="B46" t="str">
            <v>Beechfork/Pevler</v>
          </cell>
          <cell r="C46" t="str">
            <v>03-30-00-006</v>
          </cell>
          <cell r="D46" t="str">
            <v>A</v>
          </cell>
          <cell r="E46">
            <v>55050.25</v>
          </cell>
          <cell r="F46">
            <v>946476.75</v>
          </cell>
          <cell r="H46">
            <v>0</v>
          </cell>
          <cell r="I46">
            <v>1542790.32</v>
          </cell>
          <cell r="J46">
            <v>-944724</v>
          </cell>
          <cell r="M46">
            <v>1544543.0699999998</v>
          </cell>
          <cell r="N46">
            <v>28.06</v>
          </cell>
        </row>
        <row r="47">
          <cell r="A47">
            <v>0</v>
          </cell>
          <cell r="B47" t="str">
            <v/>
          </cell>
          <cell r="C47" t="str">
            <v/>
          </cell>
          <cell r="D47" t="str">
            <v/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2</v>
          </cell>
          <cell r="B48" t="str">
            <v>Colona Synfuel LLLP</v>
          </cell>
          <cell r="C48" t="str">
            <v>03-30-02-001</v>
          </cell>
          <cell r="D48" t="str">
            <v>A</v>
          </cell>
          <cell r="E48">
            <v>80000</v>
          </cell>
          <cell r="F48">
            <v>2169077.6799999997</v>
          </cell>
          <cell r="H48">
            <v>0</v>
          </cell>
          <cell r="I48">
            <v>2179394.83</v>
          </cell>
          <cell r="J48">
            <v>-2169084.97</v>
          </cell>
          <cell r="M48">
            <v>2179387.54</v>
          </cell>
          <cell r="N48">
            <v>27.24</v>
          </cell>
        </row>
        <row r="49">
          <cell r="A49">
            <v>3</v>
          </cell>
          <cell r="B49" t="str">
            <v>River Trading Co</v>
          </cell>
          <cell r="C49" t="str">
            <v>03-30-00-003</v>
          </cell>
          <cell r="D49" t="str">
            <v>A</v>
          </cell>
          <cell r="E49">
            <v>60000</v>
          </cell>
          <cell r="F49">
            <v>1096841.59</v>
          </cell>
          <cell r="H49">
            <v>0</v>
          </cell>
          <cell r="I49">
            <v>1941339.59</v>
          </cell>
          <cell r="J49">
            <v>-1096842</v>
          </cell>
          <cell r="M49">
            <v>1941339.1800000004</v>
          </cell>
          <cell r="N49">
            <v>32.36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/>
          </cell>
          <cell r="C51" t="str">
            <v/>
          </cell>
          <cell r="D51" t="str">
            <v/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/>
          </cell>
          <cell r="C52" t="str">
            <v/>
          </cell>
          <cell r="D52" t="str">
            <v/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/>
          </cell>
          <cell r="C53" t="str">
            <v/>
          </cell>
          <cell r="D53" t="str">
            <v/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0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4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5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6">
        <row r="28">
          <cell r="A28" t="str">
            <v>ORDER BY</v>
          </cell>
          <cell r="B28" t="str">
            <v>VENDOR</v>
          </cell>
          <cell r="C28" t="str">
            <v>CONTRACT/PO</v>
          </cell>
          <cell r="D28" t="str">
            <v>CODE</v>
          </cell>
          <cell r="E28" t="str">
            <v>TONS</v>
          </cell>
          <cell r="F28" t="str">
            <v>PAYBLE</v>
          </cell>
          <cell r="G28" t="str">
            <v>SETTLEMENTS</v>
          </cell>
          <cell r="H28" t="str">
            <v>JOURNALIZED</v>
          </cell>
          <cell r="I28" t="str">
            <v>UNINVOICED</v>
          </cell>
          <cell r="J28" t="str">
            <v> REVERSALS</v>
          </cell>
          <cell r="K28" t="str">
            <v>TRANS IN/OUT</v>
          </cell>
          <cell r="L28" t="str">
            <v>OTHER PILES</v>
          </cell>
          <cell r="M28" t="str">
            <v>OF FRT RECEIPTS</v>
          </cell>
          <cell r="N28" t="str">
            <v>OF RECEIPTS</v>
          </cell>
        </row>
        <row r="29">
          <cell r="A29">
            <v>2</v>
          </cell>
          <cell r="B29" t="str">
            <v>Coalsales, LLC.</v>
          </cell>
          <cell r="C29" t="str">
            <v>03-30-05-900</v>
          </cell>
          <cell r="D29" t="str">
            <v>A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</row>
        <row r="30">
          <cell r="A30">
            <v>4</v>
          </cell>
          <cell r="B30" t="str">
            <v>Argus Energy, LLC</v>
          </cell>
          <cell r="C30" t="str">
            <v>03-30-07-903</v>
          </cell>
          <cell r="D30" t="str">
            <v>A</v>
          </cell>
          <cell r="E30">
            <v>9353.46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</row>
        <row r="31">
          <cell r="A31">
            <v>9</v>
          </cell>
          <cell r="B31" t="str">
            <v>Eastern Consolidated Energy</v>
          </cell>
          <cell r="C31" t="str">
            <v>03-30-04-900</v>
          </cell>
          <cell r="D31" t="str">
            <v>A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</row>
        <row r="32">
          <cell r="A32">
            <v>8</v>
          </cell>
          <cell r="B32" t="str">
            <v>MC Mining, LLC</v>
          </cell>
          <cell r="C32" t="str">
            <v>03-30-07-908</v>
          </cell>
          <cell r="D32" t="str">
            <v>A</v>
          </cell>
          <cell r="E32">
            <v>9951.800000000001</v>
          </cell>
          <cell r="F32">
            <v>54081.76</v>
          </cell>
          <cell r="H32">
            <v>7336.07</v>
          </cell>
          <cell r="I32">
            <v>52456</v>
          </cell>
          <cell r="J32">
            <v>-51000</v>
          </cell>
          <cell r="M32">
            <v>62873.83</v>
          </cell>
          <cell r="N32">
            <v>6.32</v>
          </cell>
        </row>
        <row r="33">
          <cell r="A33">
            <v>11</v>
          </cell>
          <cell r="B33" t="str">
            <v>Beech Fork Processing</v>
          </cell>
          <cell r="C33" t="str">
            <v>03-30-07-904</v>
          </cell>
          <cell r="D33" t="str">
            <v>A</v>
          </cell>
          <cell r="E33">
            <v>10908.13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  <cell r="N33">
            <v>0</v>
          </cell>
        </row>
        <row r="34">
          <cell r="A34">
            <v>1</v>
          </cell>
          <cell r="B34" t="str">
            <v>Appalachian Fuels, LLC</v>
          </cell>
          <cell r="C34" t="str">
            <v>03-30-07-902</v>
          </cell>
          <cell r="D34" t="str">
            <v>A</v>
          </cell>
          <cell r="E34">
            <v>5725.119999999999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  <row r="35">
          <cell r="A35">
            <v>10</v>
          </cell>
          <cell r="B35" t="str">
            <v>Trinity Coal Marketing LLC</v>
          </cell>
          <cell r="C35" t="str">
            <v>03-30-07-900</v>
          </cell>
          <cell r="D35" t="str">
            <v>A</v>
          </cell>
          <cell r="E35">
            <v>20017.8</v>
          </cell>
          <cell r="F35">
            <v>118379.2</v>
          </cell>
          <cell r="H35">
            <v>7271.18</v>
          </cell>
          <cell r="I35">
            <v>-14487.199999999997</v>
          </cell>
          <cell r="J35">
            <v>6983.56</v>
          </cell>
          <cell r="M35">
            <v>118146.74</v>
          </cell>
          <cell r="N35">
            <v>5.9</v>
          </cell>
        </row>
        <row r="36">
          <cell r="A36">
            <v>3</v>
          </cell>
          <cell r="B36" t="str">
            <v>Central Coal Company</v>
          </cell>
          <cell r="C36" t="str">
            <v>03-30-07-910</v>
          </cell>
          <cell r="D36" t="str">
            <v>A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</row>
        <row r="37">
          <cell r="A37">
            <v>5</v>
          </cell>
          <cell r="B37" t="str">
            <v>Rhino Energy, LLC</v>
          </cell>
          <cell r="C37" t="str">
            <v>03-30-07-909</v>
          </cell>
          <cell r="D37" t="str">
            <v>A</v>
          </cell>
          <cell r="E37">
            <v>0</v>
          </cell>
          <cell r="F37">
            <v>55080.81</v>
          </cell>
          <cell r="H37">
            <v>0</v>
          </cell>
          <cell r="I37">
            <v>0</v>
          </cell>
          <cell r="J37">
            <v>-45327.49</v>
          </cell>
          <cell r="M37">
            <v>9753.32</v>
          </cell>
          <cell r="N37">
            <v>0</v>
          </cell>
        </row>
        <row r="38">
          <cell r="A38">
            <v>6</v>
          </cell>
          <cell r="B38" t="str">
            <v>ICG, LLC</v>
          </cell>
          <cell r="C38" t="str">
            <v>03-30-07-901</v>
          </cell>
          <cell r="D38" t="str">
            <v>A</v>
          </cell>
          <cell r="E38">
            <v>30991.4</v>
          </cell>
          <cell r="F38">
            <v>176167.75</v>
          </cell>
          <cell r="H38">
            <v>22494.38</v>
          </cell>
          <cell r="I38">
            <v>41463.95000000001</v>
          </cell>
          <cell r="J38">
            <v>4824.99</v>
          </cell>
          <cell r="M38">
            <v>244951.07</v>
          </cell>
          <cell r="N38">
            <v>7.9</v>
          </cell>
        </row>
        <row r="39">
          <cell r="A39">
            <v>12</v>
          </cell>
          <cell r="B39" t="str">
            <v>INR-WV Operating, LLC</v>
          </cell>
          <cell r="C39" t="str">
            <v>03-30-08-900</v>
          </cell>
          <cell r="D39" t="str">
            <v>A</v>
          </cell>
          <cell r="E39">
            <v>28858.2</v>
          </cell>
          <cell r="F39">
            <v>0</v>
          </cell>
          <cell r="H39">
            <v>13687.78</v>
          </cell>
          <cell r="I39">
            <v>116530</v>
          </cell>
          <cell r="J39">
            <v>5915.09</v>
          </cell>
          <cell r="M39">
            <v>136132.87</v>
          </cell>
          <cell r="N39">
            <v>4.72</v>
          </cell>
        </row>
      </sheetData>
      <sheetData sheetId="17">
        <row r="39">
          <cell r="A39">
            <v>1</v>
          </cell>
          <cell r="B39" t="str">
            <v>INR-WV Operating, LLC</v>
          </cell>
          <cell r="C39" t="str">
            <v>03-30-08-001</v>
          </cell>
          <cell r="D39" t="str">
            <v>A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-57088</v>
          </cell>
          <cell r="M39">
            <v>-57088</v>
          </cell>
          <cell r="N39">
            <v>0</v>
          </cell>
        </row>
        <row r="40">
          <cell r="A40">
            <v>2</v>
          </cell>
          <cell r="B40" t="str">
            <v>Arch Coal Sales Company</v>
          </cell>
          <cell r="C40" t="str">
            <v>03-30-07-011</v>
          </cell>
          <cell r="D40" t="str">
            <v>A</v>
          </cell>
          <cell r="E40">
            <v>10332.8</v>
          </cell>
          <cell r="F40">
            <v>67451.5</v>
          </cell>
          <cell r="H40">
            <v>7499.82</v>
          </cell>
          <cell r="I40">
            <v>-5764.5</v>
          </cell>
          <cell r="J40">
            <v>-54974.88</v>
          </cell>
          <cell r="M40">
            <v>14211.94000000001</v>
          </cell>
          <cell r="N40">
            <v>4.38</v>
          </cell>
        </row>
        <row r="41">
          <cell r="A41">
            <v>3</v>
          </cell>
          <cell r="B41" t="str">
            <v>Progress Fuels Corp</v>
          </cell>
          <cell r="C41" t="str">
            <v>03-30-07-015</v>
          </cell>
          <cell r="D41" t="str">
            <v>A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</row>
        <row r="42">
          <cell r="A42">
            <v>4</v>
          </cell>
          <cell r="B42" t="str">
            <v>Progress Fuels Corp</v>
          </cell>
          <cell r="C42" t="str">
            <v>03-30-08-002</v>
          </cell>
          <cell r="D42" t="str">
            <v>A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</row>
        <row r="43">
          <cell r="A43">
            <v>5</v>
          </cell>
          <cell r="B43" t="str">
            <v>Massey Coal Sales Company, Inc.</v>
          </cell>
          <cell r="C43" t="str">
            <v>03-30-08-003</v>
          </cell>
          <cell r="D43" t="str">
            <v>A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</row>
        <row r="44">
          <cell r="A44">
            <v>12</v>
          </cell>
          <cell r="B44" t="str">
            <v>United Coal Company</v>
          </cell>
          <cell r="C44" t="str">
            <v>03-30-08-004</v>
          </cell>
          <cell r="D44" t="str">
            <v>A</v>
          </cell>
          <cell r="E44">
            <v>18996.4</v>
          </cell>
          <cell r="F44">
            <v>0</v>
          </cell>
          <cell r="H44">
            <v>13788.09</v>
          </cell>
          <cell r="I44">
            <v>98591</v>
          </cell>
          <cell r="J44">
            <v>0</v>
          </cell>
          <cell r="M44">
            <v>112379.09</v>
          </cell>
          <cell r="N44">
            <v>5.92</v>
          </cell>
        </row>
        <row r="45">
          <cell r="A45">
            <v>14</v>
          </cell>
          <cell r="B45" t="str">
            <v>Colona Synfuel, LLLP</v>
          </cell>
          <cell r="C45" t="str">
            <v>03-30-07-080</v>
          </cell>
          <cell r="D45" t="str">
            <v>A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</row>
        <row r="46">
          <cell r="A46">
            <v>15</v>
          </cell>
          <cell r="B46" t="str">
            <v>Colona Synfuel, LLLP</v>
          </cell>
          <cell r="C46" t="str">
            <v>03-30-07-082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</row>
        <row r="47">
          <cell r="A47">
            <v>17</v>
          </cell>
          <cell r="B47" t="str">
            <v>New River Energy Resources</v>
          </cell>
          <cell r="C47" t="str">
            <v>03-30-07-012</v>
          </cell>
          <cell r="D47" t="str">
            <v>A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10</v>
          </cell>
          <cell r="B48" t="str">
            <v>New River Energy Resources</v>
          </cell>
          <cell r="C48" t="str">
            <v>03-30-07-012</v>
          </cell>
          <cell r="D48" t="str">
            <v>B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M48">
            <v>0</v>
          </cell>
          <cell r="N48">
            <v>0</v>
          </cell>
        </row>
        <row r="49">
          <cell r="A49">
            <v>11</v>
          </cell>
          <cell r="B49" t="str">
            <v>Kiva Coal Sales LLC</v>
          </cell>
          <cell r="C49" t="str">
            <v>03-30-06-009</v>
          </cell>
          <cell r="D49" t="str">
            <v>A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6</v>
          </cell>
          <cell r="B50" t="str">
            <v>Beech Fork Processing, Inc.</v>
          </cell>
          <cell r="C50" t="str">
            <v>03-30-07-014</v>
          </cell>
          <cell r="D50" t="str">
            <v>A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19</v>
          </cell>
          <cell r="B51" t="str">
            <v>Colona Synfuel, LLLP</v>
          </cell>
          <cell r="C51" t="str">
            <v>03-30-07-083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7</v>
          </cell>
          <cell r="B52" t="str">
            <v>Laurel Creek Co</v>
          </cell>
          <cell r="C52" t="str">
            <v>03-30-07-013</v>
          </cell>
          <cell r="D52" t="str">
            <v>A</v>
          </cell>
          <cell r="E52">
            <v>6021.880000000001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8</v>
          </cell>
          <cell r="B53" t="str">
            <v>Laurel Creek Co</v>
          </cell>
          <cell r="C53" t="str">
            <v>03-30-07-001</v>
          </cell>
          <cell r="D53" t="str">
            <v>A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18</v>
          </cell>
          <cell r="B54" t="str">
            <v>Black Diamond Mining Co. LLC</v>
          </cell>
          <cell r="C54" t="str">
            <v>03-30-08-005</v>
          </cell>
          <cell r="D54" t="str">
            <v>A</v>
          </cell>
          <cell r="E54">
            <v>4000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9</v>
          </cell>
          <cell r="B55" t="str">
            <v>Root Hog Coal Inc</v>
          </cell>
          <cell r="C55" t="str">
            <v>03-30-07-017</v>
          </cell>
          <cell r="D55" t="str">
            <v>A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16</v>
          </cell>
          <cell r="B56" t="str">
            <v>CAM Mining</v>
          </cell>
          <cell r="C56" t="str">
            <v>07-00-04-003</v>
          </cell>
          <cell r="D56" t="str">
            <v>A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  <row r="57">
          <cell r="A57">
            <v>13</v>
          </cell>
          <cell r="B57" t="str">
            <v>CAM Mining</v>
          </cell>
          <cell r="C57" t="str">
            <v>07-00-04-004</v>
          </cell>
          <cell r="D57" t="str">
            <v>A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N57">
            <v>0</v>
          </cell>
        </row>
        <row r="58">
          <cell r="A58">
            <v>20</v>
          </cell>
          <cell r="B58" t="str">
            <v>Arch Coal Sales Company, Inc.</v>
          </cell>
          <cell r="C58" t="str">
            <v>03-30-07-009</v>
          </cell>
          <cell r="D58" t="str">
            <v>A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</row>
        <row r="59">
          <cell r="A59">
            <v>21</v>
          </cell>
          <cell r="B59" t="str">
            <v>CAM Mining</v>
          </cell>
          <cell r="C59" t="str">
            <v>07-00-04-005</v>
          </cell>
          <cell r="D59" t="str">
            <v>A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</row>
        <row r="60">
          <cell r="A60">
            <v>22</v>
          </cell>
          <cell r="B60" t="str">
            <v>Koch Carbon, LLC</v>
          </cell>
          <cell r="C60" t="str">
            <v>03-30-07-005</v>
          </cell>
          <cell r="D60" t="str">
            <v>A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2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36.140625" style="127" customWidth="1"/>
    <col min="2" max="2" width="3.28125" style="127" bestFit="1" customWidth="1"/>
    <col min="3" max="3" width="16.28125" style="127" bestFit="1" customWidth="1"/>
    <col min="4" max="4" width="2.28125" style="127" bestFit="1" customWidth="1"/>
    <col min="5" max="5" width="3.28125" style="127" bestFit="1" customWidth="1"/>
    <col min="6" max="6" width="3.8515625" style="127" customWidth="1"/>
    <col min="7" max="7" width="7.140625" style="127" bestFit="1" customWidth="1"/>
    <col min="8" max="8" width="14.28125" style="127" bestFit="1" customWidth="1"/>
    <col min="9" max="9" width="7.7109375" style="127" bestFit="1" customWidth="1"/>
    <col min="10" max="10" width="11.140625" style="127" bestFit="1" customWidth="1"/>
    <col min="11" max="11" width="9.57421875" style="127" bestFit="1" customWidth="1"/>
    <col min="12" max="12" width="10.00390625" style="127" bestFit="1" customWidth="1"/>
    <col min="13" max="13" width="9.00390625" style="127" customWidth="1"/>
    <col min="14" max="14" width="12.57421875" style="127" bestFit="1" customWidth="1"/>
    <col min="15" max="15" width="9.421875" style="127" bestFit="1" customWidth="1"/>
    <col min="16" max="16" width="10.00390625" style="127" bestFit="1" customWidth="1"/>
    <col min="17" max="17" width="6.421875" style="127" bestFit="1" customWidth="1"/>
    <col min="18" max="19" width="9.421875" style="127" bestFit="1" customWidth="1"/>
    <col min="20" max="16384" width="9.140625" style="127" customWidth="1"/>
  </cols>
  <sheetData>
    <row r="1" spans="1:19" ht="15">
      <c r="A1" s="262" t="s">
        <v>49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15">
      <c r="A2" s="262" t="s">
        <v>91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ht="15">
      <c r="A3" s="263" t="str">
        <f>'ANALYSIS OF COAL PURCHASES'!A3:S3</f>
        <v>APRIL 2014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spans="1:19" ht="15">
      <c r="A4" s="128"/>
      <c r="B4" s="128"/>
      <c r="C4" s="128"/>
      <c r="D4" s="128"/>
      <c r="E4" s="128"/>
      <c r="F4" s="128"/>
      <c r="G4" s="128"/>
      <c r="H4" s="128"/>
      <c r="I4" s="129"/>
      <c r="J4" s="130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15">
      <c r="A5" s="128"/>
      <c r="B5" s="126" t="s">
        <v>1</v>
      </c>
      <c r="C5" s="262" t="s">
        <v>1</v>
      </c>
      <c r="D5" s="262"/>
      <c r="E5" s="128"/>
      <c r="F5" s="128"/>
      <c r="G5" s="128"/>
      <c r="H5" s="128"/>
      <c r="I5" s="129"/>
      <c r="J5" s="130"/>
      <c r="K5" s="128"/>
      <c r="L5" s="128"/>
      <c r="M5" s="128"/>
      <c r="N5" s="128"/>
      <c r="O5" s="128"/>
      <c r="P5" s="128"/>
      <c r="Q5" s="128"/>
      <c r="R5" s="128"/>
      <c r="S5" s="128"/>
    </row>
    <row r="6" spans="1:19" ht="15">
      <c r="A6" s="128"/>
      <c r="B6" s="126" t="s">
        <v>2</v>
      </c>
      <c r="C6" s="262" t="s">
        <v>3</v>
      </c>
      <c r="D6" s="262"/>
      <c r="E6" s="128"/>
      <c r="F6" s="128"/>
      <c r="G6" s="128"/>
      <c r="H6" s="131"/>
      <c r="I6" s="129"/>
      <c r="J6" s="132" t="s">
        <v>4</v>
      </c>
      <c r="K6" s="265" t="s">
        <v>92</v>
      </c>
      <c r="L6" s="265"/>
      <c r="M6" s="265" t="s">
        <v>93</v>
      </c>
      <c r="N6" s="265"/>
      <c r="O6" s="265" t="s">
        <v>94</v>
      </c>
      <c r="P6" s="265"/>
      <c r="Q6" s="128"/>
      <c r="R6" s="128"/>
      <c r="S6" s="128"/>
    </row>
    <row r="7" spans="1:19" ht="15">
      <c r="A7" s="128"/>
      <c r="B7" s="126" t="s">
        <v>6</v>
      </c>
      <c r="C7" s="262" t="s">
        <v>7</v>
      </c>
      <c r="D7" s="262"/>
      <c r="E7" s="126" t="s">
        <v>8</v>
      </c>
      <c r="F7" s="126"/>
      <c r="G7" s="126"/>
      <c r="H7" s="126" t="s">
        <v>95</v>
      </c>
      <c r="I7" s="133" t="s">
        <v>96</v>
      </c>
      <c r="J7" s="132" t="s">
        <v>10</v>
      </c>
      <c r="K7" s="126" t="s">
        <v>97</v>
      </c>
      <c r="L7" s="126" t="s">
        <v>11</v>
      </c>
      <c r="M7" s="126" t="s">
        <v>12</v>
      </c>
      <c r="N7" s="126" t="s">
        <v>11</v>
      </c>
      <c r="O7" s="126" t="s">
        <v>12</v>
      </c>
      <c r="P7" s="126" t="s">
        <v>11</v>
      </c>
      <c r="Q7" s="126" t="s">
        <v>5</v>
      </c>
      <c r="R7" s="126"/>
      <c r="S7" s="126" t="s">
        <v>5</v>
      </c>
    </row>
    <row r="8" spans="1:19" ht="15">
      <c r="A8" s="131" t="s">
        <v>13</v>
      </c>
      <c r="B8" s="131" t="s">
        <v>14</v>
      </c>
      <c r="C8" s="265" t="s">
        <v>15</v>
      </c>
      <c r="D8" s="265"/>
      <c r="E8" s="131" t="s">
        <v>16</v>
      </c>
      <c r="F8" s="131" t="s">
        <v>130</v>
      </c>
      <c r="G8" s="131" t="s">
        <v>131</v>
      </c>
      <c r="H8" s="131" t="s">
        <v>17</v>
      </c>
      <c r="I8" s="134" t="s">
        <v>98</v>
      </c>
      <c r="J8" s="135" t="s">
        <v>18</v>
      </c>
      <c r="K8" s="131" t="s">
        <v>18</v>
      </c>
      <c r="L8" s="131" t="s">
        <v>10</v>
      </c>
      <c r="M8" s="131" t="s">
        <v>99</v>
      </c>
      <c r="N8" s="131" t="s">
        <v>10</v>
      </c>
      <c r="O8" s="131" t="s">
        <v>99</v>
      </c>
      <c r="P8" s="131" t="s">
        <v>10</v>
      </c>
      <c r="Q8" s="131" t="s">
        <v>100</v>
      </c>
      <c r="R8" s="131" t="s">
        <v>19</v>
      </c>
      <c r="S8" s="131" t="s">
        <v>101</v>
      </c>
    </row>
    <row r="9" spans="1:19" ht="15">
      <c r="A9" s="126" t="s">
        <v>25</v>
      </c>
      <c r="B9" s="126" t="s">
        <v>26</v>
      </c>
      <c r="C9" s="262" t="s">
        <v>27</v>
      </c>
      <c r="D9" s="262"/>
      <c r="E9" s="126" t="s">
        <v>28</v>
      </c>
      <c r="F9" s="126" t="s">
        <v>29</v>
      </c>
      <c r="G9" s="133" t="s">
        <v>30</v>
      </c>
      <c r="H9" s="132" t="s">
        <v>31</v>
      </c>
      <c r="I9" s="126" t="s">
        <v>32</v>
      </c>
      <c r="J9" s="126" t="s">
        <v>33</v>
      </c>
      <c r="K9" s="126" t="s">
        <v>34</v>
      </c>
      <c r="L9" s="126" t="s">
        <v>102</v>
      </c>
      <c r="M9" s="126" t="s">
        <v>103</v>
      </c>
      <c r="N9" s="126" t="s">
        <v>104</v>
      </c>
      <c r="O9" s="126" t="s">
        <v>105</v>
      </c>
      <c r="P9" s="126" t="s">
        <v>106</v>
      </c>
      <c r="Q9" s="126" t="s">
        <v>107</v>
      </c>
      <c r="R9" s="126" t="s">
        <v>132</v>
      </c>
      <c r="S9" s="126" t="s">
        <v>133</v>
      </c>
    </row>
    <row r="10" spans="1:19" ht="15">
      <c r="A10" s="136"/>
      <c r="B10" s="128"/>
      <c r="C10" s="128"/>
      <c r="D10" s="128"/>
      <c r="E10" s="131"/>
      <c r="F10" s="131"/>
      <c r="G10" s="131"/>
      <c r="H10" s="136"/>
      <c r="I10" s="41"/>
      <c r="J10" s="40"/>
      <c r="K10" s="136"/>
      <c r="L10" s="136"/>
      <c r="M10" s="136"/>
      <c r="N10" s="136"/>
      <c r="O10" s="136"/>
      <c r="P10" s="136"/>
      <c r="Q10" s="128"/>
      <c r="R10" s="128"/>
      <c r="S10" s="128"/>
    </row>
    <row r="11" spans="1:19" ht="15">
      <c r="A11" s="137" t="s">
        <v>243</v>
      </c>
      <c r="B11" s="128"/>
      <c r="C11" s="128"/>
      <c r="D11" s="128"/>
      <c r="E11" s="128"/>
      <c r="F11" s="128"/>
      <c r="G11" s="128"/>
      <c r="H11" s="136"/>
      <c r="I11" s="41"/>
      <c r="J11" s="40"/>
      <c r="K11" s="136"/>
      <c r="L11" s="136"/>
      <c r="M11" s="136"/>
      <c r="N11" s="136"/>
      <c r="O11" s="136"/>
      <c r="P11" s="136"/>
      <c r="Q11" s="128"/>
      <c r="R11" s="128"/>
      <c r="S11" s="128"/>
    </row>
    <row r="12" spans="1:19" ht="15">
      <c r="A12" s="136" t="s">
        <v>108</v>
      </c>
      <c r="B12" s="128"/>
      <c r="C12" s="128"/>
      <c r="D12" s="128"/>
      <c r="E12" s="128"/>
      <c r="F12" s="128"/>
      <c r="G12" s="128"/>
      <c r="H12" s="136"/>
      <c r="I12" s="41"/>
      <c r="J12" s="40"/>
      <c r="K12" s="136"/>
      <c r="L12" s="136"/>
      <c r="M12" s="136"/>
      <c r="N12" s="136"/>
      <c r="O12" s="136"/>
      <c r="P12" s="136"/>
      <c r="Q12" s="128"/>
      <c r="R12" s="128"/>
      <c r="S12" s="128"/>
    </row>
    <row r="13" spans="1:19" ht="15">
      <c r="A13" s="199" t="s">
        <v>220</v>
      </c>
      <c r="B13" s="195" t="s">
        <v>1</v>
      </c>
      <c r="C13" s="208" t="s">
        <v>221</v>
      </c>
      <c r="D13" s="195" t="s">
        <v>125</v>
      </c>
      <c r="E13" s="195" t="s">
        <v>16</v>
      </c>
      <c r="F13" s="195" t="s">
        <v>135</v>
      </c>
      <c r="G13" s="196" t="s">
        <v>134</v>
      </c>
      <c r="H13" s="138">
        <v>33953.25</v>
      </c>
      <c r="I13" s="41">
        <v>12516</v>
      </c>
      <c r="J13" s="40">
        <v>25.03</v>
      </c>
      <c r="K13" s="162">
        <v>56.73</v>
      </c>
      <c r="L13" s="162">
        <v>226.65</v>
      </c>
      <c r="M13" s="162">
        <v>0</v>
      </c>
      <c r="N13" s="162">
        <v>0</v>
      </c>
      <c r="O13" s="162">
        <v>56.73</v>
      </c>
      <c r="P13" s="162">
        <v>226.65</v>
      </c>
      <c r="Q13" s="165">
        <v>3.92</v>
      </c>
      <c r="R13" s="165">
        <v>8.95</v>
      </c>
      <c r="S13" s="165">
        <v>7.69</v>
      </c>
    </row>
    <row r="14" spans="1:19" ht="15">
      <c r="A14" s="199" t="s">
        <v>206</v>
      </c>
      <c r="B14" s="195" t="s">
        <v>1</v>
      </c>
      <c r="C14" s="208" t="s">
        <v>223</v>
      </c>
      <c r="D14" s="195" t="s">
        <v>125</v>
      </c>
      <c r="E14" s="195" t="s">
        <v>16</v>
      </c>
      <c r="F14" s="195" t="s">
        <v>135</v>
      </c>
      <c r="G14" s="196" t="s">
        <v>134</v>
      </c>
      <c r="H14" s="138">
        <v>2406.25</v>
      </c>
      <c r="I14" s="41">
        <v>12469</v>
      </c>
      <c r="J14" s="40">
        <v>24.94</v>
      </c>
      <c r="K14" s="162">
        <v>71.16</v>
      </c>
      <c r="L14" s="162">
        <v>285.32</v>
      </c>
      <c r="M14" s="162">
        <v>10.51</v>
      </c>
      <c r="N14" s="162">
        <v>42.14</v>
      </c>
      <c r="O14" s="162">
        <v>81.67</v>
      </c>
      <c r="P14" s="162">
        <v>327.47</v>
      </c>
      <c r="Q14" s="165">
        <v>1.35</v>
      </c>
      <c r="R14" s="165">
        <v>8.43</v>
      </c>
      <c r="S14" s="165">
        <v>7.54</v>
      </c>
    </row>
    <row r="15" spans="1:19" ht="15">
      <c r="A15" s="199" t="s">
        <v>247</v>
      </c>
      <c r="B15" s="128" t="s">
        <v>1</v>
      </c>
      <c r="C15" s="128" t="s">
        <v>248</v>
      </c>
      <c r="D15" s="195" t="s">
        <v>125</v>
      </c>
      <c r="E15" s="195" t="s">
        <v>222</v>
      </c>
      <c r="F15" s="195" t="s">
        <v>135</v>
      </c>
      <c r="G15" s="196" t="s">
        <v>134</v>
      </c>
      <c r="H15" s="138">
        <v>21916.25</v>
      </c>
      <c r="I15" s="41">
        <v>12496</v>
      </c>
      <c r="J15" s="40">
        <v>24.99</v>
      </c>
      <c r="K15" s="162">
        <v>54.55</v>
      </c>
      <c r="L15" s="162">
        <v>218.29</v>
      </c>
      <c r="M15" s="162">
        <v>6.99</v>
      </c>
      <c r="N15" s="162">
        <v>27.97</v>
      </c>
      <c r="O15" s="162">
        <v>61.54</v>
      </c>
      <c r="P15" s="162">
        <v>246.26</v>
      </c>
      <c r="Q15" s="165">
        <v>0.79</v>
      </c>
      <c r="R15" s="165">
        <v>12.82</v>
      </c>
      <c r="S15" s="165">
        <v>4.73</v>
      </c>
    </row>
    <row r="16" spans="1:19" ht="15">
      <c r="A16" s="199" t="s">
        <v>249</v>
      </c>
      <c r="B16" s="128" t="s">
        <v>1</v>
      </c>
      <c r="C16" s="128" t="s">
        <v>250</v>
      </c>
      <c r="D16" s="195" t="s">
        <v>125</v>
      </c>
      <c r="E16" s="195" t="s">
        <v>16</v>
      </c>
      <c r="F16" s="195" t="s">
        <v>135</v>
      </c>
      <c r="G16" s="196" t="s">
        <v>134</v>
      </c>
      <c r="H16" s="138">
        <v>3222.19</v>
      </c>
      <c r="I16" s="41">
        <v>12581</v>
      </c>
      <c r="J16" s="40">
        <v>25.16</v>
      </c>
      <c r="K16" s="162">
        <v>58.17</v>
      </c>
      <c r="L16" s="162">
        <v>231.2</v>
      </c>
      <c r="M16" s="162">
        <v>6.95</v>
      </c>
      <c r="N16" s="162">
        <v>27.62</v>
      </c>
      <c r="O16" s="162">
        <v>65.12</v>
      </c>
      <c r="P16" s="162">
        <v>258.82</v>
      </c>
      <c r="Q16" s="165">
        <v>0.98</v>
      </c>
      <c r="R16" s="165">
        <v>12.82</v>
      </c>
      <c r="S16" s="165">
        <v>4.6</v>
      </c>
    </row>
    <row r="17" spans="1:19" ht="15">
      <c r="A17" s="199" t="s">
        <v>253</v>
      </c>
      <c r="B17" s="128" t="s">
        <v>1</v>
      </c>
      <c r="C17" s="128" t="s">
        <v>257</v>
      </c>
      <c r="D17" s="195" t="s">
        <v>125</v>
      </c>
      <c r="E17" s="195" t="s">
        <v>222</v>
      </c>
      <c r="F17" s="195" t="s">
        <v>135</v>
      </c>
      <c r="G17" s="196" t="s">
        <v>134</v>
      </c>
      <c r="H17" s="138">
        <v>2387.1</v>
      </c>
      <c r="I17" s="41">
        <v>11913</v>
      </c>
      <c r="J17" s="40">
        <v>23.83</v>
      </c>
      <c r="K17" s="162">
        <v>59.63</v>
      </c>
      <c r="L17" s="162">
        <v>250.23</v>
      </c>
      <c r="M17" s="162">
        <v>5.64</v>
      </c>
      <c r="N17" s="162">
        <v>23.67</v>
      </c>
      <c r="O17" s="162">
        <v>65.27</v>
      </c>
      <c r="P17" s="162">
        <v>273.9</v>
      </c>
      <c r="Q17" s="165">
        <v>0.93</v>
      </c>
      <c r="R17" s="165">
        <v>11.39</v>
      </c>
      <c r="S17" s="165">
        <v>7.8</v>
      </c>
    </row>
    <row r="18" spans="1:19" ht="15">
      <c r="A18" s="199" t="s">
        <v>258</v>
      </c>
      <c r="B18" s="128" t="s">
        <v>1</v>
      </c>
      <c r="C18" s="128" t="s">
        <v>259</v>
      </c>
      <c r="D18" s="195" t="s">
        <v>125</v>
      </c>
      <c r="E18" s="195" t="s">
        <v>222</v>
      </c>
      <c r="F18" s="195" t="s">
        <v>135</v>
      </c>
      <c r="G18" s="196" t="s">
        <v>134</v>
      </c>
      <c r="H18" s="138">
        <v>5714.6</v>
      </c>
      <c r="I18" s="41">
        <v>12177</v>
      </c>
      <c r="J18" s="40">
        <v>24.35</v>
      </c>
      <c r="K18" s="162">
        <v>50.9</v>
      </c>
      <c r="L18" s="162">
        <v>209.03</v>
      </c>
      <c r="M18" s="162">
        <v>6.97</v>
      </c>
      <c r="N18" s="162">
        <v>28.62</v>
      </c>
      <c r="O18" s="162">
        <v>57.87</v>
      </c>
      <c r="P18" s="162">
        <v>237.66</v>
      </c>
      <c r="Q18" s="165">
        <v>0.96</v>
      </c>
      <c r="R18" s="165">
        <v>12.58</v>
      </c>
      <c r="S18" s="165">
        <v>6.67</v>
      </c>
    </row>
    <row r="19" spans="1:19" ht="15">
      <c r="A19" s="199" t="s">
        <v>255</v>
      </c>
      <c r="B19" s="128" t="s">
        <v>1</v>
      </c>
      <c r="C19" s="128" t="s">
        <v>260</v>
      </c>
      <c r="D19" s="195" t="s">
        <v>125</v>
      </c>
      <c r="E19" s="195" t="s">
        <v>222</v>
      </c>
      <c r="F19" s="195" t="s">
        <v>135</v>
      </c>
      <c r="G19" s="196" t="s">
        <v>134</v>
      </c>
      <c r="H19" s="138">
        <v>4580.01</v>
      </c>
      <c r="I19" s="41">
        <v>11843</v>
      </c>
      <c r="J19" s="40">
        <v>23.69</v>
      </c>
      <c r="K19" s="162">
        <v>63.96</v>
      </c>
      <c r="L19" s="162">
        <v>269.99</v>
      </c>
      <c r="M19" s="162">
        <v>5.52</v>
      </c>
      <c r="N19" s="162">
        <v>23.3</v>
      </c>
      <c r="O19" s="162">
        <v>69.48</v>
      </c>
      <c r="P19" s="162">
        <v>293.29</v>
      </c>
      <c r="Q19" s="165">
        <v>0.83</v>
      </c>
      <c r="R19" s="165">
        <v>12.42</v>
      </c>
      <c r="S19" s="165">
        <v>7.6</v>
      </c>
    </row>
    <row r="20" spans="1:19" ht="15">
      <c r="A20" s="199" t="s">
        <v>251</v>
      </c>
      <c r="B20" s="128" t="s">
        <v>1</v>
      </c>
      <c r="C20" s="128" t="s">
        <v>252</v>
      </c>
      <c r="D20" s="195" t="s">
        <v>125</v>
      </c>
      <c r="E20" s="195" t="s">
        <v>222</v>
      </c>
      <c r="F20" s="195" t="s">
        <v>135</v>
      </c>
      <c r="G20" s="196" t="s">
        <v>134</v>
      </c>
      <c r="H20" s="138">
        <v>25536.39</v>
      </c>
      <c r="I20" s="41">
        <v>12041</v>
      </c>
      <c r="J20" s="40">
        <v>24.08</v>
      </c>
      <c r="K20" s="162">
        <v>63.96</v>
      </c>
      <c r="L20" s="162">
        <v>265.61</v>
      </c>
      <c r="M20" s="162">
        <v>7</v>
      </c>
      <c r="N20" s="162">
        <v>29.07</v>
      </c>
      <c r="O20" s="162">
        <v>70.96000000000001</v>
      </c>
      <c r="P20" s="162">
        <v>294.68</v>
      </c>
      <c r="Q20" s="165">
        <v>0.84</v>
      </c>
      <c r="R20" s="165">
        <v>12.82</v>
      </c>
      <c r="S20" s="165">
        <v>6.61</v>
      </c>
    </row>
    <row r="21" spans="1:19" ht="15">
      <c r="A21" s="199" t="s">
        <v>261</v>
      </c>
      <c r="B21" s="128" t="s">
        <v>1</v>
      </c>
      <c r="C21" s="128" t="s">
        <v>262</v>
      </c>
      <c r="D21" s="195" t="s">
        <v>125</v>
      </c>
      <c r="E21" s="195" t="s">
        <v>16</v>
      </c>
      <c r="F21" s="195" t="s">
        <v>135</v>
      </c>
      <c r="G21" s="196" t="s">
        <v>134</v>
      </c>
      <c r="H21" s="138">
        <v>7074.02</v>
      </c>
      <c r="I21" s="41">
        <v>11803</v>
      </c>
      <c r="J21" s="40">
        <v>23.61</v>
      </c>
      <c r="K21" s="162">
        <v>56.88</v>
      </c>
      <c r="L21" s="162">
        <v>240.91</v>
      </c>
      <c r="M21" s="162">
        <v>5.64</v>
      </c>
      <c r="N21" s="162">
        <v>23.89</v>
      </c>
      <c r="O21" s="162">
        <v>62.52</v>
      </c>
      <c r="P21" s="162">
        <v>264.8</v>
      </c>
      <c r="Q21" s="165">
        <v>0.99</v>
      </c>
      <c r="R21" s="165">
        <v>11.14</v>
      </c>
      <c r="S21" s="165">
        <v>8.6</v>
      </c>
    </row>
    <row r="22" spans="1:19" ht="15">
      <c r="A22" s="199" t="s">
        <v>258</v>
      </c>
      <c r="B22" s="128" t="s">
        <v>1</v>
      </c>
      <c r="C22" s="128" t="s">
        <v>263</v>
      </c>
      <c r="D22" s="195" t="s">
        <v>125</v>
      </c>
      <c r="E22" s="195" t="s">
        <v>222</v>
      </c>
      <c r="F22" s="195" t="s">
        <v>135</v>
      </c>
      <c r="G22" s="196" t="s">
        <v>134</v>
      </c>
      <c r="H22" s="138">
        <v>16749.58</v>
      </c>
      <c r="I22" s="41">
        <v>11981</v>
      </c>
      <c r="J22" s="40">
        <v>23.96</v>
      </c>
      <c r="K22" s="162">
        <v>56.06</v>
      </c>
      <c r="L22" s="162">
        <v>233.97</v>
      </c>
      <c r="M22" s="162">
        <v>5.64</v>
      </c>
      <c r="N22" s="162">
        <v>23.54</v>
      </c>
      <c r="O22" s="162">
        <v>61.7</v>
      </c>
      <c r="P22" s="162">
        <v>257.51</v>
      </c>
      <c r="Q22" s="165">
        <v>0.98</v>
      </c>
      <c r="R22" s="165">
        <v>10.43</v>
      </c>
      <c r="S22" s="165">
        <v>7.83</v>
      </c>
    </row>
    <row r="23" spans="1:19" ht="15">
      <c r="A23" s="199" t="s">
        <v>258</v>
      </c>
      <c r="B23" s="128" t="s">
        <v>1</v>
      </c>
      <c r="C23" s="128" t="s">
        <v>264</v>
      </c>
      <c r="D23" s="195" t="s">
        <v>125</v>
      </c>
      <c r="E23" s="195" t="s">
        <v>16</v>
      </c>
      <c r="F23" s="195" t="s">
        <v>135</v>
      </c>
      <c r="G23" s="196" t="s">
        <v>134</v>
      </c>
      <c r="H23" s="138">
        <v>21430.76</v>
      </c>
      <c r="I23" s="41">
        <v>11966</v>
      </c>
      <c r="J23" s="40">
        <v>23.93</v>
      </c>
      <c r="K23" s="162">
        <v>57.64</v>
      </c>
      <c r="L23" s="162">
        <v>240.87</v>
      </c>
      <c r="M23" s="162">
        <v>5.64</v>
      </c>
      <c r="N23" s="162">
        <v>23.57</v>
      </c>
      <c r="O23" s="162">
        <v>63.28</v>
      </c>
      <c r="P23" s="162">
        <v>264.44</v>
      </c>
      <c r="Q23" s="165">
        <v>0.89</v>
      </c>
      <c r="R23" s="165">
        <v>11.29</v>
      </c>
      <c r="S23" s="165">
        <v>7.88</v>
      </c>
    </row>
    <row r="24" spans="1:19" ht="15">
      <c r="A24" s="199" t="s">
        <v>253</v>
      </c>
      <c r="B24" s="128" t="s">
        <v>1</v>
      </c>
      <c r="C24" s="128" t="s">
        <v>254</v>
      </c>
      <c r="D24" s="195" t="s">
        <v>2</v>
      </c>
      <c r="E24" s="195" t="s">
        <v>222</v>
      </c>
      <c r="F24" s="195" t="s">
        <v>135</v>
      </c>
      <c r="G24" s="196" t="s">
        <v>134</v>
      </c>
      <c r="H24" s="138">
        <v>9869.52</v>
      </c>
      <c r="I24" s="41">
        <v>11995</v>
      </c>
      <c r="J24" s="40">
        <v>23.99</v>
      </c>
      <c r="K24" s="162">
        <v>58.97</v>
      </c>
      <c r="L24" s="162">
        <v>245.81</v>
      </c>
      <c r="M24" s="162">
        <v>5.55</v>
      </c>
      <c r="N24" s="162">
        <v>23.13</v>
      </c>
      <c r="O24" s="162">
        <v>64.52</v>
      </c>
      <c r="P24" s="162">
        <v>268.95</v>
      </c>
      <c r="Q24" s="165">
        <v>0.91</v>
      </c>
      <c r="R24" s="165">
        <v>11.3</v>
      </c>
      <c r="S24" s="165">
        <v>7.34</v>
      </c>
    </row>
    <row r="25" spans="1:19" ht="15">
      <c r="A25" s="136" t="s">
        <v>258</v>
      </c>
      <c r="B25" s="128" t="s">
        <v>1</v>
      </c>
      <c r="C25" s="128" t="s">
        <v>265</v>
      </c>
      <c r="D25" s="128" t="s">
        <v>125</v>
      </c>
      <c r="E25" s="128" t="s">
        <v>16</v>
      </c>
      <c r="F25" s="128" t="s">
        <v>135</v>
      </c>
      <c r="G25" s="128" t="s">
        <v>134</v>
      </c>
      <c r="H25" s="186">
        <v>16427.080000000016</v>
      </c>
      <c r="I25" s="41">
        <v>12021</v>
      </c>
      <c r="J25" s="40">
        <v>24.04</v>
      </c>
      <c r="K25" s="136">
        <v>55.87</v>
      </c>
      <c r="L25" s="136">
        <v>232.4</v>
      </c>
      <c r="M25" s="40">
        <v>5.64</v>
      </c>
      <c r="N25" s="136">
        <v>23.46</v>
      </c>
      <c r="O25" s="136">
        <v>61.51</v>
      </c>
      <c r="P25" s="136">
        <v>255.87</v>
      </c>
      <c r="Q25" s="128">
        <v>0.97</v>
      </c>
      <c r="R25" s="128">
        <v>9.82</v>
      </c>
      <c r="S25" s="128">
        <v>7.92</v>
      </c>
    </row>
    <row r="26" spans="1:19" ht="15">
      <c r="A26" s="136" t="s">
        <v>244</v>
      </c>
      <c r="B26" s="128" t="s">
        <v>1</v>
      </c>
      <c r="C26" s="128" t="s">
        <v>245</v>
      </c>
      <c r="D26" s="128" t="s">
        <v>125</v>
      </c>
      <c r="E26" s="128" t="s">
        <v>16</v>
      </c>
      <c r="F26" s="128" t="s">
        <v>135</v>
      </c>
      <c r="G26" s="128" t="s">
        <v>134</v>
      </c>
      <c r="H26" s="186">
        <v>26488.98</v>
      </c>
      <c r="I26" s="41">
        <v>11698</v>
      </c>
      <c r="J26" s="40">
        <v>23.4</v>
      </c>
      <c r="K26" s="136">
        <v>75.89</v>
      </c>
      <c r="L26" s="136">
        <v>324.32</v>
      </c>
      <c r="M26" s="40">
        <v>0</v>
      </c>
      <c r="N26" s="136">
        <v>0</v>
      </c>
      <c r="O26" s="136">
        <v>75.89</v>
      </c>
      <c r="P26" s="136">
        <v>324.32</v>
      </c>
      <c r="Q26" s="128">
        <v>0.93</v>
      </c>
      <c r="R26" s="128">
        <v>13.2</v>
      </c>
      <c r="S26" s="128">
        <v>7.12</v>
      </c>
    </row>
    <row r="27" spans="1:19" ht="15">
      <c r="A27" s="136" t="s">
        <v>266</v>
      </c>
      <c r="B27" s="128" t="s">
        <v>1</v>
      </c>
      <c r="C27" s="128" t="s">
        <v>267</v>
      </c>
      <c r="D27" s="128" t="s">
        <v>125</v>
      </c>
      <c r="E27" s="128" t="s">
        <v>16</v>
      </c>
      <c r="F27" s="128" t="s">
        <v>135</v>
      </c>
      <c r="G27" s="128" t="s">
        <v>134</v>
      </c>
      <c r="H27" s="186">
        <v>8266.38</v>
      </c>
      <c r="I27" s="41">
        <v>11938</v>
      </c>
      <c r="J27" s="40">
        <v>23.88</v>
      </c>
      <c r="K27" s="136">
        <v>65.07</v>
      </c>
      <c r="L27" s="136">
        <v>272.49</v>
      </c>
      <c r="M27" s="40">
        <v>0</v>
      </c>
      <c r="N27" s="136">
        <v>0</v>
      </c>
      <c r="O27" s="136">
        <v>65.07</v>
      </c>
      <c r="P27" s="136">
        <v>272.49</v>
      </c>
      <c r="Q27" s="128">
        <v>1.04</v>
      </c>
      <c r="R27" s="128">
        <v>9.52</v>
      </c>
      <c r="S27" s="128">
        <v>8.72</v>
      </c>
    </row>
    <row r="28" spans="1:19" ht="15">
      <c r="A28" s="136" t="s">
        <v>206</v>
      </c>
      <c r="B28" s="128" t="s">
        <v>1</v>
      </c>
      <c r="C28" s="128" t="s">
        <v>246</v>
      </c>
      <c r="D28" s="128" t="s">
        <v>125</v>
      </c>
      <c r="E28" s="128" t="s">
        <v>16</v>
      </c>
      <c r="F28" s="195" t="s">
        <v>135</v>
      </c>
      <c r="G28" s="196" t="s">
        <v>134</v>
      </c>
      <c r="H28" s="138">
        <v>75926.28</v>
      </c>
      <c r="I28" s="41">
        <v>12063</v>
      </c>
      <c r="J28" s="40">
        <v>24.13</v>
      </c>
      <c r="K28" s="162">
        <v>75.91</v>
      </c>
      <c r="L28" s="162">
        <v>314.59</v>
      </c>
      <c r="M28" s="162">
        <v>0</v>
      </c>
      <c r="N28" s="162">
        <v>0</v>
      </c>
      <c r="O28" s="162">
        <v>75.91</v>
      </c>
      <c r="P28" s="162">
        <v>314.59</v>
      </c>
      <c r="Q28" s="165">
        <v>0.99</v>
      </c>
      <c r="R28" s="165">
        <v>12.91</v>
      </c>
      <c r="S28" s="165">
        <v>6.25</v>
      </c>
    </row>
    <row r="29" spans="1:19" ht="15">
      <c r="A29" s="136"/>
      <c r="B29" s="128"/>
      <c r="C29" s="128"/>
      <c r="D29" s="128"/>
      <c r="E29" s="128"/>
      <c r="F29" s="128"/>
      <c r="G29" s="128"/>
      <c r="H29" s="186"/>
      <c r="I29" s="41"/>
      <c r="J29" s="40"/>
      <c r="K29" s="136"/>
      <c r="L29" s="136"/>
      <c r="M29" s="40"/>
      <c r="N29" s="136"/>
      <c r="O29" s="136"/>
      <c r="P29" s="136"/>
      <c r="Q29" s="128"/>
      <c r="R29" s="128"/>
      <c r="S29" s="128"/>
    </row>
    <row r="30" spans="1:19" ht="15.75" thickBot="1">
      <c r="A30" s="136"/>
      <c r="B30" s="128"/>
      <c r="C30" s="128"/>
      <c r="D30" s="128"/>
      <c r="E30" s="128"/>
      <c r="F30" s="128"/>
      <c r="G30" s="128"/>
      <c r="H30" s="40"/>
      <c r="I30" s="41"/>
      <c r="J30" s="40"/>
      <c r="K30" s="136"/>
      <c r="L30" s="136"/>
      <c r="M30" s="40"/>
      <c r="N30" s="140"/>
      <c r="O30" s="136"/>
      <c r="P30" s="136"/>
      <c r="Q30" s="128"/>
      <c r="R30" s="128"/>
      <c r="S30" s="128"/>
    </row>
    <row r="31" spans="1:19" s="125" customFormat="1" ht="16.5" thickBot="1" thickTop="1">
      <c r="A31" s="154" t="s">
        <v>123</v>
      </c>
      <c r="B31" s="155"/>
      <c r="C31" s="156"/>
      <c r="D31" s="155"/>
      <c r="E31" s="155"/>
      <c r="F31" s="155"/>
      <c r="G31" s="155"/>
      <c r="H31" s="250">
        <f>SUM(H13:H30)</f>
        <v>281948.64</v>
      </c>
      <c r="I31" s="247">
        <f>ROUND(SUMPRODUCT($H$13:$H$28,$I$13:$I$28)/SUM($H$13:$H$28),0)</f>
        <v>12095</v>
      </c>
      <c r="J31" s="248">
        <f>ROUND((I31*2000)/1000000,2)</f>
        <v>24.19</v>
      </c>
      <c r="K31" s="248">
        <f>ROUND(SUMPRODUCT($H$13:$H$28,$K$13:$K$28)/SUM($H$13:$H$28),2)</f>
        <v>64.65</v>
      </c>
      <c r="L31" s="251">
        <f>ROUND((K31/$J$31)*100,2)</f>
        <v>267.26</v>
      </c>
      <c r="M31" s="248">
        <f>ROUND(SUMPRODUCT($H$13:$H$28,$M$13:$M$28)/SUM($H$13:$H$28),2)</f>
        <v>3.05</v>
      </c>
      <c r="N31" s="248">
        <f>ROUND((M31/$J$31)*100,2)</f>
        <v>12.61</v>
      </c>
      <c r="O31" s="250">
        <f>K31+M31</f>
        <v>67.7</v>
      </c>
      <c r="P31" s="252">
        <f>ROUND((O31/$J$31)*100,2)</f>
        <v>279.87</v>
      </c>
      <c r="Q31" s="248">
        <f>ROUND(SUMPRODUCT($H$13:$H$28,$Q$13:$Q$28)/SUM($H$13:$H$28),2)</f>
        <v>1.3</v>
      </c>
      <c r="R31" s="249">
        <f>ROUND(SUMPRODUCT($H$13:$H$28,$R$13:$R$28)/SUM($H$13:$H$28),2)</f>
        <v>11.73</v>
      </c>
      <c r="S31" s="249">
        <f>ROUND(SUMPRODUCT($H$13:$H$28,$S$13:$S$28)/SUM($H$13:$H$28),2)</f>
        <v>6.94</v>
      </c>
    </row>
    <row r="32" spans="1:19" ht="15.75" thickTop="1">
      <c r="A32" s="136"/>
      <c r="B32" s="128"/>
      <c r="C32" s="128"/>
      <c r="D32" s="128"/>
      <c r="E32" s="128"/>
      <c r="F32" s="128"/>
      <c r="G32" s="128"/>
      <c r="H32" s="186"/>
      <c r="I32" s="41"/>
      <c r="J32" s="40"/>
      <c r="K32" s="136"/>
      <c r="L32" s="136"/>
      <c r="M32" s="136"/>
      <c r="N32" s="136"/>
      <c r="O32" s="136"/>
      <c r="P32" s="136"/>
      <c r="Q32" s="128"/>
      <c r="R32" s="128"/>
      <c r="S32" s="128"/>
    </row>
  </sheetData>
  <sheetProtection/>
  <mergeCells count="11">
    <mergeCell ref="C7:D7"/>
    <mergeCell ref="C8:D8"/>
    <mergeCell ref="C9:D9"/>
    <mergeCell ref="A1:S1"/>
    <mergeCell ref="A2:S2"/>
    <mergeCell ref="A3:S3"/>
    <mergeCell ref="C5:D5"/>
    <mergeCell ref="C6:D6"/>
    <mergeCell ref="K6:L6"/>
    <mergeCell ref="M6:N6"/>
    <mergeCell ref="O6:P6"/>
  </mergeCells>
  <printOptions gridLines="1"/>
  <pageMargins left="0.5" right="0.5" top="0.5" bottom="0.5" header="0.25" footer="0.25"/>
  <pageSetup blackAndWhite="1"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36.140625" style="127" customWidth="1"/>
    <col min="2" max="2" width="3.28125" style="127" bestFit="1" customWidth="1"/>
    <col min="3" max="3" width="16.28125" style="127" bestFit="1" customWidth="1"/>
    <col min="4" max="4" width="2.28125" style="127" bestFit="1" customWidth="1"/>
    <col min="5" max="5" width="3.28125" style="127" bestFit="1" customWidth="1"/>
    <col min="6" max="6" width="3.8515625" style="127" customWidth="1"/>
    <col min="7" max="7" width="7.140625" style="127" bestFit="1" customWidth="1"/>
    <col min="8" max="8" width="14.28125" style="127" bestFit="1" customWidth="1"/>
    <col min="9" max="9" width="7.7109375" style="127" bestFit="1" customWidth="1"/>
    <col min="10" max="10" width="11.140625" style="127" bestFit="1" customWidth="1"/>
    <col min="11" max="11" width="9.57421875" style="127" bestFit="1" customWidth="1"/>
    <col min="12" max="12" width="10.00390625" style="127" bestFit="1" customWidth="1"/>
    <col min="13" max="13" width="9.00390625" style="127" customWidth="1"/>
    <col min="14" max="14" width="12.57421875" style="127" bestFit="1" customWidth="1"/>
    <col min="15" max="15" width="9.421875" style="127" bestFit="1" customWidth="1"/>
    <col min="16" max="16" width="10.00390625" style="127" bestFit="1" customWidth="1"/>
    <col min="17" max="17" width="6.421875" style="127" bestFit="1" customWidth="1"/>
    <col min="18" max="19" width="9.421875" style="127" bestFit="1" customWidth="1"/>
    <col min="20" max="16384" width="9.140625" style="127" customWidth="1"/>
  </cols>
  <sheetData>
    <row r="1" spans="1:19" ht="15">
      <c r="A1" s="262" t="s">
        <v>49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15">
      <c r="A2" s="262" t="s">
        <v>91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ht="15">
      <c r="A3" s="266" t="s">
        <v>256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</row>
    <row r="4" spans="1:19" ht="15">
      <c r="A4" s="128"/>
      <c r="B4" s="128"/>
      <c r="C4" s="128"/>
      <c r="D4" s="128"/>
      <c r="E4" s="128"/>
      <c r="F4" s="128"/>
      <c r="G4" s="128"/>
      <c r="H4" s="128"/>
      <c r="I4" s="129"/>
      <c r="J4" s="130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15">
      <c r="A5" s="128"/>
      <c r="B5" s="126" t="s">
        <v>1</v>
      </c>
      <c r="C5" s="262" t="s">
        <v>1</v>
      </c>
      <c r="D5" s="262"/>
      <c r="E5" s="128"/>
      <c r="F5" s="128"/>
      <c r="G5" s="128"/>
      <c r="H5" s="128"/>
      <c r="I5" s="129"/>
      <c r="J5" s="130"/>
      <c r="K5" s="128"/>
      <c r="L5" s="128"/>
      <c r="M5" s="128"/>
      <c r="N5" s="128"/>
      <c r="O5" s="128"/>
      <c r="P5" s="128"/>
      <c r="Q5" s="128"/>
      <c r="R5" s="128"/>
      <c r="S5" s="128"/>
    </row>
    <row r="6" spans="1:19" ht="15">
      <c r="A6" s="128"/>
      <c r="B6" s="126" t="s">
        <v>2</v>
      </c>
      <c r="C6" s="262" t="s">
        <v>3</v>
      </c>
      <c r="D6" s="262"/>
      <c r="E6" s="128"/>
      <c r="F6" s="128"/>
      <c r="G6" s="128"/>
      <c r="H6" s="131"/>
      <c r="I6" s="129"/>
      <c r="J6" s="132" t="s">
        <v>4</v>
      </c>
      <c r="K6" s="265" t="s">
        <v>92</v>
      </c>
      <c r="L6" s="265"/>
      <c r="M6" s="265" t="s">
        <v>93</v>
      </c>
      <c r="N6" s="265"/>
      <c r="O6" s="265" t="s">
        <v>94</v>
      </c>
      <c r="P6" s="265"/>
      <c r="Q6" s="128"/>
      <c r="R6" s="128"/>
      <c r="S6" s="128"/>
    </row>
    <row r="7" spans="1:19" ht="15">
      <c r="A7" s="128"/>
      <c r="B7" s="126" t="s">
        <v>6</v>
      </c>
      <c r="C7" s="262" t="s">
        <v>7</v>
      </c>
      <c r="D7" s="262"/>
      <c r="E7" s="126" t="s">
        <v>8</v>
      </c>
      <c r="F7" s="126"/>
      <c r="G7" s="126"/>
      <c r="H7" s="126" t="s">
        <v>95</v>
      </c>
      <c r="I7" s="133" t="s">
        <v>96</v>
      </c>
      <c r="J7" s="132" t="s">
        <v>10</v>
      </c>
      <c r="K7" s="126" t="s">
        <v>97</v>
      </c>
      <c r="L7" s="126" t="s">
        <v>11</v>
      </c>
      <c r="M7" s="126" t="s">
        <v>12</v>
      </c>
      <c r="N7" s="126" t="s">
        <v>11</v>
      </c>
      <c r="O7" s="126" t="s">
        <v>12</v>
      </c>
      <c r="P7" s="126" t="s">
        <v>11</v>
      </c>
      <c r="Q7" s="126" t="s">
        <v>5</v>
      </c>
      <c r="R7" s="126"/>
      <c r="S7" s="126" t="s">
        <v>5</v>
      </c>
    </row>
    <row r="8" spans="1:19" ht="15">
      <c r="A8" s="131" t="s">
        <v>13</v>
      </c>
      <c r="B8" s="131" t="s">
        <v>14</v>
      </c>
      <c r="C8" s="265" t="s">
        <v>15</v>
      </c>
      <c r="D8" s="265"/>
      <c r="E8" s="131" t="s">
        <v>16</v>
      </c>
      <c r="F8" s="131" t="s">
        <v>130</v>
      </c>
      <c r="G8" s="131" t="s">
        <v>131</v>
      </c>
      <c r="H8" s="131" t="s">
        <v>17</v>
      </c>
      <c r="I8" s="134" t="s">
        <v>98</v>
      </c>
      <c r="J8" s="135" t="s">
        <v>18</v>
      </c>
      <c r="K8" s="131" t="s">
        <v>18</v>
      </c>
      <c r="L8" s="131" t="s">
        <v>10</v>
      </c>
      <c r="M8" s="131" t="s">
        <v>99</v>
      </c>
      <c r="N8" s="131" t="s">
        <v>10</v>
      </c>
      <c r="O8" s="131" t="s">
        <v>99</v>
      </c>
      <c r="P8" s="131" t="s">
        <v>10</v>
      </c>
      <c r="Q8" s="131" t="s">
        <v>100</v>
      </c>
      <c r="R8" s="131" t="s">
        <v>19</v>
      </c>
      <c r="S8" s="131" t="s">
        <v>101</v>
      </c>
    </row>
    <row r="9" spans="1:19" ht="15">
      <c r="A9" s="126" t="s">
        <v>25</v>
      </c>
      <c r="B9" s="126" t="s">
        <v>26</v>
      </c>
      <c r="C9" s="262" t="s">
        <v>27</v>
      </c>
      <c r="D9" s="262"/>
      <c r="E9" s="126" t="s">
        <v>28</v>
      </c>
      <c r="F9" s="126" t="s">
        <v>29</v>
      </c>
      <c r="G9" s="133" t="s">
        <v>30</v>
      </c>
      <c r="H9" s="132" t="s">
        <v>31</v>
      </c>
      <c r="I9" s="126" t="s">
        <v>32</v>
      </c>
      <c r="J9" s="126" t="s">
        <v>33</v>
      </c>
      <c r="K9" s="126" t="s">
        <v>34</v>
      </c>
      <c r="L9" s="126" t="s">
        <v>102</v>
      </c>
      <c r="M9" s="126" t="s">
        <v>103</v>
      </c>
      <c r="N9" s="126" t="s">
        <v>104</v>
      </c>
      <c r="O9" s="126" t="s">
        <v>105</v>
      </c>
      <c r="P9" s="126" t="s">
        <v>106</v>
      </c>
      <c r="Q9" s="126" t="s">
        <v>107</v>
      </c>
      <c r="R9" s="126" t="s">
        <v>132</v>
      </c>
      <c r="S9" s="126" t="s">
        <v>133</v>
      </c>
    </row>
    <row r="10" spans="1:19" ht="15">
      <c r="A10" s="136"/>
      <c r="B10" s="128"/>
      <c r="C10" s="128"/>
      <c r="D10" s="128"/>
      <c r="E10" s="131"/>
      <c r="F10" s="131"/>
      <c r="G10" s="131"/>
      <c r="H10" s="136"/>
      <c r="I10" s="41"/>
      <c r="J10" s="40"/>
      <c r="K10" s="136"/>
      <c r="L10" s="136"/>
      <c r="M10" s="136"/>
      <c r="N10" s="136"/>
      <c r="O10" s="136"/>
      <c r="P10" s="136"/>
      <c r="Q10" s="128"/>
      <c r="R10" s="128"/>
      <c r="S10" s="128"/>
    </row>
    <row r="11" spans="1:19" ht="15">
      <c r="A11" s="137" t="s">
        <v>207</v>
      </c>
      <c r="B11" s="128"/>
      <c r="C11" s="128"/>
      <c r="D11" s="128"/>
      <c r="E11" s="128"/>
      <c r="F11" s="128"/>
      <c r="G11" s="128"/>
      <c r="H11" s="136"/>
      <c r="I11" s="41"/>
      <c r="J11" s="40"/>
      <c r="K11" s="136"/>
      <c r="L11" s="136"/>
      <c r="M11" s="136"/>
      <c r="N11" s="136"/>
      <c r="O11" s="136"/>
      <c r="P11" s="136"/>
      <c r="Q11" s="128"/>
      <c r="R11" s="128"/>
      <c r="S11" s="128"/>
    </row>
    <row r="12" spans="1:19" ht="15">
      <c r="A12" s="136" t="s">
        <v>108</v>
      </c>
      <c r="B12" s="128"/>
      <c r="C12" s="128"/>
      <c r="D12" s="128"/>
      <c r="E12" s="128"/>
      <c r="F12" s="128"/>
      <c r="G12" s="128"/>
      <c r="H12" s="136"/>
      <c r="I12" s="41"/>
      <c r="J12" s="40"/>
      <c r="K12" s="136"/>
      <c r="L12" s="136"/>
      <c r="M12" s="136"/>
      <c r="N12" s="136"/>
      <c r="O12" s="136"/>
      <c r="P12" s="136"/>
      <c r="Q12" s="128"/>
      <c r="R12" s="128"/>
      <c r="S12" s="128"/>
    </row>
    <row r="13" spans="1:19" ht="15">
      <c r="A13" s="139" t="s">
        <v>124</v>
      </c>
      <c r="B13" s="128"/>
      <c r="C13" s="128"/>
      <c r="D13" s="128"/>
      <c r="E13" s="128"/>
      <c r="F13" s="128"/>
      <c r="G13" s="128"/>
      <c r="H13" s="138"/>
      <c r="I13" s="41"/>
      <c r="J13" s="40"/>
      <c r="K13" s="136"/>
      <c r="L13" s="136"/>
      <c r="M13" s="136"/>
      <c r="N13" s="136"/>
      <c r="O13" s="136"/>
      <c r="P13" s="136"/>
      <c r="Q13" s="128"/>
      <c r="R13" s="128"/>
      <c r="S13" s="128"/>
    </row>
    <row r="14" spans="1:19" ht="15">
      <c r="A14" s="199" t="s">
        <v>220</v>
      </c>
      <c r="B14" s="195" t="s">
        <v>1</v>
      </c>
      <c r="C14" s="208" t="s">
        <v>221</v>
      </c>
      <c r="D14" s="195" t="s">
        <v>125</v>
      </c>
      <c r="E14" s="195" t="s">
        <v>16</v>
      </c>
      <c r="F14" s="195" t="s">
        <v>135</v>
      </c>
      <c r="G14" s="196" t="s">
        <v>134</v>
      </c>
      <c r="H14" s="138">
        <v>68523.2</v>
      </c>
      <c r="I14" s="41">
        <v>12516</v>
      </c>
      <c r="J14" s="40">
        <v>25.03</v>
      </c>
      <c r="K14" s="162">
        <v>56.73</v>
      </c>
      <c r="L14" s="162">
        <v>226.65</v>
      </c>
      <c r="M14" s="162">
        <v>0</v>
      </c>
      <c r="N14" s="162">
        <v>0</v>
      </c>
      <c r="O14" s="162">
        <v>56.73</v>
      </c>
      <c r="P14" s="162">
        <v>226.65</v>
      </c>
      <c r="Q14" s="165">
        <v>3.92</v>
      </c>
      <c r="R14" s="165">
        <v>8.95</v>
      </c>
      <c r="S14" s="165">
        <v>7.69</v>
      </c>
    </row>
    <row r="15" spans="1:19" ht="15">
      <c r="A15" s="199" t="s">
        <v>206</v>
      </c>
      <c r="B15" s="128" t="s">
        <v>1</v>
      </c>
      <c r="C15" s="128" t="s">
        <v>223</v>
      </c>
      <c r="D15" s="195" t="s">
        <v>125</v>
      </c>
      <c r="E15" s="195" t="s">
        <v>16</v>
      </c>
      <c r="F15" s="195" t="s">
        <v>135</v>
      </c>
      <c r="G15" s="196" t="s">
        <v>134</v>
      </c>
      <c r="H15" s="138">
        <v>4856.2</v>
      </c>
      <c r="I15" s="41">
        <v>12469</v>
      </c>
      <c r="J15" s="40">
        <v>24.94</v>
      </c>
      <c r="K15" s="162">
        <v>71.16</v>
      </c>
      <c r="L15" s="162">
        <v>285.32</v>
      </c>
      <c r="M15" s="162">
        <v>10.51</v>
      </c>
      <c r="N15" s="162">
        <v>42.14</v>
      </c>
      <c r="O15" s="162">
        <v>81.67</v>
      </c>
      <c r="P15" s="162">
        <v>327.47</v>
      </c>
      <c r="Q15" s="165">
        <v>1.35</v>
      </c>
      <c r="R15" s="165">
        <v>8.43</v>
      </c>
      <c r="S15" s="165">
        <v>7.54</v>
      </c>
    </row>
    <row r="16" spans="1:19" s="151" customFormat="1" ht="15.75" thickBot="1">
      <c r="A16" s="152" t="s">
        <v>122</v>
      </c>
      <c r="B16" s="147"/>
      <c r="C16" s="148"/>
      <c r="D16" s="147"/>
      <c r="E16" s="147"/>
      <c r="F16" s="147"/>
      <c r="G16" s="147"/>
      <c r="H16" s="149">
        <v>73379.4</v>
      </c>
      <c r="I16" s="194">
        <v>12513</v>
      </c>
      <c r="J16" s="150">
        <v>25.03</v>
      </c>
      <c r="K16" s="198">
        <v>57.65</v>
      </c>
      <c r="L16" s="166">
        <v>230.32</v>
      </c>
      <c r="M16" s="166">
        <v>0.78</v>
      </c>
      <c r="N16" s="174">
        <v>3.12</v>
      </c>
      <c r="O16" s="166">
        <v>58.43</v>
      </c>
      <c r="P16" s="149">
        <v>233.44</v>
      </c>
      <c r="Q16" s="153">
        <v>3.75</v>
      </c>
      <c r="R16" s="197">
        <v>8.92</v>
      </c>
      <c r="S16" s="197">
        <v>7.68</v>
      </c>
    </row>
    <row r="17" spans="1:19" ht="15">
      <c r="A17" s="136"/>
      <c r="B17" s="128"/>
      <c r="C17" s="128"/>
      <c r="D17" s="128"/>
      <c r="E17" s="128"/>
      <c r="F17" s="128"/>
      <c r="G17" s="128"/>
      <c r="H17" s="186"/>
      <c r="I17" s="41"/>
      <c r="J17" s="40"/>
      <c r="K17" s="136"/>
      <c r="L17" s="136"/>
      <c r="M17" s="40"/>
      <c r="N17" s="136"/>
      <c r="O17" s="136"/>
      <c r="P17" s="136"/>
      <c r="Q17" s="128"/>
      <c r="R17" s="128"/>
      <c r="S17" s="128"/>
    </row>
    <row r="18" spans="1:19" ht="15">
      <c r="A18" s="139" t="s">
        <v>224</v>
      </c>
      <c r="B18" s="128"/>
      <c r="C18" s="128"/>
      <c r="D18" s="128"/>
      <c r="E18" s="128"/>
      <c r="F18" s="128"/>
      <c r="G18" s="128"/>
      <c r="H18" s="138"/>
      <c r="I18" s="41"/>
      <c r="J18" s="40"/>
      <c r="K18" s="136"/>
      <c r="L18" s="136"/>
      <c r="M18" s="136"/>
      <c r="N18" s="136"/>
      <c r="O18" s="136"/>
      <c r="P18" s="136"/>
      <c r="Q18" s="128"/>
      <c r="R18" s="128"/>
      <c r="S18" s="128"/>
    </row>
    <row r="19" spans="1:19" ht="15">
      <c r="A19" s="199" t="s">
        <v>247</v>
      </c>
      <c r="B19" s="195" t="s">
        <v>1</v>
      </c>
      <c r="C19" s="195" t="s">
        <v>248</v>
      </c>
      <c r="D19" s="195" t="s">
        <v>125</v>
      </c>
      <c r="E19" s="195" t="s">
        <v>222</v>
      </c>
      <c r="F19" s="195" t="s">
        <v>135</v>
      </c>
      <c r="G19" s="196" t="s">
        <v>134</v>
      </c>
      <c r="H19" s="138">
        <v>44230.58</v>
      </c>
      <c r="I19" s="41">
        <v>12496</v>
      </c>
      <c r="J19" s="40">
        <v>24.99</v>
      </c>
      <c r="K19" s="136">
        <v>54.55</v>
      </c>
      <c r="L19" s="136">
        <v>218.29</v>
      </c>
      <c r="M19" s="136">
        <v>6.99</v>
      </c>
      <c r="N19" s="136">
        <v>27.97</v>
      </c>
      <c r="O19" s="136">
        <v>61.54</v>
      </c>
      <c r="P19" s="136">
        <v>246.26</v>
      </c>
      <c r="Q19" s="128">
        <v>0.79</v>
      </c>
      <c r="R19" s="128">
        <v>12.82</v>
      </c>
      <c r="S19" s="128">
        <v>4.73</v>
      </c>
    </row>
    <row r="20" spans="1:19" ht="15">
      <c r="A20" s="199" t="s">
        <v>249</v>
      </c>
      <c r="B20" s="195" t="s">
        <v>1</v>
      </c>
      <c r="C20" s="195" t="s">
        <v>250</v>
      </c>
      <c r="D20" s="195" t="s">
        <v>125</v>
      </c>
      <c r="E20" s="195" t="s">
        <v>16</v>
      </c>
      <c r="F20" s="195" t="s">
        <v>135</v>
      </c>
      <c r="G20" s="196" t="s">
        <v>134</v>
      </c>
      <c r="H20" s="138">
        <v>6502.9</v>
      </c>
      <c r="I20" s="41">
        <v>12581</v>
      </c>
      <c r="J20" s="40">
        <v>25.16</v>
      </c>
      <c r="K20" s="136">
        <v>58.17</v>
      </c>
      <c r="L20" s="136">
        <v>231.2</v>
      </c>
      <c r="M20" s="136">
        <v>6.95</v>
      </c>
      <c r="N20" s="136">
        <v>27.62</v>
      </c>
      <c r="O20" s="136">
        <v>65.12</v>
      </c>
      <c r="P20" s="136">
        <v>258.82</v>
      </c>
      <c r="Q20" s="128">
        <v>0.98</v>
      </c>
      <c r="R20" s="128">
        <v>12.82</v>
      </c>
      <c r="S20" s="128">
        <v>4.6</v>
      </c>
    </row>
    <row r="21" spans="1:19" ht="15">
      <c r="A21" s="199" t="s">
        <v>253</v>
      </c>
      <c r="B21" s="195" t="s">
        <v>1</v>
      </c>
      <c r="C21" s="195" t="s">
        <v>257</v>
      </c>
      <c r="D21" s="195" t="s">
        <v>125</v>
      </c>
      <c r="E21" s="195" t="s">
        <v>222</v>
      </c>
      <c r="F21" s="195" t="s">
        <v>135</v>
      </c>
      <c r="G21" s="196" t="s">
        <v>134</v>
      </c>
      <c r="H21" s="138">
        <v>4817.55</v>
      </c>
      <c r="I21" s="41">
        <v>11913</v>
      </c>
      <c r="J21" s="40">
        <v>23.83</v>
      </c>
      <c r="K21" s="136">
        <v>59.63</v>
      </c>
      <c r="L21" s="136">
        <v>250.23</v>
      </c>
      <c r="M21" s="136">
        <v>5.64</v>
      </c>
      <c r="N21" s="136">
        <v>23.67</v>
      </c>
      <c r="O21" s="136">
        <v>65.27</v>
      </c>
      <c r="P21" s="136">
        <v>273.9</v>
      </c>
      <c r="Q21" s="128">
        <v>0.93</v>
      </c>
      <c r="R21" s="128">
        <v>11.39</v>
      </c>
      <c r="S21" s="128">
        <v>7.8</v>
      </c>
    </row>
    <row r="22" spans="1:19" ht="15">
      <c r="A22" s="199" t="s">
        <v>258</v>
      </c>
      <c r="B22" s="195" t="s">
        <v>1</v>
      </c>
      <c r="C22" s="195" t="s">
        <v>259</v>
      </c>
      <c r="D22" s="195" t="s">
        <v>125</v>
      </c>
      <c r="E22" s="195" t="s">
        <v>222</v>
      </c>
      <c r="F22" s="195" t="s">
        <v>135</v>
      </c>
      <c r="G22" s="196" t="s">
        <v>134</v>
      </c>
      <c r="H22" s="138">
        <v>11533</v>
      </c>
      <c r="I22" s="41">
        <v>12177</v>
      </c>
      <c r="J22" s="40">
        <v>24.35</v>
      </c>
      <c r="K22" s="136">
        <v>50.9</v>
      </c>
      <c r="L22" s="136">
        <v>209.03</v>
      </c>
      <c r="M22" s="136">
        <v>6.97</v>
      </c>
      <c r="N22" s="136">
        <v>28.62</v>
      </c>
      <c r="O22" s="136">
        <v>57.87</v>
      </c>
      <c r="P22" s="136">
        <v>237.66</v>
      </c>
      <c r="Q22" s="128">
        <v>0.96</v>
      </c>
      <c r="R22" s="128">
        <v>12.58</v>
      </c>
      <c r="S22" s="128">
        <v>6.67</v>
      </c>
    </row>
    <row r="23" spans="1:19" ht="15">
      <c r="A23" s="199" t="s">
        <v>255</v>
      </c>
      <c r="B23" s="195" t="s">
        <v>1</v>
      </c>
      <c r="C23" s="195" t="s">
        <v>260</v>
      </c>
      <c r="D23" s="195" t="s">
        <v>125</v>
      </c>
      <c r="E23" s="195" t="s">
        <v>222</v>
      </c>
      <c r="F23" s="195" t="s">
        <v>135</v>
      </c>
      <c r="G23" s="196" t="s">
        <v>134</v>
      </c>
      <c r="H23" s="138">
        <v>9243.2</v>
      </c>
      <c r="I23" s="41">
        <v>11843</v>
      </c>
      <c r="J23" s="40">
        <v>23.69</v>
      </c>
      <c r="K23" s="136">
        <v>63.96</v>
      </c>
      <c r="L23" s="136">
        <v>269.99</v>
      </c>
      <c r="M23" s="136">
        <v>5.52</v>
      </c>
      <c r="N23" s="136">
        <v>23.3</v>
      </c>
      <c r="O23" s="136">
        <v>69.48</v>
      </c>
      <c r="P23" s="136">
        <v>293.29</v>
      </c>
      <c r="Q23" s="128">
        <v>0.83</v>
      </c>
      <c r="R23" s="128">
        <v>12.42</v>
      </c>
      <c r="S23" s="128">
        <v>7.6</v>
      </c>
    </row>
    <row r="24" spans="1:19" ht="15">
      <c r="A24" s="199" t="s">
        <v>251</v>
      </c>
      <c r="B24" s="195" t="s">
        <v>1</v>
      </c>
      <c r="C24" s="195" t="s">
        <v>252</v>
      </c>
      <c r="D24" s="195" t="s">
        <v>125</v>
      </c>
      <c r="E24" s="195" t="s">
        <v>222</v>
      </c>
      <c r="F24" s="195" t="s">
        <v>135</v>
      </c>
      <c r="G24" s="196" t="s">
        <v>134</v>
      </c>
      <c r="H24" s="138">
        <v>51536.6</v>
      </c>
      <c r="I24" s="41">
        <v>12041</v>
      </c>
      <c r="J24" s="40">
        <v>24.08</v>
      </c>
      <c r="K24" s="136">
        <v>63.96</v>
      </c>
      <c r="L24" s="136">
        <v>265.61</v>
      </c>
      <c r="M24" s="136">
        <v>7</v>
      </c>
      <c r="N24" s="136">
        <v>29.07</v>
      </c>
      <c r="O24" s="136">
        <v>70.96000000000001</v>
      </c>
      <c r="P24" s="136">
        <v>294.68</v>
      </c>
      <c r="Q24" s="128">
        <v>0.84</v>
      </c>
      <c r="R24" s="128">
        <v>12.82</v>
      </c>
      <c r="S24" s="128">
        <v>6.61</v>
      </c>
    </row>
    <row r="25" spans="1:19" ht="15">
      <c r="A25" s="199" t="s">
        <v>261</v>
      </c>
      <c r="B25" s="195" t="s">
        <v>1</v>
      </c>
      <c r="C25" s="195" t="s">
        <v>262</v>
      </c>
      <c r="D25" s="195" t="s">
        <v>125</v>
      </c>
      <c r="E25" s="195" t="s">
        <v>16</v>
      </c>
      <c r="F25" s="195" t="s">
        <v>135</v>
      </c>
      <c r="G25" s="196" t="s">
        <v>134</v>
      </c>
      <c r="H25" s="138">
        <v>14276.53</v>
      </c>
      <c r="I25" s="41">
        <v>11803</v>
      </c>
      <c r="J25" s="40">
        <v>23.61</v>
      </c>
      <c r="K25" s="136">
        <v>56.88</v>
      </c>
      <c r="L25" s="136">
        <v>240.91</v>
      </c>
      <c r="M25" s="136">
        <v>5.64</v>
      </c>
      <c r="N25" s="136">
        <v>23.89</v>
      </c>
      <c r="O25" s="136">
        <v>62.52</v>
      </c>
      <c r="P25" s="136">
        <v>264.8</v>
      </c>
      <c r="Q25" s="128">
        <v>0.99</v>
      </c>
      <c r="R25" s="128">
        <v>11.14</v>
      </c>
      <c r="S25" s="128">
        <v>8.6</v>
      </c>
    </row>
    <row r="26" spans="1:19" ht="15">
      <c r="A26" s="199" t="s">
        <v>258</v>
      </c>
      <c r="B26" s="195" t="s">
        <v>1</v>
      </c>
      <c r="C26" s="195" t="s">
        <v>263</v>
      </c>
      <c r="D26" s="195" t="s">
        <v>125</v>
      </c>
      <c r="E26" s="195" t="s">
        <v>222</v>
      </c>
      <c r="F26" s="195" t="s">
        <v>135</v>
      </c>
      <c r="G26" s="196" t="s">
        <v>134</v>
      </c>
      <c r="H26" s="138">
        <v>33803.4</v>
      </c>
      <c r="I26" s="41">
        <v>11981</v>
      </c>
      <c r="J26" s="40">
        <v>23.96</v>
      </c>
      <c r="K26" s="136">
        <v>56.06</v>
      </c>
      <c r="L26" s="136">
        <v>233.97</v>
      </c>
      <c r="M26" s="136">
        <v>5.64</v>
      </c>
      <c r="N26" s="136">
        <v>23.54</v>
      </c>
      <c r="O26" s="136">
        <v>61.7</v>
      </c>
      <c r="P26" s="136">
        <v>257.51</v>
      </c>
      <c r="Q26" s="128">
        <v>0.98</v>
      </c>
      <c r="R26" s="128">
        <v>10.43</v>
      </c>
      <c r="S26" s="128">
        <v>7.83</v>
      </c>
    </row>
    <row r="27" spans="1:19" ht="15">
      <c r="A27" s="199" t="s">
        <v>258</v>
      </c>
      <c r="B27" s="195" t="s">
        <v>1</v>
      </c>
      <c r="C27" s="195" t="s">
        <v>264</v>
      </c>
      <c r="D27" s="195" t="s">
        <v>125</v>
      </c>
      <c r="E27" s="195" t="s">
        <v>16</v>
      </c>
      <c r="F27" s="195" t="s">
        <v>135</v>
      </c>
      <c r="G27" s="196" t="s">
        <v>134</v>
      </c>
      <c r="H27" s="138">
        <v>43250.77</v>
      </c>
      <c r="I27" s="41">
        <v>11966</v>
      </c>
      <c r="J27" s="40">
        <v>23.93</v>
      </c>
      <c r="K27" s="136">
        <v>57.64</v>
      </c>
      <c r="L27" s="136">
        <v>240.87</v>
      </c>
      <c r="M27" s="136">
        <v>5.64</v>
      </c>
      <c r="N27" s="136">
        <v>23.57</v>
      </c>
      <c r="O27" s="136">
        <v>63.28</v>
      </c>
      <c r="P27" s="136">
        <v>264.44</v>
      </c>
      <c r="Q27" s="128">
        <v>0.89</v>
      </c>
      <c r="R27" s="128">
        <v>11.29</v>
      </c>
      <c r="S27" s="128">
        <v>7.88</v>
      </c>
    </row>
    <row r="28" spans="1:19" ht="15">
      <c r="A28" s="199" t="s">
        <v>253</v>
      </c>
      <c r="B28" s="195" t="s">
        <v>1</v>
      </c>
      <c r="C28" s="195" t="s">
        <v>254</v>
      </c>
      <c r="D28" s="195" t="s">
        <v>2</v>
      </c>
      <c r="E28" s="195" t="s">
        <v>222</v>
      </c>
      <c r="F28" s="195" t="s">
        <v>135</v>
      </c>
      <c r="G28" s="196" t="s">
        <v>134</v>
      </c>
      <c r="H28" s="138">
        <v>19918.3</v>
      </c>
      <c r="I28" s="41">
        <v>11995</v>
      </c>
      <c r="J28" s="40">
        <v>23.99</v>
      </c>
      <c r="K28" s="136">
        <v>58.97</v>
      </c>
      <c r="L28" s="136">
        <v>245.81</v>
      </c>
      <c r="M28" s="136">
        <v>5.55</v>
      </c>
      <c r="N28" s="136">
        <v>23.13</v>
      </c>
      <c r="O28" s="136">
        <v>64.52</v>
      </c>
      <c r="P28" s="136">
        <v>268.95</v>
      </c>
      <c r="Q28" s="128">
        <v>0.91</v>
      </c>
      <c r="R28" s="128">
        <v>11.3</v>
      </c>
      <c r="S28" s="128">
        <v>7.34</v>
      </c>
    </row>
    <row r="29" spans="1:19" ht="15">
      <c r="A29" s="136" t="s">
        <v>258</v>
      </c>
      <c r="B29" s="128" t="s">
        <v>1</v>
      </c>
      <c r="C29" s="128" t="s">
        <v>265</v>
      </c>
      <c r="D29" s="128" t="s">
        <v>125</v>
      </c>
      <c r="E29" s="128" t="s">
        <v>16</v>
      </c>
      <c r="F29" s="195" t="s">
        <v>135</v>
      </c>
      <c r="G29" s="196" t="s">
        <v>134</v>
      </c>
      <c r="H29" s="138">
        <v>33154.1</v>
      </c>
      <c r="I29" s="41">
        <v>12021</v>
      </c>
      <c r="J29" s="40">
        <v>24.04</v>
      </c>
      <c r="K29" s="162">
        <v>55.87</v>
      </c>
      <c r="L29" s="162">
        <v>232.4</v>
      </c>
      <c r="M29" s="162">
        <v>5.64</v>
      </c>
      <c r="N29" s="162">
        <v>23.46</v>
      </c>
      <c r="O29" s="162">
        <v>61.51</v>
      </c>
      <c r="P29" s="162">
        <v>255.87</v>
      </c>
      <c r="Q29" s="165">
        <v>0.97</v>
      </c>
      <c r="R29" s="165">
        <v>9.82</v>
      </c>
      <c r="S29" s="165">
        <v>7.92</v>
      </c>
    </row>
    <row r="30" spans="1:19" s="151" customFormat="1" ht="15.75" thickBot="1">
      <c r="A30" s="152" t="s">
        <v>122</v>
      </c>
      <c r="B30" s="147"/>
      <c r="C30" s="148"/>
      <c r="D30" s="147"/>
      <c r="E30" s="147"/>
      <c r="F30" s="147"/>
      <c r="G30" s="147"/>
      <c r="H30" s="149">
        <v>272266.92999999993</v>
      </c>
      <c r="I30" s="194">
        <v>12087</v>
      </c>
      <c r="J30" s="150">
        <v>24.17</v>
      </c>
      <c r="K30" s="198">
        <v>57.96</v>
      </c>
      <c r="L30" s="166">
        <v>239.8</v>
      </c>
      <c r="M30" s="166">
        <v>6.19</v>
      </c>
      <c r="N30" s="174">
        <v>25.61</v>
      </c>
      <c r="O30" s="166">
        <v>64.15</v>
      </c>
      <c r="P30" s="149">
        <v>265.41</v>
      </c>
      <c r="Q30" s="153">
        <v>0.9</v>
      </c>
      <c r="R30" s="197">
        <v>11.67</v>
      </c>
      <c r="S30" s="197">
        <v>6.98</v>
      </c>
    </row>
    <row r="31" spans="1:19" ht="15">
      <c r="A31" s="136"/>
      <c r="B31" s="128"/>
      <c r="C31" s="128"/>
      <c r="D31" s="128"/>
      <c r="E31" s="128"/>
      <c r="F31" s="128"/>
      <c r="G31" s="128"/>
      <c r="H31" s="186"/>
      <c r="I31" s="41"/>
      <c r="J31" s="40"/>
      <c r="K31" s="136"/>
      <c r="L31" s="136"/>
      <c r="M31" s="40"/>
      <c r="N31" s="136"/>
      <c r="O31" s="136"/>
      <c r="P31" s="136"/>
      <c r="Q31" s="128"/>
      <c r="R31" s="128"/>
      <c r="S31" s="128"/>
    </row>
    <row r="32" spans="1:19" ht="15.75" thickBot="1">
      <c r="A32" s="136"/>
      <c r="B32" s="128"/>
      <c r="C32" s="128"/>
      <c r="D32" s="128"/>
      <c r="E32" s="128"/>
      <c r="F32" s="128"/>
      <c r="G32" s="128"/>
      <c r="H32" s="40"/>
      <c r="I32" s="41"/>
      <c r="J32" s="40"/>
      <c r="K32" s="136"/>
      <c r="L32" s="136"/>
      <c r="M32" s="40"/>
      <c r="N32" s="140"/>
      <c r="O32" s="136"/>
      <c r="P32" s="136"/>
      <c r="Q32" s="128"/>
      <c r="R32" s="128"/>
      <c r="S32" s="128"/>
    </row>
    <row r="33" spans="1:19" s="125" customFormat="1" ht="16.5" thickBot="1" thickTop="1">
      <c r="A33" s="154" t="s">
        <v>242</v>
      </c>
      <c r="B33" s="155"/>
      <c r="C33" s="156"/>
      <c r="D33" s="155"/>
      <c r="E33" s="155"/>
      <c r="F33" s="155"/>
      <c r="G33" s="155"/>
      <c r="H33" s="157">
        <v>345646.32999999996</v>
      </c>
      <c r="I33" s="158">
        <v>12142</v>
      </c>
      <c r="J33" s="159">
        <v>24.284</v>
      </c>
      <c r="K33" s="159">
        <v>57.8921</v>
      </c>
      <c r="L33" s="185">
        <v>238.4</v>
      </c>
      <c r="M33" s="159">
        <v>5.0439</v>
      </c>
      <c r="N33" s="159">
        <v>20.77</v>
      </c>
      <c r="O33" s="157">
        <v>62.936</v>
      </c>
      <c r="P33" s="160">
        <v>259.17</v>
      </c>
      <c r="Q33" s="161">
        <v>1.23</v>
      </c>
      <c r="R33" s="175">
        <v>11.31</v>
      </c>
      <c r="S33" s="175">
        <v>7.06</v>
      </c>
    </row>
    <row r="34" spans="1:19" ht="15.75" thickTop="1">
      <c r="A34" s="136"/>
      <c r="B34" s="128"/>
      <c r="C34" s="128"/>
      <c r="D34" s="128"/>
      <c r="E34" s="128"/>
      <c r="F34" s="128"/>
      <c r="G34" s="128"/>
      <c r="H34" s="186"/>
      <c r="I34" s="41"/>
      <c r="J34" s="40"/>
      <c r="K34" s="136"/>
      <c r="L34" s="136"/>
      <c r="M34" s="136"/>
      <c r="N34" s="136"/>
      <c r="O34" s="136"/>
      <c r="P34" s="136"/>
      <c r="Q34" s="128"/>
      <c r="R34" s="128"/>
      <c r="S34" s="128"/>
    </row>
    <row r="35" spans="1:19" ht="15">
      <c r="A35" s="262" t="s">
        <v>109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</row>
    <row r="36" spans="2:19" s="136" customFormat="1" ht="12.75">
      <c r="B36" s="128"/>
      <c r="C36" s="128"/>
      <c r="D36" s="128"/>
      <c r="E36" s="128"/>
      <c r="F36" s="128"/>
      <c r="G36" s="128"/>
      <c r="H36" s="40"/>
      <c r="I36" s="41"/>
      <c r="J36" s="40"/>
      <c r="Q36" s="128"/>
      <c r="R36" s="128"/>
      <c r="S36" s="128"/>
    </row>
    <row r="37" spans="2:19" s="136" customFormat="1" ht="12.75">
      <c r="B37" s="126" t="s">
        <v>2</v>
      </c>
      <c r="C37" s="262" t="s">
        <v>3</v>
      </c>
      <c r="D37" s="262"/>
      <c r="E37" s="128"/>
      <c r="F37" s="128"/>
      <c r="G37" s="128"/>
      <c r="H37" s="126"/>
      <c r="I37" s="133"/>
      <c r="J37" s="132" t="s">
        <v>110</v>
      </c>
      <c r="Q37" s="128"/>
      <c r="R37" s="128"/>
      <c r="S37" s="128"/>
    </row>
    <row r="38" spans="2:19" s="136" customFormat="1" ht="12.75">
      <c r="B38" s="126" t="s">
        <v>6</v>
      </c>
      <c r="C38" s="262" t="s">
        <v>7</v>
      </c>
      <c r="D38" s="262"/>
      <c r="E38" s="126" t="s">
        <v>8</v>
      </c>
      <c r="F38" s="126"/>
      <c r="G38" s="126"/>
      <c r="H38" s="126" t="s">
        <v>20</v>
      </c>
      <c r="I38" s="133"/>
      <c r="J38" s="132" t="s">
        <v>21</v>
      </c>
      <c r="L38" s="126" t="s">
        <v>111</v>
      </c>
      <c r="N38" s="126" t="s">
        <v>22</v>
      </c>
      <c r="P38" s="126" t="s">
        <v>11</v>
      </c>
      <c r="Q38" s="128"/>
      <c r="R38" s="126" t="s">
        <v>5</v>
      </c>
      <c r="S38" s="128"/>
    </row>
    <row r="39" spans="1:19" s="136" customFormat="1" ht="12.75">
      <c r="A39" s="131" t="s">
        <v>112</v>
      </c>
      <c r="B39" s="131" t="s">
        <v>14</v>
      </c>
      <c r="C39" s="265" t="s">
        <v>15</v>
      </c>
      <c r="D39" s="265"/>
      <c r="E39" s="131" t="s">
        <v>16</v>
      </c>
      <c r="F39" s="131"/>
      <c r="G39" s="131"/>
      <c r="H39" s="131" t="s">
        <v>23</v>
      </c>
      <c r="I39" s="41"/>
      <c r="J39" s="135" t="s">
        <v>17</v>
      </c>
      <c r="L39" s="131" t="s">
        <v>24</v>
      </c>
      <c r="N39" s="131" t="s">
        <v>113</v>
      </c>
      <c r="P39" s="131" t="s">
        <v>10</v>
      </c>
      <c r="Q39" s="128"/>
      <c r="R39" s="131" t="s">
        <v>100</v>
      </c>
      <c r="S39" s="128"/>
    </row>
    <row r="40" spans="1:19" s="136" customFormat="1" ht="12.75">
      <c r="A40" s="126" t="s">
        <v>25</v>
      </c>
      <c r="B40" s="126" t="s">
        <v>26</v>
      </c>
      <c r="C40" s="262" t="s">
        <v>27</v>
      </c>
      <c r="D40" s="262"/>
      <c r="E40" s="126" t="s">
        <v>28</v>
      </c>
      <c r="F40" s="126"/>
      <c r="G40" s="126"/>
      <c r="H40" s="126" t="s">
        <v>29</v>
      </c>
      <c r="I40" s="41"/>
      <c r="J40" s="132" t="s">
        <v>30</v>
      </c>
      <c r="L40" s="126" t="s">
        <v>31</v>
      </c>
      <c r="N40" s="126" t="s">
        <v>32</v>
      </c>
      <c r="P40" s="126" t="s">
        <v>33</v>
      </c>
      <c r="Q40" s="128"/>
      <c r="R40" s="126" t="s">
        <v>34</v>
      </c>
      <c r="S40" s="128"/>
    </row>
    <row r="41" spans="2:19" s="136" customFormat="1" ht="12.75">
      <c r="B41" s="128"/>
      <c r="C41" s="128"/>
      <c r="D41" s="128"/>
      <c r="E41" s="128"/>
      <c r="F41" s="128"/>
      <c r="G41" s="128"/>
      <c r="I41" s="41"/>
      <c r="J41" s="40"/>
      <c r="Q41" s="128"/>
      <c r="R41" s="128"/>
      <c r="S41" s="128"/>
    </row>
    <row r="42" spans="1:19" s="136" customFormat="1" ht="12.75">
      <c r="A42" s="199" t="s">
        <v>226</v>
      </c>
      <c r="B42" s="128" t="s">
        <v>6</v>
      </c>
      <c r="C42" s="141" t="s">
        <v>126</v>
      </c>
      <c r="D42" s="128"/>
      <c r="E42" s="128" t="s">
        <v>16</v>
      </c>
      <c r="F42" s="128"/>
      <c r="G42" s="128"/>
      <c r="H42" s="128" t="s">
        <v>225</v>
      </c>
      <c r="I42" s="41"/>
      <c r="J42" s="142">
        <v>150007</v>
      </c>
      <c r="L42" s="143">
        <v>137515</v>
      </c>
      <c r="N42" s="144">
        <v>3.3405</v>
      </c>
      <c r="P42" s="145">
        <v>2429.2249144190937</v>
      </c>
      <c r="Q42" s="128"/>
      <c r="R42" s="128">
        <v>0.36</v>
      </c>
      <c r="S42" s="128"/>
    </row>
    <row r="43" spans="2:19" s="136" customFormat="1" ht="12.75">
      <c r="B43" s="128"/>
      <c r="C43" s="128"/>
      <c r="D43" s="128"/>
      <c r="E43" s="128"/>
      <c r="F43" s="128"/>
      <c r="G43" s="128"/>
      <c r="I43" s="41"/>
      <c r="J43" s="40"/>
      <c r="Q43" s="128"/>
      <c r="R43" s="128"/>
      <c r="S43" s="128"/>
    </row>
    <row r="44" spans="1:19" s="136" customFormat="1" ht="12.75">
      <c r="A44" s="146"/>
      <c r="B44" s="128"/>
      <c r="C44" s="128"/>
      <c r="D44" s="128"/>
      <c r="E44" s="128"/>
      <c r="F44" s="128"/>
      <c r="G44" s="128"/>
      <c r="I44" s="41"/>
      <c r="J44" s="40"/>
      <c r="Q44" s="128"/>
      <c r="R44" s="128"/>
      <c r="S44" s="128"/>
    </row>
    <row r="45" ht="15">
      <c r="A45" s="137" t="s">
        <v>228</v>
      </c>
    </row>
    <row r="46" spans="1:8" ht="15">
      <c r="A46" s="228" t="s">
        <v>229</v>
      </c>
      <c r="C46" s="229"/>
      <c r="H46" s="230">
        <v>171267</v>
      </c>
    </row>
    <row r="47" spans="1:8" ht="15">
      <c r="A47" s="228" t="s">
        <v>230</v>
      </c>
      <c r="H47" s="231">
        <f>H33</f>
        <v>345646.32999999996</v>
      </c>
    </row>
    <row r="48" spans="1:8" ht="15">
      <c r="A48" s="228" t="s">
        <v>231</v>
      </c>
      <c r="H48" s="232">
        <f>ROUND(H46/H47,4)</f>
        <v>0.4955</v>
      </c>
    </row>
    <row r="49" ht="15">
      <c r="H49" s="228"/>
    </row>
    <row r="50" spans="1:9" ht="15">
      <c r="A50" s="228" t="str">
        <f aca="true" t="shared" si="0" ref="A50:G50">A14</f>
        <v>Ohio Valley Resources</v>
      </c>
      <c r="B50" s="228" t="str">
        <f t="shared" si="0"/>
        <v>P</v>
      </c>
      <c r="C50" s="228" t="str">
        <f t="shared" si="0"/>
        <v>07-77-05-900OVRI</v>
      </c>
      <c r="D50" s="228" t="str">
        <f t="shared" si="0"/>
        <v>A</v>
      </c>
      <c r="E50" s="228" t="str">
        <f t="shared" si="0"/>
        <v>T</v>
      </c>
      <c r="F50" s="228" t="str">
        <f t="shared" si="0"/>
        <v>KY</v>
      </c>
      <c r="G50" s="228" t="str">
        <f t="shared" si="0"/>
        <v>08</v>
      </c>
      <c r="H50" s="233">
        <f>ROUND(H14*$H$48,2)</f>
        <v>33953.25</v>
      </c>
      <c r="I50" s="228" t="s">
        <v>241</v>
      </c>
    </row>
    <row r="51" spans="1:9" ht="15">
      <c r="A51" s="228" t="str">
        <f>A15</f>
        <v>Southern Coal Sales Corp</v>
      </c>
      <c r="B51" s="228" t="str">
        <f aca="true" t="shared" si="1" ref="B51:G51">B15</f>
        <v>P</v>
      </c>
      <c r="C51" s="228" t="str">
        <f t="shared" si="1"/>
        <v>07-00-12-901</v>
      </c>
      <c r="D51" s="228" t="str">
        <f t="shared" si="1"/>
        <v>A</v>
      </c>
      <c r="E51" s="228" t="str">
        <f t="shared" si="1"/>
        <v>T</v>
      </c>
      <c r="F51" s="228" t="str">
        <f t="shared" si="1"/>
        <v>KY</v>
      </c>
      <c r="G51" s="228" t="str">
        <f t="shared" si="1"/>
        <v>08</v>
      </c>
      <c r="H51" s="233">
        <f>ROUND(H15*$H$48,2)</f>
        <v>2406.25</v>
      </c>
      <c r="I51" s="228" t="s">
        <v>241</v>
      </c>
    </row>
    <row r="52" spans="1:9" ht="15">
      <c r="A52" s="228" t="str">
        <f aca="true" t="shared" si="2" ref="A52:G52">A19</f>
        <v>Maple</v>
      </c>
      <c r="B52" s="228" t="str">
        <f t="shared" si="2"/>
        <v>P</v>
      </c>
      <c r="C52" s="228" t="str">
        <f t="shared" si="2"/>
        <v>07-00-13-003</v>
      </c>
      <c r="D52" s="228" t="str">
        <f t="shared" si="2"/>
        <v>A</v>
      </c>
      <c r="E52" s="228" t="str">
        <f t="shared" si="2"/>
        <v>R</v>
      </c>
      <c r="F52" s="228" t="str">
        <f t="shared" si="2"/>
        <v>KY</v>
      </c>
      <c r="G52" s="228" t="str">
        <f t="shared" si="2"/>
        <v>08</v>
      </c>
      <c r="H52" s="233">
        <f>ROUND(H19*$H$48,2)</f>
        <v>21916.25</v>
      </c>
      <c r="I52" s="228" t="s">
        <v>240</v>
      </c>
    </row>
    <row r="53" spans="1:9" ht="15">
      <c r="A53" s="228" t="str">
        <f aca="true" t="shared" si="3" ref="A53:G53">A20</f>
        <v>Peabody COALTRADE</v>
      </c>
      <c r="B53" s="228" t="str">
        <f t="shared" si="3"/>
        <v>P</v>
      </c>
      <c r="C53" s="228" t="str">
        <f t="shared" si="3"/>
        <v>03-00-14-4M1</v>
      </c>
      <c r="D53" s="228" t="str">
        <f t="shared" si="3"/>
        <v>A</v>
      </c>
      <c r="E53" s="228" t="str">
        <f t="shared" si="3"/>
        <v>T</v>
      </c>
      <c r="F53" s="228" t="str">
        <f t="shared" si="3"/>
        <v>KY</v>
      </c>
      <c r="G53" s="228" t="str">
        <f t="shared" si="3"/>
        <v>08</v>
      </c>
      <c r="H53" s="233">
        <f aca="true" t="shared" si="4" ref="H53:H61">ROUND(H20*$H$48,2)</f>
        <v>3222.19</v>
      </c>
      <c r="I53" s="228" t="s">
        <v>240</v>
      </c>
    </row>
    <row r="54" spans="1:9" ht="15">
      <c r="A54" s="228" t="str">
        <f aca="true" t="shared" si="5" ref="A54:G54">A21</f>
        <v>EDFTRADING</v>
      </c>
      <c r="B54" s="228" t="str">
        <f t="shared" si="5"/>
        <v>P</v>
      </c>
      <c r="C54" s="228" t="str">
        <f t="shared" si="5"/>
        <v>03-00-14-002</v>
      </c>
      <c r="D54" s="228" t="str">
        <f t="shared" si="5"/>
        <v>A</v>
      </c>
      <c r="E54" s="228" t="str">
        <f t="shared" si="5"/>
        <v>R</v>
      </c>
      <c r="F54" s="228" t="str">
        <f t="shared" si="5"/>
        <v>KY</v>
      </c>
      <c r="G54" s="228" t="str">
        <f t="shared" si="5"/>
        <v>08</v>
      </c>
      <c r="H54" s="233">
        <f t="shared" si="4"/>
        <v>2387.1</v>
      </c>
      <c r="I54" s="228" t="s">
        <v>240</v>
      </c>
    </row>
    <row r="55" spans="1:9" ht="15">
      <c r="A55" s="228" t="str">
        <f aca="true" t="shared" si="6" ref="A55:G55">A22</f>
        <v>Trafigura AG</v>
      </c>
      <c r="B55" s="228" t="str">
        <f t="shared" si="6"/>
        <v>P</v>
      </c>
      <c r="C55" s="228" t="str">
        <f t="shared" si="6"/>
        <v>03-00-14-003</v>
      </c>
      <c r="D55" s="228" t="str">
        <f t="shared" si="6"/>
        <v>A</v>
      </c>
      <c r="E55" s="228" t="str">
        <f t="shared" si="6"/>
        <v>R</v>
      </c>
      <c r="F55" s="228" t="str">
        <f t="shared" si="6"/>
        <v>KY</v>
      </c>
      <c r="G55" s="228" t="str">
        <f t="shared" si="6"/>
        <v>08</v>
      </c>
      <c r="H55" s="233">
        <f t="shared" si="4"/>
        <v>5714.6</v>
      </c>
      <c r="I55" s="228" t="s">
        <v>240</v>
      </c>
    </row>
    <row r="56" spans="1:9" ht="15">
      <c r="A56" s="228" t="str">
        <f aca="true" t="shared" si="7" ref="A56:G56">A23</f>
        <v>Mercuria Trading</v>
      </c>
      <c r="B56" s="228" t="str">
        <f t="shared" si="7"/>
        <v>P</v>
      </c>
      <c r="C56" s="228" t="str">
        <f t="shared" si="7"/>
        <v>03-00-14-004</v>
      </c>
      <c r="D56" s="228" t="str">
        <f t="shared" si="7"/>
        <v>A</v>
      </c>
      <c r="E56" s="228" t="str">
        <f t="shared" si="7"/>
        <v>R</v>
      </c>
      <c r="F56" s="228" t="str">
        <f t="shared" si="7"/>
        <v>KY</v>
      </c>
      <c r="G56" s="228" t="str">
        <f t="shared" si="7"/>
        <v>08</v>
      </c>
      <c r="H56" s="233">
        <f t="shared" si="4"/>
        <v>4580.01</v>
      </c>
      <c r="I56" s="228" t="s">
        <v>240</v>
      </c>
    </row>
    <row r="57" spans="1:9" ht="15">
      <c r="A57" s="228" t="str">
        <f aca="true" t="shared" si="8" ref="A57:G57">A24</f>
        <v>Patriot Coal</v>
      </c>
      <c r="B57" s="228" t="str">
        <f t="shared" si="8"/>
        <v>P</v>
      </c>
      <c r="C57" s="228" t="str">
        <f t="shared" si="8"/>
        <v>07-00-13-001</v>
      </c>
      <c r="D57" s="228" t="str">
        <f t="shared" si="8"/>
        <v>A</v>
      </c>
      <c r="E57" s="228" t="str">
        <f t="shared" si="8"/>
        <v>R</v>
      </c>
      <c r="F57" s="228" t="str">
        <f t="shared" si="8"/>
        <v>KY</v>
      </c>
      <c r="G57" s="228" t="str">
        <f t="shared" si="8"/>
        <v>08</v>
      </c>
      <c r="H57" s="233">
        <f t="shared" si="4"/>
        <v>25536.39</v>
      </c>
      <c r="I57" s="228" t="s">
        <v>240</v>
      </c>
    </row>
    <row r="58" spans="1:9" ht="15">
      <c r="A58" s="228" t="str">
        <f aca="true" t="shared" si="9" ref="A58:G58">A25</f>
        <v>RWE Supply</v>
      </c>
      <c r="B58" s="228" t="str">
        <f t="shared" si="9"/>
        <v>P</v>
      </c>
      <c r="C58" s="228" t="str">
        <f t="shared" si="9"/>
        <v>03-00-14-005</v>
      </c>
      <c r="D58" s="228" t="str">
        <f t="shared" si="9"/>
        <v>A</v>
      </c>
      <c r="E58" s="228" t="str">
        <f t="shared" si="9"/>
        <v>T</v>
      </c>
      <c r="F58" s="228" t="str">
        <f t="shared" si="9"/>
        <v>KY</v>
      </c>
      <c r="G58" s="228" t="str">
        <f t="shared" si="9"/>
        <v>08</v>
      </c>
      <c r="H58" s="233">
        <f t="shared" si="4"/>
        <v>7074.02</v>
      </c>
      <c r="I58" s="228" t="s">
        <v>240</v>
      </c>
    </row>
    <row r="59" spans="1:9" ht="15">
      <c r="A59" s="228" t="str">
        <f aca="true" t="shared" si="10" ref="A59:G59">A26</f>
        <v>Trafigura AG</v>
      </c>
      <c r="B59" s="228" t="str">
        <f t="shared" si="10"/>
        <v>P</v>
      </c>
      <c r="C59" s="228" t="str">
        <f t="shared" si="10"/>
        <v>03-00-14-006</v>
      </c>
      <c r="D59" s="228" t="str">
        <f t="shared" si="10"/>
        <v>A</v>
      </c>
      <c r="E59" s="228" t="str">
        <f t="shared" si="10"/>
        <v>R</v>
      </c>
      <c r="F59" s="228" t="str">
        <f t="shared" si="10"/>
        <v>KY</v>
      </c>
      <c r="G59" s="228" t="str">
        <f t="shared" si="10"/>
        <v>08</v>
      </c>
      <c r="H59" s="233">
        <f t="shared" si="4"/>
        <v>16749.58</v>
      </c>
      <c r="I59" s="228" t="s">
        <v>240</v>
      </c>
    </row>
    <row r="60" spans="1:9" ht="15">
      <c r="A60" s="228" t="str">
        <f aca="true" t="shared" si="11" ref="A60:G60">A27</f>
        <v>Trafigura AG</v>
      </c>
      <c r="B60" s="228" t="str">
        <f t="shared" si="11"/>
        <v>P</v>
      </c>
      <c r="C60" s="228" t="str">
        <f t="shared" si="11"/>
        <v>03-00-14-008</v>
      </c>
      <c r="D60" s="228" t="str">
        <f t="shared" si="11"/>
        <v>A</v>
      </c>
      <c r="E60" s="228" t="str">
        <f t="shared" si="11"/>
        <v>T</v>
      </c>
      <c r="F60" s="228" t="str">
        <f t="shared" si="11"/>
        <v>KY</v>
      </c>
      <c r="G60" s="228" t="str">
        <f t="shared" si="11"/>
        <v>08</v>
      </c>
      <c r="H60" s="233">
        <f t="shared" si="4"/>
        <v>21430.76</v>
      </c>
      <c r="I60" s="228" t="s">
        <v>240</v>
      </c>
    </row>
    <row r="61" spans="1:9" ht="15">
      <c r="A61" s="228" t="str">
        <f aca="true" t="shared" si="12" ref="A61:G61">A28</f>
        <v>EDFTRADING</v>
      </c>
      <c r="B61" s="228" t="str">
        <f t="shared" si="12"/>
        <v>P</v>
      </c>
      <c r="C61" s="228" t="str">
        <f t="shared" si="12"/>
        <v>03-00-14-001</v>
      </c>
      <c r="D61" s="228" t="str">
        <f t="shared" si="12"/>
        <v>B</v>
      </c>
      <c r="E61" s="228" t="str">
        <f t="shared" si="12"/>
        <v>R</v>
      </c>
      <c r="F61" s="228" t="str">
        <f t="shared" si="12"/>
        <v>KY</v>
      </c>
      <c r="G61" s="228" t="str">
        <f t="shared" si="12"/>
        <v>08</v>
      </c>
      <c r="H61" s="233">
        <f t="shared" si="4"/>
        <v>9869.52</v>
      </c>
      <c r="I61" s="228" t="s">
        <v>240</v>
      </c>
    </row>
    <row r="62" spans="1:9" ht="15">
      <c r="A62" s="228" t="str">
        <f aca="true" t="shared" si="13" ref="A62:G62">A29</f>
        <v>Trafigura AG</v>
      </c>
      <c r="B62" s="228" t="str">
        <f t="shared" si="13"/>
        <v>P</v>
      </c>
      <c r="C62" s="228" t="str">
        <f t="shared" si="13"/>
        <v>03-00-14-009</v>
      </c>
      <c r="D62" s="228" t="str">
        <f t="shared" si="13"/>
        <v>A</v>
      </c>
      <c r="E62" s="228" t="str">
        <f t="shared" si="13"/>
        <v>T</v>
      </c>
      <c r="F62" s="228" t="str">
        <f t="shared" si="13"/>
        <v>KY</v>
      </c>
      <c r="G62" s="228" t="str">
        <f t="shared" si="13"/>
        <v>08</v>
      </c>
      <c r="H62" s="234">
        <f>H63-SUM(H50:H61)</f>
        <v>16427.080000000016</v>
      </c>
      <c r="I62" s="228" t="s">
        <v>240</v>
      </c>
    </row>
    <row r="63" spans="1:8" ht="15">
      <c r="A63" s="235" t="s">
        <v>235</v>
      </c>
      <c r="H63" s="233">
        <f>H46</f>
        <v>171267</v>
      </c>
    </row>
    <row r="64" spans="1:8" ht="15">
      <c r="A64" s="228"/>
      <c r="H64" s="228"/>
    </row>
    <row r="65" spans="1:8" ht="15">
      <c r="A65" s="228" t="s">
        <v>232</v>
      </c>
      <c r="C65" s="229"/>
      <c r="H65" s="230">
        <v>74232.6</v>
      </c>
    </row>
    <row r="66" spans="1:8" ht="15">
      <c r="A66" s="228" t="s">
        <v>233</v>
      </c>
      <c r="H66" s="231">
        <f>J42</f>
        <v>150007</v>
      </c>
    </row>
    <row r="67" spans="1:8" ht="15">
      <c r="A67" s="228" t="s">
        <v>234</v>
      </c>
      <c r="H67" s="232">
        <f>ROUND(H65/H66,4)</f>
        <v>0.4949</v>
      </c>
    </row>
    <row r="68" spans="1:8" ht="15">
      <c r="A68" s="228"/>
      <c r="H68" s="228"/>
    </row>
    <row r="69" spans="1:8" ht="15">
      <c r="A69" s="228" t="str">
        <f>A42</f>
        <v>Petroleum Traders</v>
      </c>
      <c r="B69" s="228" t="str">
        <f>B42</f>
        <v>D</v>
      </c>
      <c r="C69" s="228" t="str">
        <f>C42</f>
        <v>406288</v>
      </c>
      <c r="D69" s="228"/>
      <c r="E69" s="228" t="str">
        <f>E42</f>
        <v>T</v>
      </c>
      <c r="F69" s="228"/>
      <c r="G69" s="228"/>
      <c r="H69" s="230">
        <v>74232.6</v>
      </c>
    </row>
  </sheetData>
  <sheetProtection/>
  <mergeCells count="16">
    <mergeCell ref="C6:D6"/>
    <mergeCell ref="K6:L6"/>
    <mergeCell ref="M6:N6"/>
    <mergeCell ref="O6:P6"/>
    <mergeCell ref="C5:D5"/>
    <mergeCell ref="A1:S1"/>
    <mergeCell ref="A2:S2"/>
    <mergeCell ref="A3:S3"/>
    <mergeCell ref="C40:D40"/>
    <mergeCell ref="C7:D7"/>
    <mergeCell ref="C8:D8"/>
    <mergeCell ref="C9:D9"/>
    <mergeCell ref="A35:S35"/>
    <mergeCell ref="C37:D37"/>
    <mergeCell ref="C38:D38"/>
    <mergeCell ref="C39:D39"/>
  </mergeCells>
  <printOptions gridLines="1"/>
  <pageMargins left="0.5" right="0.5" top="0.5" bottom="0.5" header="0.25" footer="0.25"/>
  <pageSetup blackAndWhite="1"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13" sqref="D13:H23"/>
    </sheetView>
  </sheetViews>
  <sheetFormatPr defaultColWidth="12.421875" defaultRowHeight="12.75"/>
  <cols>
    <col min="1" max="1" width="22.7109375" style="16" customWidth="1"/>
    <col min="2" max="2" width="3.421875" style="16" customWidth="1"/>
    <col min="3" max="3" width="18.8515625" style="16" customWidth="1"/>
    <col min="4" max="4" width="20.140625" style="16" customWidth="1"/>
    <col min="5" max="5" width="9.8515625" style="16" customWidth="1"/>
    <col min="6" max="6" width="20.140625" style="16" customWidth="1"/>
    <col min="7" max="7" width="7.28125" style="16" customWidth="1"/>
    <col min="8" max="8" width="20.140625" style="16" customWidth="1"/>
    <col min="9" max="16384" width="12.421875" style="16" customWidth="1"/>
  </cols>
  <sheetData>
    <row r="1" spans="1:8" ht="15.75">
      <c r="A1" s="267" t="s">
        <v>117</v>
      </c>
      <c r="B1" s="267"/>
      <c r="C1" s="267"/>
      <c r="D1" s="267"/>
      <c r="E1" s="267"/>
      <c r="F1" s="267"/>
      <c r="G1" s="267"/>
      <c r="H1" s="267"/>
    </row>
    <row r="2" spans="1:8" ht="15.75">
      <c r="A2" s="268" t="s">
        <v>227</v>
      </c>
      <c r="B2" s="269"/>
      <c r="C2" s="269"/>
      <c r="D2" s="269"/>
      <c r="E2" s="269"/>
      <c r="F2" s="269"/>
      <c r="G2" s="269"/>
      <c r="H2" s="269"/>
    </row>
    <row r="3" spans="1:8" ht="15.75">
      <c r="A3" s="270" t="str">
        <f>+'ANALYSIS OF COAL PURCHASES'!A3:S3</f>
        <v>APRIL 2014</v>
      </c>
      <c r="B3" s="270"/>
      <c r="C3" s="270"/>
      <c r="D3" s="270"/>
      <c r="E3" s="270"/>
      <c r="F3" s="270"/>
      <c r="G3" s="270"/>
      <c r="H3" s="270"/>
    </row>
    <row r="4" spans="1:8" ht="15.75">
      <c r="A4" s="62"/>
      <c r="B4" s="62"/>
      <c r="C4" s="62"/>
      <c r="D4" s="62"/>
      <c r="E4" s="62"/>
      <c r="F4" s="62"/>
      <c r="G4" s="62"/>
      <c r="H4" s="62"/>
    </row>
    <row r="5" spans="1:8" ht="15.75">
      <c r="A5" s="62"/>
      <c r="B5" s="62"/>
      <c r="C5" s="62"/>
      <c r="D5" s="62"/>
      <c r="E5" s="62"/>
      <c r="F5" s="62"/>
      <c r="G5" s="62"/>
      <c r="H5" s="62"/>
    </row>
    <row r="6" spans="1:2" ht="15">
      <c r="A6" s="18"/>
      <c r="B6" s="18"/>
    </row>
    <row r="7" spans="1:8" ht="18">
      <c r="A7" s="271" t="s">
        <v>118</v>
      </c>
      <c r="B7" s="271"/>
      <c r="C7" s="271"/>
      <c r="D7" s="271"/>
      <c r="E7" s="271"/>
      <c r="F7" s="271"/>
      <c r="G7" s="271"/>
      <c r="H7" s="271"/>
    </row>
    <row r="8" spans="1:8" ht="18">
      <c r="A8" s="52"/>
      <c r="B8" s="52"/>
      <c r="C8" s="52"/>
      <c r="D8" s="52"/>
      <c r="E8" s="52"/>
      <c r="F8" s="52"/>
      <c r="G8" s="52"/>
      <c r="H8" s="52"/>
    </row>
    <row r="9" ht="15">
      <c r="A9" s="17"/>
    </row>
    <row r="10" spans="1:8" ht="15.75">
      <c r="A10" s="17"/>
      <c r="D10" s="62"/>
      <c r="E10" s="63"/>
      <c r="F10" s="63"/>
      <c r="G10" s="63"/>
      <c r="H10" s="62" t="s">
        <v>12</v>
      </c>
    </row>
    <row r="11" spans="1:8" ht="15.75">
      <c r="A11" s="17"/>
      <c r="D11" s="64" t="s">
        <v>9</v>
      </c>
      <c r="E11" s="63"/>
      <c r="F11" s="64" t="s">
        <v>35</v>
      </c>
      <c r="G11" s="63"/>
      <c r="H11" s="64" t="s">
        <v>24</v>
      </c>
    </row>
    <row r="12" ht="15">
      <c r="A12" s="17"/>
    </row>
    <row r="13" spans="1:8" ht="15">
      <c r="A13" s="18" t="s">
        <v>36</v>
      </c>
      <c r="D13" s="93">
        <v>172828.32</v>
      </c>
      <c r="E13" s="94"/>
      <c r="F13" s="95">
        <v>11299798.66</v>
      </c>
      <c r="H13" s="96">
        <v>65.3816</v>
      </c>
    </row>
    <row r="14" spans="1:8" ht="15">
      <c r="A14" s="18"/>
      <c r="D14" s="97"/>
      <c r="E14" s="94"/>
      <c r="F14" s="98"/>
      <c r="H14" s="99"/>
    </row>
    <row r="15" spans="1:8" ht="15">
      <c r="A15" s="18" t="s">
        <v>37</v>
      </c>
      <c r="D15" s="93">
        <v>171267</v>
      </c>
      <c r="E15" s="94"/>
      <c r="F15" s="98">
        <v>10778094.71</v>
      </c>
      <c r="H15" s="96">
        <v>62.9315</v>
      </c>
    </row>
    <row r="16" spans="1:8" ht="15">
      <c r="A16" s="18"/>
      <c r="D16" s="97"/>
      <c r="E16" s="94"/>
      <c r="F16" s="98"/>
      <c r="H16" s="99"/>
    </row>
    <row r="17" spans="1:8" ht="15">
      <c r="A17" s="18" t="s">
        <v>38</v>
      </c>
      <c r="B17" s="20" t="s">
        <v>39</v>
      </c>
      <c r="D17" s="100">
        <v>0</v>
      </c>
      <c r="E17" s="100"/>
      <c r="F17" s="101">
        <v>0</v>
      </c>
      <c r="G17" s="60"/>
      <c r="H17" s="102">
        <v>0</v>
      </c>
    </row>
    <row r="18" spans="6:8" ht="15">
      <c r="F18" s="103"/>
      <c r="H18" s="19"/>
    </row>
    <row r="19" spans="1:8" ht="15">
      <c r="A19" s="18" t="s">
        <v>40</v>
      </c>
      <c r="D19" s="104">
        <v>344095.32</v>
      </c>
      <c r="F19" s="207">
        <v>22077893.37</v>
      </c>
      <c r="H19" s="19">
        <v>64.1621</v>
      </c>
    </row>
    <row r="20" spans="4:8" ht="15">
      <c r="D20" s="104"/>
      <c r="F20" s="105"/>
      <c r="H20" s="19"/>
    </row>
    <row r="21" spans="1:8" ht="15">
      <c r="A21" s="18" t="s">
        <v>116</v>
      </c>
      <c r="B21" s="20" t="s">
        <v>41</v>
      </c>
      <c r="D21" s="106">
        <v>146775.83000000002</v>
      </c>
      <c r="E21" s="107"/>
      <c r="F21" s="108">
        <v>9310009.660000002</v>
      </c>
      <c r="G21" s="60"/>
      <c r="H21" s="61">
        <v>63.4301</v>
      </c>
    </row>
    <row r="22" spans="1:8" ht="15">
      <c r="A22" s="18"/>
      <c r="H22" s="19"/>
    </row>
    <row r="23" spans="1:8" ht="15.75" thickBot="1">
      <c r="A23" s="18" t="s">
        <v>42</v>
      </c>
      <c r="D23" s="109">
        <v>197319.49</v>
      </c>
      <c r="E23" s="110"/>
      <c r="F23" s="111">
        <v>12767883.709999999</v>
      </c>
      <c r="G23" s="110"/>
      <c r="H23" s="112">
        <v>64.7067</v>
      </c>
    </row>
    <row r="24" spans="1:8" ht="15.75" thickTop="1">
      <c r="A24" s="18"/>
      <c r="D24" s="85"/>
      <c r="E24" s="86"/>
      <c r="F24" s="87"/>
      <c r="G24" s="86"/>
      <c r="H24" s="82"/>
    </row>
    <row r="25" ht="15">
      <c r="H25" s="19"/>
    </row>
    <row r="26" ht="15">
      <c r="H26" s="19"/>
    </row>
    <row r="27" ht="15">
      <c r="H27" s="19"/>
    </row>
    <row r="28" ht="15">
      <c r="A28" s="16" t="s">
        <v>0</v>
      </c>
    </row>
    <row r="29" spans="1:2" ht="15">
      <c r="A29" s="84">
        <v>1</v>
      </c>
      <c r="B29" s="16" t="s">
        <v>43</v>
      </c>
    </row>
    <row r="30" spans="1:2" ht="15">
      <c r="A30" s="50"/>
      <c r="B30" s="18"/>
    </row>
    <row r="31" spans="1:2" ht="15">
      <c r="A31" s="16">
        <v>2</v>
      </c>
      <c r="B31" s="16" t="s">
        <v>44</v>
      </c>
    </row>
    <row r="32" spans="1:2" ht="15">
      <c r="A32" s="50"/>
      <c r="B32" s="18"/>
    </row>
    <row r="33" ht="15">
      <c r="H33" s="19"/>
    </row>
    <row r="34" ht="15">
      <c r="H34" s="19"/>
    </row>
  </sheetData>
  <sheetProtection/>
  <mergeCells count="4">
    <mergeCell ref="A1:H1"/>
    <mergeCell ref="A2:H2"/>
    <mergeCell ref="A3:H3"/>
    <mergeCell ref="A7:H7"/>
  </mergeCells>
  <printOptions/>
  <pageMargins left="0.75" right="0.75" top="1" bottom="1" header="0.5" footer="0.5"/>
  <pageSetup blackAndWhite="1"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D13" sqref="D13:H25"/>
    </sheetView>
  </sheetViews>
  <sheetFormatPr defaultColWidth="12.421875" defaultRowHeight="12.75"/>
  <cols>
    <col min="1" max="1" width="22.7109375" style="2" customWidth="1"/>
    <col min="2" max="2" width="3.421875" style="2" customWidth="1"/>
    <col min="3" max="3" width="10.140625" style="2" customWidth="1"/>
    <col min="4" max="4" width="20.140625" style="2" customWidth="1"/>
    <col min="5" max="5" width="3.28125" style="2" customWidth="1"/>
    <col min="6" max="6" width="20.140625" style="2" customWidth="1"/>
    <col min="7" max="7" width="2.421875" style="2" customWidth="1"/>
    <col min="8" max="8" width="20.140625" style="2" customWidth="1"/>
    <col min="9" max="16384" width="12.421875" style="2" customWidth="1"/>
  </cols>
  <sheetData>
    <row r="1" spans="1:8" ht="15.75">
      <c r="A1" s="273" t="s">
        <v>49</v>
      </c>
      <c r="B1" s="273"/>
      <c r="C1" s="273"/>
      <c r="D1" s="273"/>
      <c r="E1" s="273"/>
      <c r="F1" s="273"/>
      <c r="G1" s="273"/>
      <c r="H1" s="273"/>
    </row>
    <row r="2" spans="1:8" ht="15.75">
      <c r="A2" s="268" t="s">
        <v>227</v>
      </c>
      <c r="B2" s="269"/>
      <c r="C2" s="269"/>
      <c r="D2" s="269"/>
      <c r="E2" s="269"/>
      <c r="F2" s="269"/>
      <c r="G2" s="269"/>
      <c r="H2" s="269"/>
    </row>
    <row r="3" spans="1:8" ht="15.75">
      <c r="A3" s="272" t="str">
        <f>+'ANALYSIS OF COAL PURCHASES'!A3:Q3</f>
        <v>APRIL 2014</v>
      </c>
      <c r="B3" s="272"/>
      <c r="C3" s="272"/>
      <c r="D3" s="272"/>
      <c r="E3" s="272"/>
      <c r="F3" s="272"/>
      <c r="G3" s="272"/>
      <c r="H3" s="272"/>
    </row>
    <row r="4" spans="1:8" ht="15.75">
      <c r="A4" s="62"/>
      <c r="B4" s="62"/>
      <c r="C4" s="62"/>
      <c r="D4" s="62"/>
      <c r="E4" s="62"/>
      <c r="F4" s="62"/>
      <c r="G4" s="62"/>
      <c r="H4" s="62"/>
    </row>
    <row r="5" spans="1:8" ht="15.75">
      <c r="A5" s="62"/>
      <c r="B5" s="62"/>
      <c r="C5" s="62"/>
      <c r="D5" s="62"/>
      <c r="E5" s="62"/>
      <c r="F5" s="62"/>
      <c r="G5" s="62"/>
      <c r="H5" s="62"/>
    </row>
    <row r="6" spans="1:8" ht="15">
      <c r="A6" s="18"/>
      <c r="B6" s="18"/>
      <c r="C6" s="16"/>
      <c r="D6" s="16"/>
      <c r="E6" s="16"/>
      <c r="F6" s="16"/>
      <c r="G6" s="16"/>
      <c r="H6" s="16"/>
    </row>
    <row r="7" spans="1:8" ht="18">
      <c r="A7" s="271" t="s">
        <v>119</v>
      </c>
      <c r="B7" s="271"/>
      <c r="C7" s="271"/>
      <c r="D7" s="271"/>
      <c r="E7" s="271"/>
      <c r="F7" s="271"/>
      <c r="G7" s="271"/>
      <c r="H7" s="271"/>
    </row>
    <row r="8" spans="1:8" ht="18">
      <c r="A8" s="52"/>
      <c r="B8" s="52"/>
      <c r="C8" s="52"/>
      <c r="D8" s="52"/>
      <c r="E8" s="52"/>
      <c r="F8" s="52"/>
      <c r="G8" s="52"/>
      <c r="H8" s="52"/>
    </row>
    <row r="9" spans="1:8" ht="15">
      <c r="A9" s="17"/>
      <c r="B9" s="16"/>
      <c r="C9" s="16"/>
      <c r="D9" s="16"/>
      <c r="E9" s="16"/>
      <c r="F9" s="16"/>
      <c r="G9" s="16"/>
      <c r="H9" s="16"/>
    </row>
    <row r="10" spans="1:8" ht="15.75">
      <c r="A10" s="17"/>
      <c r="B10" s="16"/>
      <c r="C10" s="16"/>
      <c r="D10" s="62"/>
      <c r="E10" s="63"/>
      <c r="F10" s="63"/>
      <c r="G10" s="63"/>
      <c r="H10" s="62" t="s">
        <v>12</v>
      </c>
    </row>
    <row r="11" spans="1:8" ht="15.75">
      <c r="A11" s="17"/>
      <c r="B11" s="16"/>
      <c r="C11" s="16"/>
      <c r="D11" s="64" t="s">
        <v>120</v>
      </c>
      <c r="E11" s="63"/>
      <c r="F11" s="64" t="s">
        <v>35</v>
      </c>
      <c r="G11" s="63"/>
      <c r="H11" s="64" t="s">
        <v>24</v>
      </c>
    </row>
    <row r="13" spans="1:8" ht="15">
      <c r="A13" s="5" t="s">
        <v>36</v>
      </c>
      <c r="D13" s="83">
        <v>412185</v>
      </c>
      <c r="E13" s="6"/>
      <c r="F13" s="169">
        <v>1363216.05</v>
      </c>
      <c r="H13" s="7">
        <v>3.3073</v>
      </c>
    </row>
    <row r="14" spans="1:8" ht="15">
      <c r="A14" s="8"/>
      <c r="D14" s="75"/>
      <c r="E14" s="6"/>
      <c r="F14" s="169"/>
      <c r="H14" s="7"/>
    </row>
    <row r="15" spans="1:8" ht="15">
      <c r="A15" s="5" t="s">
        <v>37</v>
      </c>
      <c r="D15" s="83">
        <v>74232.59606999997</v>
      </c>
      <c r="E15" s="88"/>
      <c r="F15" s="169">
        <v>247999.2837425</v>
      </c>
      <c r="G15" s="4"/>
      <c r="H15" s="7">
        <v>3.3408</v>
      </c>
    </row>
    <row r="16" spans="1:8" ht="15">
      <c r="A16" s="8"/>
      <c r="D16" s="83"/>
      <c r="E16" s="88"/>
      <c r="F16" s="169"/>
      <c r="H16" s="7"/>
    </row>
    <row r="17" spans="1:8" ht="15">
      <c r="A17" s="10" t="s">
        <v>38</v>
      </c>
      <c r="D17" s="89">
        <v>0</v>
      </c>
      <c r="E17" s="90"/>
      <c r="F17" s="172">
        <v>0</v>
      </c>
      <c r="G17" s="66"/>
      <c r="H17" s="67">
        <v>0</v>
      </c>
    </row>
    <row r="18" spans="1:8" ht="15">
      <c r="A18" s="5"/>
      <c r="B18" s="3"/>
      <c r="D18" s="75"/>
      <c r="E18" s="11"/>
      <c r="F18" s="169"/>
      <c r="H18" s="7"/>
    </row>
    <row r="19" spans="1:8" ht="15">
      <c r="A19" s="8" t="s">
        <v>40</v>
      </c>
      <c r="D19" s="76">
        <v>486417.59606999997</v>
      </c>
      <c r="F19" s="170">
        <v>1611215.3337425</v>
      </c>
      <c r="H19" s="7">
        <v>3.3124</v>
      </c>
    </row>
    <row r="20" spans="1:8" ht="15">
      <c r="A20" s="12"/>
      <c r="D20" s="76"/>
      <c r="F20" s="170"/>
      <c r="H20" s="7"/>
    </row>
    <row r="21" spans="1:8" ht="15">
      <c r="A21" s="12" t="s">
        <v>45</v>
      </c>
      <c r="D21" s="76"/>
      <c r="F21" s="170"/>
      <c r="H21" s="7"/>
    </row>
    <row r="22" spans="1:8" ht="15">
      <c r="A22" s="8" t="s">
        <v>46</v>
      </c>
      <c r="D22" s="76">
        <v>72619.34438</v>
      </c>
      <c r="F22" s="170">
        <v>240545.17363819998</v>
      </c>
      <c r="H22" s="7">
        <v>3.3124</v>
      </c>
    </row>
    <row r="23" spans="1:8" ht="15">
      <c r="A23" s="5" t="s">
        <v>90</v>
      </c>
      <c r="D23" s="91">
        <v>117.75169</v>
      </c>
      <c r="E23" s="92"/>
      <c r="F23" s="173">
        <v>390.04010430000005</v>
      </c>
      <c r="G23" s="74"/>
      <c r="H23" s="7">
        <v>3.3124</v>
      </c>
    </row>
    <row r="24" spans="1:8" ht="15">
      <c r="A24" s="5"/>
      <c r="D24" s="75"/>
      <c r="E24" s="9"/>
      <c r="F24" s="169"/>
      <c r="H24" s="7"/>
    </row>
    <row r="25" spans="1:8" ht="15.75" thickBot="1">
      <c r="A25" s="8" t="s">
        <v>42</v>
      </c>
      <c r="D25" s="77">
        <v>413680.49999999994</v>
      </c>
      <c r="E25" s="68"/>
      <c r="F25" s="171">
        <v>1370280.12</v>
      </c>
      <c r="G25" s="68"/>
      <c r="H25" s="69">
        <v>3.3124</v>
      </c>
    </row>
    <row r="26" spans="1:8" ht="15.75" thickTop="1">
      <c r="A26" s="5"/>
      <c r="D26" s="14"/>
      <c r="E26" s="15"/>
      <c r="F26" s="13"/>
      <c r="H26" s="7"/>
    </row>
    <row r="27" ht="15">
      <c r="H27" s="7"/>
    </row>
    <row r="28" ht="15">
      <c r="H28" s="7"/>
    </row>
    <row r="29" ht="15">
      <c r="H29" s="7"/>
    </row>
    <row r="30" spans="1:8" ht="15">
      <c r="A30" s="2" t="s">
        <v>0</v>
      </c>
      <c r="H30" s="7"/>
    </row>
    <row r="31" spans="2:8" ht="15">
      <c r="B31" s="2" t="s">
        <v>47</v>
      </c>
      <c r="H31" s="7"/>
    </row>
    <row r="33" ht="15">
      <c r="B33" s="2" t="s">
        <v>44</v>
      </c>
    </row>
    <row r="35" spans="1:6" ht="15">
      <c r="A35" s="12"/>
      <c r="C35" s="8"/>
      <c r="D35" s="8"/>
      <c r="E35" s="8"/>
      <c r="F35" s="8"/>
    </row>
    <row r="36" spans="1:6" ht="15">
      <c r="A36" s="12"/>
      <c r="C36" s="8"/>
      <c r="D36" s="8"/>
      <c r="E36" s="8"/>
      <c r="F36" s="8"/>
    </row>
  </sheetData>
  <sheetProtection/>
  <mergeCells count="4">
    <mergeCell ref="A2:H2"/>
    <mergeCell ref="A3:H3"/>
    <mergeCell ref="A7:H7"/>
    <mergeCell ref="A1:H1"/>
  </mergeCells>
  <printOptions/>
  <pageMargins left="0.75" right="0.75" top="1" bottom="1" header="0.5" footer="0.5"/>
  <pageSetup blackAndWhite="1"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" sqref="A1:E1"/>
    </sheetView>
  </sheetViews>
  <sheetFormatPr defaultColWidth="12.421875" defaultRowHeight="12.75"/>
  <cols>
    <col min="1" max="1" width="5.00390625" style="22" bestFit="1" customWidth="1"/>
    <col min="2" max="2" width="2.57421875" style="22" bestFit="1" customWidth="1"/>
    <col min="3" max="3" width="53.421875" style="22" bestFit="1" customWidth="1"/>
    <col min="4" max="4" width="15.00390625" style="22" customWidth="1"/>
    <col min="5" max="5" width="12.8515625" style="22" customWidth="1"/>
    <col min="6" max="6" width="1.28515625" style="22" customWidth="1"/>
    <col min="7" max="7" width="12.421875" style="22" customWidth="1"/>
    <col min="8" max="8" width="7.140625" style="22" bestFit="1" customWidth="1"/>
    <col min="9" max="16384" width="12.421875" style="22" customWidth="1"/>
  </cols>
  <sheetData>
    <row r="1" spans="1:8" ht="18">
      <c r="A1" s="276" t="s">
        <v>169</v>
      </c>
      <c r="B1" s="276"/>
      <c r="C1" s="276"/>
      <c r="D1" s="276"/>
      <c r="E1" s="276"/>
      <c r="F1" s="21"/>
      <c r="G1" s="78"/>
      <c r="H1"/>
    </row>
    <row r="2" spans="1:8" ht="12.75">
      <c r="A2" s="23"/>
      <c r="B2" s="21"/>
      <c r="C2" s="21"/>
      <c r="D2" s="21"/>
      <c r="E2" s="21"/>
      <c r="F2" s="24" t="s">
        <v>0</v>
      </c>
      <c r="G2" s="21"/>
      <c r="H2"/>
    </row>
    <row r="3" spans="1:8" ht="12.75">
      <c r="A3" s="274" t="s">
        <v>49</v>
      </c>
      <c r="B3" s="274"/>
      <c r="C3" s="274"/>
      <c r="D3" s="274"/>
      <c r="E3" s="274"/>
      <c r="F3" s="21"/>
      <c r="G3" s="21"/>
      <c r="H3"/>
    </row>
    <row r="4" spans="1:8" ht="12.75">
      <c r="A4" s="274" t="s">
        <v>208</v>
      </c>
      <c r="B4" s="274"/>
      <c r="C4" s="274"/>
      <c r="D4" s="274"/>
      <c r="E4" s="274"/>
      <c r="F4" s="21"/>
      <c r="G4" s="21"/>
      <c r="H4"/>
    </row>
    <row r="5" spans="1:8" ht="12.75">
      <c r="A5" s="275" t="str">
        <f>'ANALYSIS OF COAL PURCHASES'!A3:S3</f>
        <v>APRIL 2014</v>
      </c>
      <c r="B5" s="274"/>
      <c r="C5" s="274"/>
      <c r="D5" s="274"/>
      <c r="E5" s="274"/>
      <c r="F5" s="21"/>
      <c r="G5" s="21"/>
      <c r="H5"/>
    </row>
    <row r="6" spans="1:8" ht="15">
      <c r="A6" s="23"/>
      <c r="B6" s="21"/>
      <c r="C6" s="26"/>
      <c r="D6" s="25"/>
      <c r="E6" s="21"/>
      <c r="F6" s="21"/>
      <c r="G6" s="21"/>
      <c r="H6"/>
    </row>
    <row r="7" spans="1:8" ht="12.75">
      <c r="A7" s="23"/>
      <c r="B7" s="21"/>
      <c r="C7" s="21"/>
      <c r="D7" s="21"/>
      <c r="E7" s="21"/>
      <c r="F7" s="21"/>
      <c r="G7" s="21"/>
      <c r="H7"/>
    </row>
    <row r="8" spans="1:8" ht="12.75">
      <c r="A8" s="70" t="s">
        <v>170</v>
      </c>
      <c r="B8" s="21"/>
      <c r="C8" s="51"/>
      <c r="D8" s="21"/>
      <c r="E8" s="21"/>
      <c r="F8" s="21"/>
      <c r="G8" s="21"/>
      <c r="H8"/>
    </row>
    <row r="9" spans="1:8" ht="12.75">
      <c r="A9" s="70" t="s">
        <v>4</v>
      </c>
      <c r="B9" s="21"/>
      <c r="C9" s="70" t="s">
        <v>171</v>
      </c>
      <c r="D9" s="21"/>
      <c r="E9" s="21"/>
      <c r="F9" s="21"/>
      <c r="G9" s="21"/>
      <c r="H9"/>
    </row>
    <row r="10" spans="1:8" ht="12.75">
      <c r="A10" s="23"/>
      <c r="B10" s="21"/>
      <c r="C10" s="28"/>
      <c r="D10" s="21"/>
      <c r="E10" s="21"/>
      <c r="F10" s="21"/>
      <c r="G10" s="21"/>
      <c r="H10"/>
    </row>
    <row r="11" spans="1:8" ht="12.75">
      <c r="A11" s="24" t="s">
        <v>172</v>
      </c>
      <c r="B11" s="21"/>
      <c r="C11" s="65" t="s">
        <v>173</v>
      </c>
      <c r="D11" s="21"/>
      <c r="E11" s="21"/>
      <c r="F11" s="21"/>
      <c r="G11" s="21"/>
      <c r="H11"/>
    </row>
    <row r="12" spans="1:8" ht="12.75">
      <c r="A12" s="24"/>
      <c r="B12" s="21"/>
      <c r="C12" s="21"/>
      <c r="D12" s="21"/>
      <c r="E12" s="21"/>
      <c r="F12" s="21"/>
      <c r="G12" s="21"/>
      <c r="H12"/>
    </row>
    <row r="13" spans="1:8" ht="12.75">
      <c r="A13" s="24"/>
      <c r="B13" s="24" t="s">
        <v>174</v>
      </c>
      <c r="C13" s="202" t="s">
        <v>175</v>
      </c>
      <c r="D13" s="203"/>
      <c r="E13" s="204">
        <v>1632.6</v>
      </c>
      <c r="F13" s="203"/>
      <c r="G13" s="21"/>
      <c r="H13"/>
    </row>
    <row r="14" spans="1:8" ht="12.75">
      <c r="A14" s="24"/>
      <c r="B14" s="24" t="s">
        <v>176</v>
      </c>
      <c r="C14" s="23" t="s">
        <v>177</v>
      </c>
      <c r="D14" s="21"/>
      <c r="E14" s="200">
        <v>1293.688455975117</v>
      </c>
      <c r="F14" s="79"/>
      <c r="G14" s="80"/>
      <c r="H14" s="81"/>
    </row>
    <row r="15" spans="1:8" ht="12.75">
      <c r="A15" s="24"/>
      <c r="B15" s="24" t="s">
        <v>178</v>
      </c>
      <c r="C15" s="202" t="s">
        <v>179</v>
      </c>
      <c r="D15" s="203"/>
      <c r="E15" s="204">
        <v>1560</v>
      </c>
      <c r="F15" s="21"/>
      <c r="G15" s="21"/>
      <c r="H15"/>
    </row>
    <row r="16" spans="1:8" ht="12.75">
      <c r="A16" s="24"/>
      <c r="B16" s="24" t="s">
        <v>180</v>
      </c>
      <c r="C16" s="23" t="s">
        <v>203</v>
      </c>
      <c r="D16" s="21"/>
      <c r="E16" s="163">
        <v>66.39</v>
      </c>
      <c r="F16" s="21"/>
      <c r="G16" s="21"/>
      <c r="H16"/>
    </row>
    <row r="17" spans="1:8" ht="12.75">
      <c r="A17" s="24"/>
      <c r="B17" s="21"/>
      <c r="C17" s="21"/>
      <c r="D17" s="21"/>
      <c r="E17" s="21"/>
      <c r="F17" s="21"/>
      <c r="G17" s="21"/>
      <c r="H17"/>
    </row>
    <row r="18" spans="1:8" ht="12.75">
      <c r="A18" s="24" t="s">
        <v>181</v>
      </c>
      <c r="B18" s="21"/>
      <c r="C18" s="65" t="s">
        <v>182</v>
      </c>
      <c r="D18" s="21"/>
      <c r="E18" s="21"/>
      <c r="F18" s="21"/>
      <c r="G18" s="21"/>
      <c r="H18"/>
    </row>
    <row r="19" spans="1:8" ht="12.75">
      <c r="A19" s="24"/>
      <c r="B19" s="21"/>
      <c r="C19" s="28"/>
      <c r="D19" s="21"/>
      <c r="E19" s="21"/>
      <c r="F19" s="21"/>
      <c r="G19" s="21"/>
      <c r="H19"/>
    </row>
    <row r="20" spans="1:8" ht="12.75">
      <c r="A20" s="24"/>
      <c r="B20" s="24" t="s">
        <v>174</v>
      </c>
      <c r="C20" s="23" t="s">
        <v>183</v>
      </c>
      <c r="D20" s="21"/>
      <c r="E20" s="124">
        <v>7249.6</v>
      </c>
      <c r="F20" s="21"/>
      <c r="G20" s="80"/>
      <c r="H20" s="81"/>
    </row>
    <row r="21" spans="1:8" ht="12.75">
      <c r="A21" s="24"/>
      <c r="B21" s="24" t="s">
        <v>176</v>
      </c>
      <c r="C21" s="23" t="s">
        <v>184</v>
      </c>
      <c r="D21" s="21"/>
      <c r="E21" s="164">
        <v>807393</v>
      </c>
      <c r="F21" s="21"/>
      <c r="G21" s="21"/>
      <c r="H21"/>
    </row>
    <row r="22" spans="1:8" ht="12.75">
      <c r="A22" s="24"/>
      <c r="B22" s="24" t="s">
        <v>178</v>
      </c>
      <c r="C22" s="23" t="s">
        <v>185</v>
      </c>
      <c r="D22" s="21"/>
      <c r="E22" s="164">
        <v>745902</v>
      </c>
      <c r="F22" s="21"/>
      <c r="G22" s="21"/>
      <c r="H22"/>
    </row>
    <row r="23" spans="1:8" ht="12.75">
      <c r="A23" s="24"/>
      <c r="B23" s="24" t="s">
        <v>180</v>
      </c>
      <c r="C23" s="23" t="s">
        <v>186</v>
      </c>
      <c r="D23" s="21"/>
      <c r="E23" s="164">
        <v>9718.827042520332</v>
      </c>
      <c r="F23" s="21"/>
      <c r="G23" s="21"/>
      <c r="H23"/>
    </row>
    <row r="24" spans="1:8" ht="12.75">
      <c r="A24" s="24"/>
      <c r="B24" s="21"/>
      <c r="C24" s="21"/>
      <c r="D24" s="21"/>
      <c r="E24" s="21"/>
      <c r="F24" s="21"/>
      <c r="G24" s="21"/>
      <c r="H24"/>
    </row>
    <row r="25" spans="1:8" ht="12.75">
      <c r="A25" s="24" t="s">
        <v>187</v>
      </c>
      <c r="B25" s="21"/>
      <c r="C25" s="65" t="s">
        <v>188</v>
      </c>
      <c r="D25" s="21"/>
      <c r="E25" s="21"/>
      <c r="F25" s="21"/>
      <c r="G25" s="21"/>
      <c r="H25"/>
    </row>
    <row r="26" spans="1:8" ht="12.75">
      <c r="A26" s="24"/>
      <c r="B26" s="21"/>
      <c r="C26" s="21"/>
      <c r="D26" s="21"/>
      <c r="E26" s="21"/>
      <c r="F26" s="21"/>
      <c r="G26" s="21"/>
      <c r="H26"/>
    </row>
    <row r="27" spans="1:8" ht="12.75">
      <c r="A27" s="1"/>
      <c r="B27" s="24" t="s">
        <v>174</v>
      </c>
      <c r="C27" s="23" t="s">
        <v>189</v>
      </c>
      <c r="D27" s="23" t="s">
        <v>190</v>
      </c>
      <c r="F27" s="21"/>
      <c r="G27" s="21"/>
      <c r="H27"/>
    </row>
    <row r="28" spans="1:8" ht="12.75">
      <c r="A28" s="24"/>
      <c r="B28" s="24" t="s">
        <v>176</v>
      </c>
      <c r="C28" s="23" t="s">
        <v>191</v>
      </c>
      <c r="D28" s="23" t="s">
        <v>190</v>
      </c>
      <c r="F28" s="21"/>
      <c r="G28" s="21"/>
      <c r="H28"/>
    </row>
    <row r="29" spans="1:8" ht="12.75">
      <c r="A29" s="24"/>
      <c r="B29" s="24" t="s">
        <v>178</v>
      </c>
      <c r="C29" s="23" t="s">
        <v>192</v>
      </c>
      <c r="D29" s="23" t="s">
        <v>190</v>
      </c>
      <c r="F29" s="21"/>
      <c r="G29" s="21"/>
      <c r="H29"/>
    </row>
    <row r="30" spans="1:8" ht="12.75">
      <c r="A30" s="24"/>
      <c r="B30" s="24" t="s">
        <v>180</v>
      </c>
      <c r="C30" s="23" t="s">
        <v>204</v>
      </c>
      <c r="D30" s="23" t="s">
        <v>190</v>
      </c>
      <c r="F30" s="21"/>
      <c r="G30" s="21"/>
      <c r="H30"/>
    </row>
    <row r="31" spans="1:8" ht="12.75">
      <c r="A31" s="24"/>
      <c r="B31" s="21"/>
      <c r="C31" s="21"/>
      <c r="D31" s="21"/>
      <c r="E31" s="21"/>
      <c r="F31" s="21"/>
      <c r="G31" s="21"/>
      <c r="H31"/>
    </row>
    <row r="32" spans="1:8" ht="12.75">
      <c r="A32" s="24" t="s">
        <v>194</v>
      </c>
      <c r="B32" s="21"/>
      <c r="C32" s="65" t="s">
        <v>195</v>
      </c>
      <c r="D32" s="21"/>
      <c r="E32" s="21"/>
      <c r="F32" s="21"/>
      <c r="G32" s="21"/>
      <c r="H32"/>
    </row>
    <row r="33" spans="1:8" ht="12.75">
      <c r="A33" s="24"/>
      <c r="B33" s="21"/>
      <c r="C33" s="21"/>
      <c r="D33" s="21"/>
      <c r="E33" s="21"/>
      <c r="F33" s="21"/>
      <c r="G33" s="21"/>
      <c r="H33"/>
    </row>
    <row r="34" spans="1:8" ht="12.75">
      <c r="A34" s="24"/>
      <c r="B34" s="24" t="s">
        <v>174</v>
      </c>
      <c r="C34" s="23" t="s">
        <v>196</v>
      </c>
      <c r="D34" s="21"/>
      <c r="E34" s="72">
        <v>2.391</v>
      </c>
      <c r="F34" s="24"/>
      <c r="G34" s="21"/>
      <c r="H34"/>
    </row>
    <row r="35" spans="1:8" ht="12.75">
      <c r="A35" s="24"/>
      <c r="B35" s="24" t="s">
        <v>176</v>
      </c>
      <c r="C35" s="23" t="s">
        <v>197</v>
      </c>
      <c r="D35" s="21"/>
      <c r="E35" s="72">
        <v>2.5879571471855547</v>
      </c>
      <c r="F35" s="24"/>
      <c r="G35" s="21"/>
      <c r="H35"/>
    </row>
    <row r="36" spans="1:8" ht="12.75">
      <c r="A36" s="24"/>
      <c r="B36" s="21"/>
      <c r="C36" s="21"/>
      <c r="D36" s="21"/>
      <c r="E36" s="29"/>
      <c r="F36" s="21"/>
      <c r="G36" s="21"/>
      <c r="H36"/>
    </row>
    <row r="37" spans="1:8" ht="12.75">
      <c r="A37" s="24" t="s">
        <v>198</v>
      </c>
      <c r="B37" s="21"/>
      <c r="C37" s="65" t="s">
        <v>199</v>
      </c>
      <c r="D37" s="21"/>
      <c r="E37" s="29"/>
      <c r="F37" s="21"/>
      <c r="G37" s="21"/>
      <c r="H37"/>
    </row>
    <row r="38" spans="1:8" ht="12.75">
      <c r="A38" s="24"/>
      <c r="B38" s="21"/>
      <c r="C38" s="21"/>
      <c r="D38" s="21"/>
      <c r="E38" s="29"/>
      <c r="F38" s="21"/>
      <c r="G38" s="21"/>
      <c r="H38"/>
    </row>
    <row r="39" spans="1:8" ht="12.75">
      <c r="A39" s="24"/>
      <c r="B39" s="24" t="s">
        <v>174</v>
      </c>
      <c r="C39" s="23" t="s">
        <v>200</v>
      </c>
      <c r="D39" s="21"/>
      <c r="E39" s="73">
        <v>53.77608671629008</v>
      </c>
      <c r="F39" s="21"/>
      <c r="G39" s="21"/>
      <c r="H39"/>
    </row>
    <row r="40" spans="1:8" ht="12.75">
      <c r="A40" s="24"/>
      <c r="B40" s="24"/>
      <c r="C40" s="23"/>
      <c r="D40" s="21"/>
      <c r="E40" s="73"/>
      <c r="F40" s="21"/>
      <c r="G40" s="21"/>
      <c r="H40"/>
    </row>
    <row r="41" spans="1:8" ht="12.75">
      <c r="A41" s="274" t="s">
        <v>209</v>
      </c>
      <c r="B41" s="274"/>
      <c r="C41" s="274"/>
      <c r="D41" s="274"/>
      <c r="E41" s="274"/>
      <c r="F41" s="21"/>
      <c r="G41" s="21"/>
      <c r="H41"/>
    </row>
    <row r="42" spans="1:8" ht="15" customHeight="1">
      <c r="A42" s="275" t="str">
        <f>'ANALYSIS OF COAL PURCHASES'!A3:S3</f>
        <v>APRIL 2014</v>
      </c>
      <c r="B42" s="274"/>
      <c r="C42" s="274"/>
      <c r="D42" s="274"/>
      <c r="E42" s="274"/>
      <c r="F42" s="21"/>
      <c r="G42" s="21"/>
      <c r="H42"/>
    </row>
    <row r="43" spans="1:8" ht="15" customHeight="1">
      <c r="A43" s="65"/>
      <c r="B43" s="65"/>
      <c r="C43" s="65"/>
      <c r="D43" s="65"/>
      <c r="E43" s="65"/>
      <c r="F43" s="21"/>
      <c r="G43" s="21"/>
      <c r="H43"/>
    </row>
    <row r="44" spans="1:8" ht="12.75">
      <c r="A44" s="23"/>
      <c r="B44" s="21"/>
      <c r="C44" s="28"/>
      <c r="D44" s="21"/>
      <c r="E44" s="21"/>
      <c r="F44" s="21"/>
      <c r="G44" s="21"/>
      <c r="H44"/>
    </row>
    <row r="45" spans="1:8" ht="12.75">
      <c r="A45" s="70" t="s">
        <v>170</v>
      </c>
      <c r="B45" s="70"/>
      <c r="C45" s="70"/>
      <c r="D45" s="21"/>
      <c r="E45" s="21"/>
      <c r="F45" s="21"/>
      <c r="G45" s="21"/>
      <c r="H45"/>
    </row>
    <row r="46" spans="1:8" ht="12.75">
      <c r="A46" s="70" t="s">
        <v>4</v>
      </c>
      <c r="B46" s="70"/>
      <c r="C46" s="70" t="s">
        <v>171</v>
      </c>
      <c r="D46" s="21"/>
      <c r="E46" s="21"/>
      <c r="F46" s="21"/>
      <c r="G46" s="21"/>
      <c r="H46"/>
    </row>
    <row r="47" spans="1:8" ht="12.75">
      <c r="A47" s="23"/>
      <c r="B47" s="21"/>
      <c r="C47" s="28"/>
      <c r="D47" s="21"/>
      <c r="E47" s="21"/>
      <c r="F47" s="21"/>
      <c r="G47" s="21"/>
      <c r="H47"/>
    </row>
    <row r="48" spans="1:8" ht="12.75">
      <c r="A48" s="24" t="s">
        <v>172</v>
      </c>
      <c r="B48" s="21"/>
      <c r="C48" s="27" t="s">
        <v>173</v>
      </c>
      <c r="D48" s="21"/>
      <c r="E48" s="21"/>
      <c r="F48" s="21"/>
      <c r="G48" s="21"/>
      <c r="H48"/>
    </row>
    <row r="49" spans="1:8" ht="12.75">
      <c r="A49" s="24"/>
      <c r="B49" s="21"/>
      <c r="C49" s="21"/>
      <c r="D49" s="21"/>
      <c r="E49" s="21"/>
      <c r="F49" s="21"/>
      <c r="G49" s="21"/>
      <c r="H49"/>
    </row>
    <row r="50" spans="1:8" ht="12.75">
      <c r="A50" s="24"/>
      <c r="B50" s="24" t="s">
        <v>174</v>
      </c>
      <c r="C50" s="202" t="s">
        <v>175</v>
      </c>
      <c r="D50" s="203"/>
      <c r="E50" s="205">
        <v>816.3</v>
      </c>
      <c r="F50" s="203"/>
      <c r="G50" s="21"/>
      <c r="H50"/>
    </row>
    <row r="51" spans="1:8" ht="12.75">
      <c r="A51" s="24"/>
      <c r="B51" s="24" t="s">
        <v>176</v>
      </c>
      <c r="C51" s="23" t="s">
        <v>177</v>
      </c>
      <c r="D51" s="21"/>
      <c r="E51" s="201">
        <v>678.1421017032528</v>
      </c>
      <c r="F51" s="21"/>
      <c r="G51" s="21"/>
      <c r="H51"/>
    </row>
    <row r="52" spans="1:8" ht="12.75">
      <c r="A52" s="24"/>
      <c r="B52" s="24" t="s">
        <v>178</v>
      </c>
      <c r="C52" s="202" t="s">
        <v>179</v>
      </c>
      <c r="D52" s="203"/>
      <c r="E52" s="205">
        <v>770</v>
      </c>
      <c r="F52" s="21"/>
      <c r="G52" s="21"/>
      <c r="H52"/>
    </row>
    <row r="53" spans="1:8" ht="12.75">
      <c r="A53" s="24"/>
      <c r="B53" s="24" t="s">
        <v>180</v>
      </c>
      <c r="C53" s="23" t="s">
        <v>203</v>
      </c>
      <c r="D53" s="21"/>
      <c r="E53" s="72">
        <v>79.45</v>
      </c>
      <c r="F53" s="21"/>
      <c r="G53" s="21"/>
      <c r="H53"/>
    </row>
    <row r="54" spans="1:8" ht="12.75">
      <c r="A54" s="24"/>
      <c r="B54" s="21"/>
      <c r="C54" s="21"/>
      <c r="D54" s="21"/>
      <c r="E54" s="21"/>
      <c r="F54" s="21"/>
      <c r="G54" s="21"/>
      <c r="H54"/>
    </row>
    <row r="55" spans="1:8" ht="12.75">
      <c r="A55" s="24"/>
      <c r="B55" s="21"/>
      <c r="C55" s="21"/>
      <c r="D55" s="21"/>
      <c r="E55" s="21"/>
      <c r="F55" s="21"/>
      <c r="G55" s="21"/>
      <c r="H55"/>
    </row>
    <row r="56" spans="1:8" ht="12.75">
      <c r="A56" s="24" t="s">
        <v>181</v>
      </c>
      <c r="B56" s="21"/>
      <c r="C56" s="27" t="s">
        <v>182</v>
      </c>
      <c r="D56" s="21"/>
      <c r="E56" s="21"/>
      <c r="F56" s="21"/>
      <c r="G56" s="21"/>
      <c r="H56"/>
    </row>
    <row r="57" spans="1:8" ht="12.75">
      <c r="A57" s="24"/>
      <c r="B57" s="21"/>
      <c r="C57" s="21"/>
      <c r="D57" s="21"/>
      <c r="E57" s="21"/>
      <c r="F57" s="21"/>
      <c r="G57" s="21"/>
      <c r="H57"/>
    </row>
    <row r="58" spans="1:8" ht="12.75">
      <c r="A58" s="24"/>
      <c r="B58" s="24" t="s">
        <v>174</v>
      </c>
      <c r="C58" s="23" t="s">
        <v>183</v>
      </c>
      <c r="D58" s="21"/>
      <c r="E58" s="73">
        <v>4033.4</v>
      </c>
      <c r="F58" s="21"/>
      <c r="G58" s="21"/>
      <c r="H58"/>
    </row>
    <row r="59" spans="1:8" ht="12.75">
      <c r="A59" s="24"/>
      <c r="B59" s="24" t="s">
        <v>176</v>
      </c>
      <c r="C59" s="23" t="s">
        <v>184</v>
      </c>
      <c r="D59" s="21"/>
      <c r="E59" s="71">
        <v>478810</v>
      </c>
      <c r="F59" s="21"/>
      <c r="G59" s="21"/>
      <c r="H59"/>
    </row>
    <row r="60" spans="1:8" ht="12.75">
      <c r="A60" s="24"/>
      <c r="B60" s="24" t="s">
        <v>178</v>
      </c>
      <c r="C60" s="23" t="s">
        <v>185</v>
      </c>
      <c r="D60" s="21"/>
      <c r="E60" s="71">
        <v>441145</v>
      </c>
      <c r="F60" s="21"/>
      <c r="G60" s="21"/>
      <c r="H60"/>
    </row>
    <row r="61" spans="1:8" ht="12.75">
      <c r="A61" s="24"/>
      <c r="B61" s="24" t="s">
        <v>180</v>
      </c>
      <c r="C61" s="23" t="s">
        <v>186</v>
      </c>
      <c r="D61" s="21"/>
      <c r="E61" s="164">
        <v>9142.987959401104</v>
      </c>
      <c r="F61" s="21"/>
      <c r="G61" s="21"/>
      <c r="H61"/>
    </row>
    <row r="62" spans="1:8" ht="12.75">
      <c r="A62" s="24"/>
      <c r="B62" s="21"/>
      <c r="C62" s="21"/>
      <c r="D62" s="21"/>
      <c r="E62" s="30"/>
      <c r="F62" s="21"/>
      <c r="G62" s="21"/>
      <c r="H62"/>
    </row>
    <row r="63" spans="1:8" ht="12.75">
      <c r="A63" s="24"/>
      <c r="B63" s="21"/>
      <c r="C63" s="21"/>
      <c r="D63" s="21"/>
      <c r="E63" s="29"/>
      <c r="F63" s="21"/>
      <c r="G63" s="21"/>
      <c r="H63"/>
    </row>
    <row r="64" spans="1:8" ht="12.75">
      <c r="A64" s="24" t="s">
        <v>187</v>
      </c>
      <c r="B64" s="21"/>
      <c r="C64" s="27" t="s">
        <v>188</v>
      </c>
      <c r="D64" s="21"/>
      <c r="E64" s="29"/>
      <c r="F64" s="21"/>
      <c r="G64" s="21"/>
      <c r="H64"/>
    </row>
    <row r="65" spans="1:8" ht="12.75">
      <c r="A65" s="24"/>
      <c r="B65" s="21"/>
      <c r="C65" s="21"/>
      <c r="D65" s="21"/>
      <c r="E65" s="29"/>
      <c r="F65" s="21"/>
      <c r="G65" s="21"/>
      <c r="H65"/>
    </row>
    <row r="66" spans="1:8" ht="12.75">
      <c r="A66" s="1"/>
      <c r="B66" s="24" t="s">
        <v>174</v>
      </c>
      <c r="C66" s="23" t="s">
        <v>189</v>
      </c>
      <c r="D66" s="21"/>
      <c r="E66" s="72">
        <v>650.52</v>
      </c>
      <c r="F66" s="21"/>
      <c r="G66" s="21"/>
      <c r="H66"/>
    </row>
    <row r="67" spans="1:8" ht="12.75">
      <c r="A67" s="24"/>
      <c r="B67" s="24" t="s">
        <v>176</v>
      </c>
      <c r="C67" s="23" t="s">
        <v>191</v>
      </c>
      <c r="D67" s="21"/>
      <c r="E67" s="72">
        <v>650.52</v>
      </c>
      <c r="F67" s="21"/>
      <c r="G67" s="21"/>
      <c r="H67"/>
    </row>
    <row r="68" spans="1:8" ht="12.75">
      <c r="A68" s="24"/>
      <c r="B68" s="24" t="s">
        <v>178</v>
      </c>
      <c r="C68" s="23" t="s">
        <v>192</v>
      </c>
      <c r="D68" s="21"/>
      <c r="E68" s="72">
        <v>720</v>
      </c>
      <c r="F68" s="21"/>
      <c r="G68" s="21"/>
      <c r="H68"/>
    </row>
    <row r="69" spans="1:8" ht="12.75">
      <c r="A69" s="24"/>
      <c r="B69" s="24" t="s">
        <v>180</v>
      </c>
      <c r="C69" s="23" t="s">
        <v>193</v>
      </c>
      <c r="D69" s="21"/>
      <c r="E69" s="72">
        <v>90.35</v>
      </c>
      <c r="F69" s="21"/>
      <c r="G69" s="21"/>
      <c r="H69"/>
    </row>
    <row r="70" spans="1:8" ht="12.75">
      <c r="A70" s="24"/>
      <c r="B70" s="21"/>
      <c r="C70" s="21"/>
      <c r="D70" s="21"/>
      <c r="E70" s="21"/>
      <c r="F70" s="21"/>
      <c r="G70" s="21"/>
      <c r="H70"/>
    </row>
    <row r="71" spans="1:8" ht="12.75">
      <c r="A71" s="24"/>
      <c r="B71" s="21"/>
      <c r="C71" s="21"/>
      <c r="D71" s="21"/>
      <c r="E71" s="21"/>
      <c r="F71" s="21"/>
      <c r="G71" s="21"/>
      <c r="H71"/>
    </row>
    <row r="72" spans="1:8" ht="12.75">
      <c r="A72" s="24" t="s">
        <v>194</v>
      </c>
      <c r="B72" s="21"/>
      <c r="C72" s="27" t="s">
        <v>195</v>
      </c>
      <c r="D72" s="21"/>
      <c r="E72" s="21"/>
      <c r="F72" s="21"/>
      <c r="G72" s="21"/>
      <c r="H72"/>
    </row>
    <row r="73" spans="1:8" ht="12.75">
      <c r="A73" s="24"/>
      <c r="B73" s="21"/>
      <c r="C73" s="21"/>
      <c r="D73" s="21"/>
      <c r="E73" s="21"/>
      <c r="F73" s="21"/>
      <c r="G73" s="21"/>
      <c r="H73"/>
    </row>
    <row r="74" spans="1:8" ht="12.75">
      <c r="A74" s="24"/>
      <c r="B74" s="24" t="s">
        <v>174</v>
      </c>
      <c r="C74" s="23" t="s">
        <v>196</v>
      </c>
      <c r="D74" s="23" t="s">
        <v>201</v>
      </c>
      <c r="F74" s="21"/>
      <c r="G74" s="21"/>
      <c r="H74"/>
    </row>
    <row r="75" spans="1:8" ht="12.75">
      <c r="A75" s="24"/>
      <c r="B75" s="24" t="s">
        <v>176</v>
      </c>
      <c r="C75" s="23" t="s">
        <v>197</v>
      </c>
      <c r="D75" s="23" t="s">
        <v>201</v>
      </c>
      <c r="F75" s="21"/>
      <c r="G75" s="21"/>
      <c r="H75"/>
    </row>
    <row r="76" spans="1:8" ht="12.75">
      <c r="A76" s="24"/>
      <c r="B76" s="21"/>
      <c r="C76" s="21"/>
      <c r="D76" s="21"/>
      <c r="F76" s="21"/>
      <c r="G76" s="21"/>
      <c r="H76"/>
    </row>
    <row r="77" spans="1:8" ht="12.75">
      <c r="A77" s="24"/>
      <c r="B77" s="21"/>
      <c r="C77" s="21"/>
      <c r="D77" s="21"/>
      <c r="F77" s="21"/>
      <c r="G77" s="21"/>
      <c r="H77"/>
    </row>
    <row r="78" spans="1:8" ht="12.75">
      <c r="A78" s="24" t="s">
        <v>198</v>
      </c>
      <c r="B78" s="21"/>
      <c r="C78" s="27" t="s">
        <v>199</v>
      </c>
      <c r="D78" s="21"/>
      <c r="F78" s="21"/>
      <c r="G78" s="21"/>
      <c r="H78"/>
    </row>
    <row r="79" spans="1:8" ht="12.75">
      <c r="A79" s="24"/>
      <c r="B79" s="21"/>
      <c r="C79" s="21"/>
      <c r="D79" s="21"/>
      <c r="F79" s="21"/>
      <c r="G79" s="21"/>
      <c r="H79"/>
    </row>
    <row r="80" spans="1:8" ht="12.75">
      <c r="A80" s="24"/>
      <c r="B80" s="24" t="s">
        <v>174</v>
      </c>
      <c r="C80" s="23" t="s">
        <v>200</v>
      </c>
      <c r="D80" s="23" t="s">
        <v>201</v>
      </c>
      <c r="F80" s="21"/>
      <c r="G80" s="21"/>
      <c r="H80"/>
    </row>
    <row r="81" spans="1:8" ht="12.75">
      <c r="A81" s="274" t="s">
        <v>210</v>
      </c>
      <c r="B81" s="274"/>
      <c r="C81" s="274"/>
      <c r="D81" s="274"/>
      <c r="E81" s="274"/>
      <c r="F81" s="21"/>
      <c r="G81" s="21"/>
      <c r="H81"/>
    </row>
    <row r="82" spans="1:8" ht="15" customHeight="1">
      <c r="A82" s="275" t="str">
        <f>'ANALYSIS OF COAL PURCHASES'!A3:S3</f>
        <v>APRIL 2014</v>
      </c>
      <c r="B82" s="274"/>
      <c r="C82" s="274"/>
      <c r="D82" s="274"/>
      <c r="E82" s="274"/>
      <c r="F82" s="21"/>
      <c r="G82" s="21"/>
      <c r="H82"/>
    </row>
    <row r="83" spans="1:8" ht="15" customHeight="1">
      <c r="A83" s="65"/>
      <c r="B83" s="65"/>
      <c r="C83" s="65"/>
      <c r="D83" s="65"/>
      <c r="E83" s="65"/>
      <c r="F83" s="21"/>
      <c r="G83" s="21"/>
      <c r="H83"/>
    </row>
    <row r="84" spans="1:8" ht="12.75">
      <c r="A84" s="23"/>
      <c r="B84" s="21"/>
      <c r="C84" s="28"/>
      <c r="D84" s="21"/>
      <c r="E84" s="21"/>
      <c r="F84" s="21"/>
      <c r="G84" s="21"/>
      <c r="H84"/>
    </row>
    <row r="85" spans="1:8" ht="12.75">
      <c r="A85" s="70" t="s">
        <v>170</v>
      </c>
      <c r="B85" s="21"/>
      <c r="C85" s="51"/>
      <c r="D85" s="21"/>
      <c r="E85" s="21"/>
      <c r="F85" s="21"/>
      <c r="G85" s="21"/>
      <c r="H85"/>
    </row>
    <row r="86" spans="1:8" ht="12.75">
      <c r="A86" s="70" t="s">
        <v>4</v>
      </c>
      <c r="B86" s="21"/>
      <c r="C86" s="70" t="s">
        <v>171</v>
      </c>
      <c r="D86" s="21"/>
      <c r="E86" s="21"/>
      <c r="F86" s="21"/>
      <c r="G86" s="21"/>
      <c r="H86"/>
    </row>
    <row r="87" spans="1:8" ht="12.75">
      <c r="A87" s="23"/>
      <c r="B87" s="21"/>
      <c r="C87" s="28"/>
      <c r="D87" s="21"/>
      <c r="E87" s="21"/>
      <c r="F87" s="21"/>
      <c r="G87" s="21"/>
      <c r="H87"/>
    </row>
    <row r="88" spans="1:8" ht="12.75">
      <c r="A88" s="24" t="s">
        <v>172</v>
      </c>
      <c r="B88" s="21"/>
      <c r="C88" s="27" t="s">
        <v>173</v>
      </c>
      <c r="D88" s="21"/>
      <c r="E88" s="21"/>
      <c r="F88" s="21"/>
      <c r="G88" s="21"/>
      <c r="H88"/>
    </row>
    <row r="89" spans="1:8" ht="12.75">
      <c r="A89" s="24"/>
      <c r="B89" s="21"/>
      <c r="C89" s="28"/>
      <c r="D89" s="21"/>
      <c r="E89" s="21"/>
      <c r="F89" s="21"/>
      <c r="G89" s="21"/>
      <c r="H89"/>
    </row>
    <row r="90" spans="1:8" ht="12.75">
      <c r="A90" s="24"/>
      <c r="B90" s="24" t="s">
        <v>174</v>
      </c>
      <c r="C90" s="206" t="s">
        <v>175</v>
      </c>
      <c r="D90" s="203"/>
      <c r="E90" s="205">
        <v>816.3</v>
      </c>
      <c r="F90" s="21"/>
      <c r="G90" s="21"/>
      <c r="H90"/>
    </row>
    <row r="91" spans="1:8" ht="12.75">
      <c r="A91" s="24"/>
      <c r="B91" s="24" t="s">
        <v>176</v>
      </c>
      <c r="C91" s="23" t="s">
        <v>177</v>
      </c>
      <c r="D91" s="21"/>
      <c r="E91" s="72">
        <v>615.5463542718643</v>
      </c>
      <c r="F91" s="21"/>
      <c r="G91" s="21"/>
      <c r="H91"/>
    </row>
    <row r="92" spans="1:8" ht="12.75">
      <c r="A92" s="24"/>
      <c r="B92" s="24" t="s">
        <v>178</v>
      </c>
      <c r="C92" s="202" t="s">
        <v>179</v>
      </c>
      <c r="D92" s="203"/>
      <c r="E92" s="205">
        <v>790</v>
      </c>
      <c r="F92" s="203"/>
      <c r="G92" s="21"/>
      <c r="H92"/>
    </row>
    <row r="93" spans="1:8" ht="12.75">
      <c r="A93" s="24"/>
      <c r="B93" s="24" t="s">
        <v>180</v>
      </c>
      <c r="C93" s="23" t="s">
        <v>205</v>
      </c>
      <c r="D93" s="21"/>
      <c r="E93" s="72">
        <v>53.66</v>
      </c>
      <c r="F93" s="21"/>
      <c r="G93" s="21"/>
      <c r="H93"/>
    </row>
    <row r="94" spans="1:8" ht="12.75">
      <c r="A94" s="24"/>
      <c r="B94" s="21"/>
      <c r="C94" s="21"/>
      <c r="D94" s="21"/>
      <c r="E94" s="21"/>
      <c r="F94" s="21"/>
      <c r="G94" s="21"/>
      <c r="H94"/>
    </row>
    <row r="95" spans="1:8" ht="12.75">
      <c r="A95" s="24"/>
      <c r="B95" s="21"/>
      <c r="C95" s="21"/>
      <c r="D95" s="21"/>
      <c r="E95" s="21"/>
      <c r="F95" s="21"/>
      <c r="G95" s="21"/>
      <c r="H95"/>
    </row>
    <row r="96" spans="1:8" ht="12.75">
      <c r="A96" s="24" t="s">
        <v>181</v>
      </c>
      <c r="B96" s="21"/>
      <c r="C96" s="27" t="s">
        <v>182</v>
      </c>
      <c r="D96" s="21"/>
      <c r="E96" s="21"/>
      <c r="F96" s="21"/>
      <c r="G96" s="21"/>
      <c r="H96"/>
    </row>
    <row r="97" spans="1:8" ht="12.75">
      <c r="A97" s="24"/>
      <c r="B97" s="21"/>
      <c r="C97" s="21"/>
      <c r="D97" s="21"/>
      <c r="E97" s="21"/>
      <c r="F97" s="21"/>
      <c r="G97" s="21"/>
      <c r="H97"/>
    </row>
    <row r="98" spans="1:8" ht="12.75">
      <c r="A98" s="24"/>
      <c r="B98" s="24" t="s">
        <v>174</v>
      </c>
      <c r="C98" s="23" t="s">
        <v>183</v>
      </c>
      <c r="D98" s="21"/>
      <c r="E98" s="73">
        <v>3216.2</v>
      </c>
      <c r="F98" s="21"/>
      <c r="G98" s="21"/>
      <c r="H98"/>
    </row>
    <row r="99" spans="1:8" ht="12.75">
      <c r="A99" s="24"/>
      <c r="B99" s="24" t="s">
        <v>176</v>
      </c>
      <c r="C99" s="23" t="s">
        <v>184</v>
      </c>
      <c r="D99" s="21"/>
      <c r="E99" s="71">
        <v>328583</v>
      </c>
      <c r="F99" s="21"/>
      <c r="G99" s="21"/>
      <c r="H99"/>
    </row>
    <row r="100" spans="1:8" ht="12.75">
      <c r="A100" s="24"/>
      <c r="B100" s="24" t="s">
        <v>178</v>
      </c>
      <c r="C100" s="23" t="s">
        <v>185</v>
      </c>
      <c r="D100" s="21"/>
      <c r="E100" s="71">
        <v>304757</v>
      </c>
      <c r="F100" s="21"/>
      <c r="G100" s="21"/>
      <c r="H100"/>
    </row>
    <row r="101" spans="1:8" ht="12.75">
      <c r="A101" s="24"/>
      <c r="B101" s="24" t="s">
        <v>180</v>
      </c>
      <c r="C101" s="23" t="s">
        <v>186</v>
      </c>
      <c r="D101" s="21"/>
      <c r="E101" s="71">
        <v>10553.455682068008</v>
      </c>
      <c r="F101" s="21"/>
      <c r="G101" s="21"/>
      <c r="H101"/>
    </row>
    <row r="102" spans="1:8" ht="12.75">
      <c r="A102" s="24"/>
      <c r="B102" s="21"/>
      <c r="C102" s="21"/>
      <c r="D102" s="21"/>
      <c r="E102" s="30"/>
      <c r="F102" s="21"/>
      <c r="G102" s="21"/>
      <c r="H102"/>
    </row>
    <row r="103" spans="1:8" ht="12.75">
      <c r="A103" s="24"/>
      <c r="B103" s="21"/>
      <c r="C103" s="21"/>
      <c r="D103" s="21"/>
      <c r="E103" s="21"/>
      <c r="F103" s="21"/>
      <c r="G103" s="21"/>
      <c r="H103"/>
    </row>
    <row r="104" spans="1:8" ht="12.75">
      <c r="A104" s="24" t="s">
        <v>187</v>
      </c>
      <c r="B104" s="21"/>
      <c r="C104" s="27" t="s">
        <v>188</v>
      </c>
      <c r="D104" s="21"/>
      <c r="E104" s="21"/>
      <c r="F104" s="21"/>
      <c r="G104" s="21"/>
      <c r="H104"/>
    </row>
    <row r="105" spans="1:8" ht="12.75">
      <c r="A105" s="24"/>
      <c r="B105" s="21"/>
      <c r="C105" s="21"/>
      <c r="D105" s="21"/>
      <c r="E105" s="21"/>
      <c r="F105" s="21"/>
      <c r="G105" s="21"/>
      <c r="H105"/>
    </row>
    <row r="106" spans="1:8" ht="12.75">
      <c r="A106" s="1"/>
      <c r="B106" s="24" t="s">
        <v>174</v>
      </c>
      <c r="C106" s="23" t="s">
        <v>189</v>
      </c>
      <c r="D106" s="21"/>
      <c r="E106" s="72">
        <v>495.1</v>
      </c>
      <c r="F106" s="21"/>
      <c r="G106" s="21"/>
      <c r="H106"/>
    </row>
    <row r="107" spans="1:8" ht="12.75">
      <c r="A107" s="24"/>
      <c r="B107" s="24" t="s">
        <v>176</v>
      </c>
      <c r="C107" s="23" t="s">
        <v>191</v>
      </c>
      <c r="D107" s="21"/>
      <c r="E107" s="72">
        <v>495.1</v>
      </c>
      <c r="F107" s="21"/>
      <c r="G107" s="21"/>
      <c r="H107"/>
    </row>
    <row r="108" spans="1:8" ht="12.75">
      <c r="A108" s="24"/>
      <c r="B108" s="24" t="s">
        <v>178</v>
      </c>
      <c r="C108" s="23" t="s">
        <v>192</v>
      </c>
      <c r="D108" s="21"/>
      <c r="E108" s="72">
        <v>720</v>
      </c>
      <c r="F108" s="21"/>
      <c r="G108" s="21"/>
      <c r="H108"/>
    </row>
    <row r="109" spans="1:8" ht="12.75">
      <c r="A109" s="24"/>
      <c r="B109" s="24" t="s">
        <v>180</v>
      </c>
      <c r="C109" s="23" t="s">
        <v>193</v>
      </c>
      <c r="D109" s="21"/>
      <c r="E109" s="72">
        <v>68.76388888888889</v>
      </c>
      <c r="F109" s="21"/>
      <c r="G109" s="21"/>
      <c r="H109"/>
    </row>
    <row r="110" spans="1:8" ht="12.75">
      <c r="A110" s="24"/>
      <c r="B110" s="21"/>
      <c r="C110" s="21"/>
      <c r="D110" s="21"/>
      <c r="E110" s="21" t="s">
        <v>0</v>
      </c>
      <c r="F110" s="21"/>
      <c r="G110" s="21"/>
      <c r="H110"/>
    </row>
    <row r="111" spans="1:8" ht="12.75">
      <c r="A111" s="24"/>
      <c r="B111" s="21"/>
      <c r="C111" s="21"/>
      <c r="D111" s="21"/>
      <c r="E111" s="21"/>
      <c r="F111" s="21"/>
      <c r="G111" s="21"/>
      <c r="H111"/>
    </row>
    <row r="112" spans="1:8" ht="12.75">
      <c r="A112" s="24" t="s">
        <v>194</v>
      </c>
      <c r="B112" s="21"/>
      <c r="C112" s="27" t="s">
        <v>195</v>
      </c>
      <c r="D112" s="21"/>
      <c r="E112" s="21"/>
      <c r="F112" s="21"/>
      <c r="G112" s="21"/>
      <c r="H112"/>
    </row>
    <row r="113" spans="1:8" ht="12.75">
      <c r="A113" s="24"/>
      <c r="B113" s="21"/>
      <c r="C113" s="21"/>
      <c r="D113" s="21"/>
      <c r="E113" s="21"/>
      <c r="F113" s="21"/>
      <c r="G113" s="21"/>
      <c r="H113"/>
    </row>
    <row r="114" spans="1:8" ht="12.75">
      <c r="A114" s="24"/>
      <c r="B114" s="24" t="s">
        <v>174</v>
      </c>
      <c r="C114" s="23" t="s">
        <v>196</v>
      </c>
      <c r="D114" s="23" t="s">
        <v>201</v>
      </c>
      <c r="F114" s="23"/>
      <c r="G114" s="21"/>
      <c r="H114"/>
    </row>
    <row r="115" spans="1:8" ht="12.75">
      <c r="A115" s="24"/>
      <c r="B115" s="24" t="s">
        <v>176</v>
      </c>
      <c r="C115" s="23" t="s">
        <v>197</v>
      </c>
      <c r="D115" s="23" t="s">
        <v>201</v>
      </c>
      <c r="F115" s="23"/>
      <c r="G115" s="21"/>
      <c r="H115"/>
    </row>
    <row r="116" spans="1:8" ht="12.75">
      <c r="A116" s="24"/>
      <c r="B116" s="21"/>
      <c r="C116" s="21"/>
      <c r="D116" s="21"/>
      <c r="F116" s="21"/>
      <c r="G116" s="21"/>
      <c r="H116"/>
    </row>
    <row r="117" spans="1:8" ht="12.75">
      <c r="A117" s="24"/>
      <c r="B117" s="21"/>
      <c r="C117" s="21"/>
      <c r="D117" s="21"/>
      <c r="F117" s="21"/>
      <c r="G117" s="21"/>
      <c r="H117"/>
    </row>
    <row r="118" spans="1:8" ht="12.75">
      <c r="A118" s="24" t="s">
        <v>198</v>
      </c>
      <c r="B118" s="21"/>
      <c r="C118" s="27" t="s">
        <v>199</v>
      </c>
      <c r="D118" s="21"/>
      <c r="F118" s="21"/>
      <c r="G118" s="21"/>
      <c r="H118"/>
    </row>
    <row r="119" spans="1:8" ht="12.75">
      <c r="A119" s="24"/>
      <c r="B119" s="21"/>
      <c r="C119" s="21"/>
      <c r="D119" s="21"/>
      <c r="F119" s="21"/>
      <c r="G119" s="21"/>
      <c r="H119"/>
    </row>
    <row r="120" spans="1:8" ht="12.75">
      <c r="A120" s="23"/>
      <c r="B120" s="24" t="s">
        <v>174</v>
      </c>
      <c r="C120" s="23" t="s">
        <v>200</v>
      </c>
      <c r="D120" s="23" t="s">
        <v>201</v>
      </c>
      <c r="F120" s="21"/>
      <c r="G120" s="21"/>
      <c r="H120"/>
    </row>
  </sheetData>
  <sheetProtection/>
  <mergeCells count="8">
    <mergeCell ref="A81:E81"/>
    <mergeCell ref="A82:E82"/>
    <mergeCell ref="A1:E1"/>
    <mergeCell ref="A3:E3"/>
    <mergeCell ref="A4:E4"/>
    <mergeCell ref="A5:E5"/>
    <mergeCell ref="A41:E41"/>
    <mergeCell ref="A42:E42"/>
  </mergeCells>
  <printOptions horizontalCentered="1"/>
  <pageMargins left="0.25" right="0.25" top="0.75" bottom="0.25" header="0.5" footer="0.5"/>
  <pageSetup blackAndWhite="1" horizontalDpi="600" verticalDpi="600" orientation="landscape" scale="97" r:id="rId1"/>
  <rowBreaks count="2" manualBreakCount="2">
    <brk id="40" max="255" man="1"/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G11" sqref="G11"/>
    </sheetView>
  </sheetViews>
  <sheetFormatPr defaultColWidth="15.7109375" defaultRowHeight="12.75"/>
  <cols>
    <col min="1" max="1" width="33.00390625" style="31" customWidth="1"/>
    <col min="2" max="2" width="15.7109375" style="31" customWidth="1"/>
    <col min="3" max="3" width="15.00390625" style="31" bestFit="1" customWidth="1"/>
    <col min="4" max="4" width="13.28125" style="32" customWidth="1"/>
    <col min="5" max="5" width="15.7109375" style="32" customWidth="1"/>
    <col min="6" max="6" width="19.421875" style="31" customWidth="1"/>
    <col min="7" max="7" width="15.7109375" style="215" customWidth="1"/>
    <col min="8" max="9" width="15.7109375" style="31" customWidth="1"/>
    <col min="10" max="10" width="15.7109375" style="215" customWidth="1"/>
    <col min="11" max="16384" width="15.7109375" style="31" customWidth="1"/>
  </cols>
  <sheetData>
    <row r="1" spans="1:10" ht="12.75">
      <c r="A1" s="278" t="s">
        <v>49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2.75">
      <c r="A2" s="278" t="s">
        <v>121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277" t="s">
        <v>256</v>
      </c>
      <c r="B3" s="277"/>
      <c r="C3" s="277"/>
      <c r="D3" s="277"/>
      <c r="E3" s="277"/>
      <c r="F3" s="277"/>
      <c r="G3" s="277"/>
      <c r="H3" s="277"/>
      <c r="I3" s="277"/>
      <c r="J3" s="277"/>
    </row>
    <row r="5" spans="3:4" ht="12.75">
      <c r="C5" s="33" t="s">
        <v>211</v>
      </c>
      <c r="D5" s="34" t="s">
        <v>80</v>
      </c>
    </row>
    <row r="6" spans="2:10" s="33" customFormat="1" ht="12.75">
      <c r="B6" s="33" t="s">
        <v>78</v>
      </c>
      <c r="C6" s="33" t="s">
        <v>79</v>
      </c>
      <c r="D6" s="34" t="s">
        <v>212</v>
      </c>
      <c r="E6" s="34" t="s">
        <v>81</v>
      </c>
      <c r="F6" s="33" t="s">
        <v>213</v>
      </c>
      <c r="G6" s="35" t="s">
        <v>82</v>
      </c>
      <c r="H6" s="33" t="s">
        <v>83</v>
      </c>
      <c r="J6" s="35" t="s">
        <v>82</v>
      </c>
    </row>
    <row r="7" spans="1:10" s="33" customFormat="1" ht="13.5" thickBot="1">
      <c r="A7" s="33" t="s">
        <v>84</v>
      </c>
      <c r="B7" s="33" t="s">
        <v>85</v>
      </c>
      <c r="C7" s="33" t="s">
        <v>86</v>
      </c>
      <c r="D7" s="34" t="s">
        <v>50</v>
      </c>
      <c r="E7" s="34" t="s">
        <v>10</v>
      </c>
      <c r="F7" s="216" t="s">
        <v>214</v>
      </c>
      <c r="G7" s="35" t="s">
        <v>87</v>
      </c>
      <c r="H7" s="33" t="s">
        <v>88</v>
      </c>
      <c r="I7" s="33" t="s">
        <v>215</v>
      </c>
      <c r="J7" s="35" t="s">
        <v>89</v>
      </c>
    </row>
    <row r="8" spans="1:10" ht="12.75">
      <c r="A8" s="36"/>
      <c r="B8" s="37"/>
      <c r="C8" s="37"/>
      <c r="D8" s="38"/>
      <c r="E8" s="38"/>
      <c r="F8" s="37"/>
      <c r="G8" s="217"/>
      <c r="H8" s="37"/>
      <c r="I8" s="37"/>
      <c r="J8" s="218"/>
    </row>
    <row r="9" spans="1:10" ht="12.75">
      <c r="A9" s="219" t="s">
        <v>216</v>
      </c>
      <c r="B9" s="40" t="s">
        <v>127</v>
      </c>
      <c r="C9" s="40">
        <v>146775.83000000002</v>
      </c>
      <c r="D9" s="41">
        <v>12184</v>
      </c>
      <c r="E9" s="41">
        <v>3576633</v>
      </c>
      <c r="F9" s="40">
        <v>9579428.070000002</v>
      </c>
      <c r="G9" s="45"/>
      <c r="H9" s="40">
        <v>269418.4099999999</v>
      </c>
      <c r="I9" s="40">
        <v>9310009.660000002</v>
      </c>
      <c r="J9" s="46"/>
    </row>
    <row r="10" spans="1:10" ht="12.75">
      <c r="A10" s="39"/>
      <c r="B10" s="40" t="s">
        <v>128</v>
      </c>
      <c r="C10" s="40">
        <v>72619.34438</v>
      </c>
      <c r="D10" s="41">
        <v>137515</v>
      </c>
      <c r="E10" s="42">
        <v>9986</v>
      </c>
      <c r="F10" s="43">
        <v>240545.17363819998</v>
      </c>
      <c r="G10" s="45"/>
      <c r="H10" s="43"/>
      <c r="I10" s="43">
        <v>240545.17363819998</v>
      </c>
      <c r="J10" s="46"/>
    </row>
    <row r="11" spans="1:10" ht="12.75">
      <c r="A11" s="44" t="s">
        <v>129</v>
      </c>
      <c r="B11" s="40"/>
      <c r="C11" s="40"/>
      <c r="D11" s="41"/>
      <c r="E11" s="41">
        <v>3586619</v>
      </c>
      <c r="F11" s="40">
        <v>9819973.243638203</v>
      </c>
      <c r="G11" s="45">
        <v>273.7947</v>
      </c>
      <c r="H11" s="40">
        <v>269418.4099999999</v>
      </c>
      <c r="I11" s="40">
        <v>9550554.833638202</v>
      </c>
      <c r="J11" s="46">
        <v>266.2829</v>
      </c>
    </row>
    <row r="12" spans="1:10" ht="13.5" thickBot="1">
      <c r="A12" s="47"/>
      <c r="B12" s="48"/>
      <c r="C12" s="48"/>
      <c r="D12" s="49"/>
      <c r="E12" s="49"/>
      <c r="F12" s="48"/>
      <c r="G12" s="220"/>
      <c r="H12" s="48"/>
      <c r="I12" s="48"/>
      <c r="J12" s="221"/>
    </row>
    <row r="14" ht="13.5" thickBot="1"/>
    <row r="15" spans="1:10" ht="12.75">
      <c r="A15" s="222" t="s">
        <v>217</v>
      </c>
      <c r="B15" s="37" t="s">
        <v>127</v>
      </c>
      <c r="C15" s="37">
        <v>149888.16999999998</v>
      </c>
      <c r="D15" s="38">
        <v>12184</v>
      </c>
      <c r="E15" s="38">
        <v>3652475</v>
      </c>
      <c r="F15" s="37">
        <v>9824330.78</v>
      </c>
      <c r="G15" s="217"/>
      <c r="H15" s="37">
        <v>316905.5</v>
      </c>
      <c r="I15" s="37">
        <v>9507425.28</v>
      </c>
      <c r="J15" s="218"/>
    </row>
    <row r="16" spans="1:10" ht="12.75">
      <c r="A16" s="39"/>
      <c r="B16" s="40" t="s">
        <v>128</v>
      </c>
      <c r="C16" s="40">
        <v>74158.65562</v>
      </c>
      <c r="D16" s="41">
        <v>137515</v>
      </c>
      <c r="E16" s="42">
        <v>10198</v>
      </c>
      <c r="F16" s="43">
        <v>245644.0063618</v>
      </c>
      <c r="G16" s="45"/>
      <c r="H16" s="43"/>
      <c r="I16" s="43">
        <v>245644.0063618</v>
      </c>
      <c r="J16" s="46"/>
    </row>
    <row r="17" spans="1:10" ht="13.5" thickBot="1">
      <c r="A17" s="223" t="s">
        <v>129</v>
      </c>
      <c r="B17" s="48"/>
      <c r="C17" s="48"/>
      <c r="D17" s="49"/>
      <c r="E17" s="49">
        <v>3662673</v>
      </c>
      <c r="F17" s="48">
        <v>10069974.786361799</v>
      </c>
      <c r="G17" s="220">
        <v>274.9351</v>
      </c>
      <c r="H17" s="48">
        <v>316905.5</v>
      </c>
      <c r="I17" s="48">
        <v>9753069.286361799</v>
      </c>
      <c r="J17" s="221">
        <v>266.2828</v>
      </c>
    </row>
    <row r="19" ht="13.5" thickBot="1"/>
    <row r="20" spans="1:10" ht="12.75">
      <c r="A20" s="222" t="s">
        <v>218</v>
      </c>
      <c r="B20" s="37" t="s">
        <v>127</v>
      </c>
      <c r="C20" s="37">
        <v>296664</v>
      </c>
      <c r="D20" s="38">
        <v>12184</v>
      </c>
      <c r="E20" s="38">
        <v>7229108</v>
      </c>
      <c r="F20" s="37">
        <v>19403758.849999998</v>
      </c>
      <c r="G20" s="217"/>
      <c r="H20" s="37">
        <v>586323.91</v>
      </c>
      <c r="I20" s="37">
        <v>18817434.939999998</v>
      </c>
      <c r="J20" s="218"/>
    </row>
    <row r="21" spans="1:10" ht="12.75">
      <c r="A21" s="39"/>
      <c r="B21" s="40" t="s">
        <v>128</v>
      </c>
      <c r="C21" s="40">
        <v>146778</v>
      </c>
      <c r="D21" s="41">
        <v>137515</v>
      </c>
      <c r="E21" s="42">
        <v>20184</v>
      </c>
      <c r="F21" s="43">
        <v>486189.18</v>
      </c>
      <c r="G21" s="45"/>
      <c r="H21" s="43"/>
      <c r="I21" s="43">
        <v>486189.18</v>
      </c>
      <c r="J21" s="46"/>
    </row>
    <row r="22" spans="1:10" ht="13.5" thickBot="1">
      <c r="A22" s="223" t="s">
        <v>129</v>
      </c>
      <c r="B22" s="48"/>
      <c r="C22" s="48"/>
      <c r="D22" s="49"/>
      <c r="E22" s="49">
        <v>7249292</v>
      </c>
      <c r="F22" s="48">
        <v>19889948.029999997</v>
      </c>
      <c r="G22" s="220">
        <v>274.3709</v>
      </c>
      <c r="H22" s="48">
        <v>586323.91</v>
      </c>
      <c r="I22" s="48">
        <v>19303624.119999997</v>
      </c>
      <c r="J22" s="221">
        <v>266.2829</v>
      </c>
    </row>
    <row r="24" ht="12.75">
      <c r="A24" s="31" t="s">
        <v>219</v>
      </c>
    </row>
    <row r="25" spans="1:5" ht="12.75">
      <c r="A25" s="224"/>
      <c r="B25" s="224"/>
      <c r="C25" s="224"/>
      <c r="D25" s="225"/>
      <c r="E25" s="225"/>
    </row>
    <row r="26" spans="1:5" ht="12.75">
      <c r="A26" s="226"/>
      <c r="B26" s="226"/>
      <c r="C26" s="226"/>
      <c r="D26" s="227"/>
      <c r="E26" s="227"/>
    </row>
  </sheetData>
  <sheetProtection/>
  <mergeCells count="3">
    <mergeCell ref="A3:J3"/>
    <mergeCell ref="A1:J1"/>
    <mergeCell ref="A2:J2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41.140625" style="0" customWidth="1"/>
    <col min="2" max="2" width="1.7109375" style="0" customWidth="1"/>
    <col min="3" max="3" width="11.421875" style="0" bestFit="1" customWidth="1"/>
    <col min="4" max="4" width="1.421875" style="0" customWidth="1"/>
    <col min="5" max="5" width="11.28125" style="0" bestFit="1" customWidth="1"/>
    <col min="6" max="6" width="1.57421875" style="0" customWidth="1"/>
    <col min="7" max="7" width="11.28125" style="0" bestFit="1" customWidth="1"/>
    <col min="8" max="8" width="1.28515625" style="0" customWidth="1"/>
    <col min="10" max="10" width="1.57421875" style="0" customWidth="1"/>
    <col min="12" max="12" width="1.7109375" style="0" customWidth="1"/>
    <col min="13" max="13" width="9.140625" style="113" customWidth="1"/>
    <col min="14" max="14" width="1.421875" style="0" customWidth="1"/>
    <col min="15" max="15" width="10.8515625" style="0" customWidth="1"/>
    <col min="16" max="16" width="1.421875" style="0" customWidth="1"/>
    <col min="18" max="18" width="1.57421875" style="0" customWidth="1"/>
    <col min="19" max="19" width="11.00390625" style="0" bestFit="1" customWidth="1"/>
    <col min="20" max="20" width="1.28515625" style="0" customWidth="1"/>
    <col min="21" max="21" width="10.57421875" style="0" customWidth="1"/>
    <col min="22" max="22" width="1.8515625" style="0" customWidth="1"/>
    <col min="23" max="23" width="10.28125" style="0" bestFit="1" customWidth="1"/>
    <col min="24" max="24" width="1.57421875" style="0" customWidth="1"/>
    <col min="25" max="25" width="10.28125" style="0" bestFit="1" customWidth="1"/>
    <col min="26" max="26" width="1.7109375" style="0" customWidth="1"/>
    <col min="27" max="27" width="14.140625" style="0" customWidth="1"/>
  </cols>
  <sheetData>
    <row r="1" spans="1:26" ht="12.75">
      <c r="A1" s="279" t="s">
        <v>239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187"/>
    </row>
    <row r="2" spans="1:26" ht="12.75">
      <c r="A2" s="279" t="s">
        <v>52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187"/>
    </row>
    <row r="3" spans="1:26" ht="12.75">
      <c r="A3" s="275" t="str">
        <f>'ANALYSIS OF COAL PURCHASES'!A3:S3</f>
        <v>APRIL 2014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187"/>
    </row>
    <row r="4" ht="12.75">
      <c r="Z4" s="187"/>
    </row>
    <row r="5" ht="12.75">
      <c r="Z5" s="187"/>
    </row>
    <row r="6" spans="1:26" ht="12.75">
      <c r="A6" s="53" t="s">
        <v>53</v>
      </c>
      <c r="Z6" s="187"/>
    </row>
    <row r="7" spans="1:27" s="53" customFormat="1" ht="12.75">
      <c r="A7" s="53" t="s">
        <v>65</v>
      </c>
      <c r="C7" s="53" t="s">
        <v>54</v>
      </c>
      <c r="E7" s="53" t="s">
        <v>55</v>
      </c>
      <c r="G7" s="53" t="s">
        <v>56</v>
      </c>
      <c r="I7" s="53" t="s">
        <v>48</v>
      </c>
      <c r="K7" s="53" t="s">
        <v>57</v>
      </c>
      <c r="M7" s="114" t="s">
        <v>58</v>
      </c>
      <c r="O7" s="53" t="s">
        <v>59</v>
      </c>
      <c r="Q7" s="53" t="s">
        <v>60</v>
      </c>
      <c r="S7" s="53" t="s">
        <v>61</v>
      </c>
      <c r="U7" s="53" t="s">
        <v>62</v>
      </c>
      <c r="W7" s="53" t="s">
        <v>63</v>
      </c>
      <c r="Y7" s="53" t="s">
        <v>64</v>
      </c>
      <c r="Z7" s="188"/>
      <c r="AA7" s="53" t="s">
        <v>136</v>
      </c>
    </row>
    <row r="8" spans="1:26" ht="12.75">
      <c r="A8" s="1"/>
      <c r="E8" s="176"/>
      <c r="G8" s="176"/>
      <c r="I8" s="177"/>
      <c r="M8"/>
      <c r="Z8" s="187"/>
    </row>
    <row r="9" spans="1:27" ht="12.75">
      <c r="A9" s="1" t="s">
        <v>202</v>
      </c>
      <c r="C9" s="55">
        <v>0</v>
      </c>
      <c r="D9" s="55"/>
      <c r="E9" s="55">
        <v>0</v>
      </c>
      <c r="F9" s="55"/>
      <c r="G9" s="55">
        <v>0</v>
      </c>
      <c r="H9" s="55"/>
      <c r="I9" s="55">
        <v>0</v>
      </c>
      <c r="J9" s="55"/>
      <c r="K9" s="55"/>
      <c r="L9" s="55"/>
      <c r="M9" s="55"/>
      <c r="N9" s="55"/>
      <c r="O9" s="55"/>
      <c r="P9" s="55"/>
      <c r="Q9" s="55"/>
      <c r="R9" s="55"/>
      <c r="S9" s="209"/>
      <c r="T9" s="55"/>
      <c r="U9" s="55"/>
      <c r="V9" s="55"/>
      <c r="W9" s="55"/>
      <c r="X9" s="55"/>
      <c r="Y9" s="55"/>
      <c r="Z9" s="189"/>
      <c r="AA9" s="120">
        <v>0</v>
      </c>
    </row>
    <row r="10" spans="1:27" ht="12.75">
      <c r="A10" s="1" t="s">
        <v>137</v>
      </c>
      <c r="C10" s="55">
        <v>0</v>
      </c>
      <c r="D10" s="55"/>
      <c r="E10" s="55">
        <v>0</v>
      </c>
      <c r="F10" s="55"/>
      <c r="G10" s="55">
        <v>0</v>
      </c>
      <c r="H10" s="55"/>
      <c r="I10" s="55">
        <v>0</v>
      </c>
      <c r="J10" s="55"/>
      <c r="K10" s="55"/>
      <c r="L10" s="55"/>
      <c r="M10" s="55"/>
      <c r="N10" s="55"/>
      <c r="O10" s="55"/>
      <c r="P10" s="55"/>
      <c r="Q10" s="55"/>
      <c r="R10" s="55"/>
      <c r="S10" s="209"/>
      <c r="T10" s="55"/>
      <c r="U10" s="55"/>
      <c r="V10" s="55"/>
      <c r="W10" s="55"/>
      <c r="X10" s="55"/>
      <c r="Y10" s="55"/>
      <c r="Z10" s="189"/>
      <c r="AA10" s="120">
        <v>0</v>
      </c>
    </row>
    <row r="11" spans="1:27" ht="12.75">
      <c r="A11" s="1" t="s">
        <v>138</v>
      </c>
      <c r="C11" s="55">
        <v>0</v>
      </c>
      <c r="D11" s="55"/>
      <c r="E11" s="55">
        <v>0</v>
      </c>
      <c r="F11" s="55"/>
      <c r="G11" s="55">
        <v>0</v>
      </c>
      <c r="H11" s="55"/>
      <c r="I11" s="55">
        <v>0</v>
      </c>
      <c r="J11" s="55"/>
      <c r="K11" s="55"/>
      <c r="L11" s="55"/>
      <c r="M11" s="55"/>
      <c r="N11" s="55"/>
      <c r="O11" s="55"/>
      <c r="P11" s="55"/>
      <c r="Q11" s="55"/>
      <c r="R11" s="55"/>
      <c r="S11" s="209"/>
      <c r="T11" s="55"/>
      <c r="U11" s="55"/>
      <c r="V11" s="55"/>
      <c r="W11" s="55"/>
      <c r="X11" s="55"/>
      <c r="Y11" s="55"/>
      <c r="Z11" s="189"/>
      <c r="AA11" s="120">
        <v>0</v>
      </c>
    </row>
    <row r="12" spans="1:27" ht="12.75">
      <c r="A12" s="1" t="s">
        <v>139</v>
      </c>
      <c r="C12" s="55">
        <v>0</v>
      </c>
      <c r="D12" s="55"/>
      <c r="E12" s="55">
        <v>0</v>
      </c>
      <c r="F12" s="55"/>
      <c r="G12" s="55">
        <v>0</v>
      </c>
      <c r="H12" s="55"/>
      <c r="I12" s="55">
        <v>0</v>
      </c>
      <c r="J12" s="55"/>
      <c r="K12" s="55"/>
      <c r="L12" s="55"/>
      <c r="M12" s="55"/>
      <c r="N12" s="55"/>
      <c r="O12" s="55"/>
      <c r="P12" s="55"/>
      <c r="Q12" s="55"/>
      <c r="R12" s="55"/>
      <c r="S12" s="209"/>
      <c r="T12" s="55"/>
      <c r="U12" s="55"/>
      <c r="V12" s="55"/>
      <c r="W12" s="55"/>
      <c r="X12" s="55"/>
      <c r="Y12" s="55"/>
      <c r="Z12" s="189"/>
      <c r="AA12" s="120">
        <v>0</v>
      </c>
    </row>
    <row r="13" spans="1:27" ht="12.75">
      <c r="A13" s="1" t="s">
        <v>140</v>
      </c>
      <c r="C13" s="55">
        <v>49.8</v>
      </c>
      <c r="D13" s="55"/>
      <c r="E13" s="55">
        <v>97.5</v>
      </c>
      <c r="F13" s="55"/>
      <c r="G13" s="55">
        <v>30.2</v>
      </c>
      <c r="H13" s="55"/>
      <c r="I13" s="55">
        <v>23.1</v>
      </c>
      <c r="J13" s="55"/>
      <c r="K13" s="55"/>
      <c r="L13" s="55"/>
      <c r="M13" s="55"/>
      <c r="N13" s="55"/>
      <c r="O13" s="55"/>
      <c r="P13" s="55"/>
      <c r="Q13" s="55"/>
      <c r="R13" s="55"/>
      <c r="S13" s="209"/>
      <c r="T13" s="55"/>
      <c r="U13" s="55"/>
      <c r="V13" s="55"/>
      <c r="W13" s="55"/>
      <c r="X13" s="55"/>
      <c r="Y13" s="55"/>
      <c r="Z13" s="189"/>
      <c r="AA13" s="120">
        <v>23.1</v>
      </c>
    </row>
    <row r="14" spans="1:27" ht="12.75">
      <c r="A14" s="1" t="s">
        <v>141</v>
      </c>
      <c r="C14" s="55">
        <v>0</v>
      </c>
      <c r="D14" s="55"/>
      <c r="E14" s="55">
        <v>0</v>
      </c>
      <c r="F14" s="55"/>
      <c r="G14" s="55">
        <v>2.1</v>
      </c>
      <c r="H14" s="55"/>
      <c r="I14" s="55">
        <v>54.6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189"/>
      <c r="AA14" s="120">
        <v>54.6</v>
      </c>
    </row>
    <row r="15" spans="1:27" ht="12.75">
      <c r="A15" s="1" t="s">
        <v>142</v>
      </c>
      <c r="C15" s="55">
        <v>0</v>
      </c>
      <c r="D15" s="55"/>
      <c r="E15" s="55">
        <v>0</v>
      </c>
      <c r="F15" s="55"/>
      <c r="G15" s="55">
        <v>14.6</v>
      </c>
      <c r="H15" s="55"/>
      <c r="I15" s="55">
        <v>6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189"/>
      <c r="AA15" s="120">
        <v>6</v>
      </c>
    </row>
    <row r="16" spans="1:27" ht="12.75">
      <c r="A16" s="1" t="s">
        <v>143</v>
      </c>
      <c r="C16" s="55">
        <v>0</v>
      </c>
      <c r="D16" s="55"/>
      <c r="E16" s="55">
        <v>0</v>
      </c>
      <c r="F16" s="55"/>
      <c r="G16" s="55">
        <v>31.4</v>
      </c>
      <c r="H16" s="55"/>
      <c r="I16" s="55">
        <v>14.899999999999999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189"/>
      <c r="AA16" s="120">
        <v>14.899999999999999</v>
      </c>
    </row>
    <row r="17" spans="1:27" ht="12.75">
      <c r="A17" s="1" t="s">
        <v>144</v>
      </c>
      <c r="C17" s="55">
        <v>27.700000000000003</v>
      </c>
      <c r="D17" s="55"/>
      <c r="E17" s="55">
        <v>0</v>
      </c>
      <c r="F17" s="55"/>
      <c r="G17" s="55">
        <v>0</v>
      </c>
      <c r="H17" s="55"/>
      <c r="I17" s="55">
        <v>0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189"/>
      <c r="AA17" s="120">
        <v>0</v>
      </c>
    </row>
    <row r="18" spans="1:27" ht="12.75">
      <c r="A18" s="1" t="s">
        <v>145</v>
      </c>
      <c r="C18" s="55">
        <v>22.5</v>
      </c>
      <c r="D18" s="55"/>
      <c r="E18" s="55">
        <v>0</v>
      </c>
      <c r="F18" s="55"/>
      <c r="G18" s="55">
        <v>21.7</v>
      </c>
      <c r="H18" s="55"/>
      <c r="I18" s="55">
        <v>1.4000000000000001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189"/>
      <c r="AA18" s="120">
        <v>1.4000000000000001</v>
      </c>
    </row>
    <row r="19" spans="1:27" ht="12.75">
      <c r="A19" s="1" t="s">
        <v>146</v>
      </c>
      <c r="C19" s="55">
        <v>0</v>
      </c>
      <c r="D19" s="55"/>
      <c r="E19" s="55">
        <v>0</v>
      </c>
      <c r="F19" s="55"/>
      <c r="G19" s="55">
        <v>0</v>
      </c>
      <c r="H19" s="55"/>
      <c r="I19" s="55">
        <v>0</v>
      </c>
      <c r="J19" s="55"/>
      <c r="K19" s="55"/>
      <c r="L19" s="55"/>
      <c r="M19" s="55"/>
      <c r="N19" s="55"/>
      <c r="O19" s="55"/>
      <c r="P19" s="55"/>
      <c r="Q19" s="55"/>
      <c r="R19" s="55"/>
      <c r="S19" s="209"/>
      <c r="T19" s="55"/>
      <c r="U19" s="55"/>
      <c r="V19" s="55"/>
      <c r="W19" s="55"/>
      <c r="X19" s="55"/>
      <c r="Y19" s="55"/>
      <c r="Z19" s="189"/>
      <c r="AA19" s="120">
        <v>0</v>
      </c>
    </row>
    <row r="20" spans="1:27" ht="12.75">
      <c r="A20" s="1" t="s">
        <v>147</v>
      </c>
      <c r="C20" s="55">
        <v>0</v>
      </c>
      <c r="D20" s="55"/>
      <c r="E20" s="55">
        <v>0</v>
      </c>
      <c r="F20" s="55"/>
      <c r="G20" s="55">
        <v>0</v>
      </c>
      <c r="H20" s="55"/>
      <c r="I20" s="55">
        <v>0</v>
      </c>
      <c r="J20" s="55"/>
      <c r="K20" s="55"/>
      <c r="L20" s="55"/>
      <c r="M20" s="55"/>
      <c r="N20" s="55"/>
      <c r="O20" s="55"/>
      <c r="P20" s="55"/>
      <c r="Q20" s="55"/>
      <c r="R20" s="55"/>
      <c r="S20" s="209"/>
      <c r="T20" s="55"/>
      <c r="U20" s="55"/>
      <c r="V20" s="55"/>
      <c r="W20" s="55"/>
      <c r="X20" s="55"/>
      <c r="Y20" s="55"/>
      <c r="Z20" s="189"/>
      <c r="AA20" s="120">
        <v>0</v>
      </c>
    </row>
    <row r="21" spans="1:27" ht="12.75">
      <c r="A21" s="1" t="s">
        <v>148</v>
      </c>
      <c r="C21" s="55">
        <v>0</v>
      </c>
      <c r="D21" s="55"/>
      <c r="E21" s="55">
        <v>0</v>
      </c>
      <c r="F21" s="55"/>
      <c r="G21" s="55">
        <v>0</v>
      </c>
      <c r="H21" s="55"/>
      <c r="I21" s="55">
        <v>0</v>
      </c>
      <c r="J21" s="55"/>
      <c r="K21" s="55"/>
      <c r="L21" s="55"/>
      <c r="M21" s="55"/>
      <c r="N21" s="55"/>
      <c r="O21" s="55"/>
      <c r="P21" s="55"/>
      <c r="Q21" s="55"/>
      <c r="R21" s="55"/>
      <c r="S21" s="209"/>
      <c r="T21" s="55"/>
      <c r="U21" s="55"/>
      <c r="V21" s="55"/>
      <c r="W21" s="55"/>
      <c r="X21" s="55"/>
      <c r="Y21" s="55"/>
      <c r="Z21" s="189"/>
      <c r="AA21" s="120">
        <v>0</v>
      </c>
    </row>
    <row r="22" spans="1:27" ht="12.75">
      <c r="A22" s="1" t="s">
        <v>149</v>
      </c>
      <c r="C22" s="55">
        <v>0</v>
      </c>
      <c r="D22" s="55"/>
      <c r="E22" s="55">
        <v>0</v>
      </c>
      <c r="F22" s="55"/>
      <c r="G22" s="55">
        <v>0</v>
      </c>
      <c r="H22" s="55"/>
      <c r="I22" s="55">
        <v>0</v>
      </c>
      <c r="J22" s="55"/>
      <c r="K22" s="55"/>
      <c r="L22" s="55"/>
      <c r="M22" s="55"/>
      <c r="N22" s="55"/>
      <c r="O22" s="55"/>
      <c r="P22" s="55"/>
      <c r="Q22" s="55"/>
      <c r="R22" s="55"/>
      <c r="S22" s="209"/>
      <c r="T22" s="55"/>
      <c r="U22" s="55"/>
      <c r="V22" s="55"/>
      <c r="W22" s="55"/>
      <c r="X22" s="55"/>
      <c r="Y22" s="55"/>
      <c r="Z22" s="189"/>
      <c r="AA22" s="120">
        <v>0</v>
      </c>
    </row>
    <row r="23" spans="1:27" ht="12.75">
      <c r="A23" s="1" t="s">
        <v>150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209"/>
      <c r="T23" s="55"/>
      <c r="U23" s="55"/>
      <c r="V23" s="55"/>
      <c r="W23" s="55"/>
      <c r="X23" s="55"/>
      <c r="Y23" s="55"/>
      <c r="Z23" s="189"/>
      <c r="AA23" s="120"/>
    </row>
    <row r="24" spans="1:27" ht="12.75">
      <c r="A24" s="1" t="s">
        <v>151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209"/>
      <c r="T24" s="55"/>
      <c r="U24" s="55"/>
      <c r="V24" s="55"/>
      <c r="W24" s="55"/>
      <c r="X24" s="55"/>
      <c r="Y24" s="55"/>
      <c r="Z24" s="189"/>
      <c r="AA24" s="120"/>
    </row>
    <row r="25" spans="1:27" ht="12.75">
      <c r="A25" s="1" t="s">
        <v>152</v>
      </c>
      <c r="C25" s="55">
        <v>0</v>
      </c>
      <c r="D25" s="55"/>
      <c r="E25" s="55">
        <v>0</v>
      </c>
      <c r="F25" s="55"/>
      <c r="G25" s="55">
        <v>0</v>
      </c>
      <c r="H25" s="55"/>
      <c r="I25" s="55">
        <v>0</v>
      </c>
      <c r="J25" s="55"/>
      <c r="K25" s="55"/>
      <c r="L25" s="55"/>
      <c r="M25" s="55"/>
      <c r="N25" s="55"/>
      <c r="O25" s="55"/>
      <c r="P25" s="55"/>
      <c r="Q25" s="55"/>
      <c r="R25" s="55"/>
      <c r="S25" s="209"/>
      <c r="T25" s="55"/>
      <c r="U25" s="55"/>
      <c r="V25" s="55"/>
      <c r="W25" s="55"/>
      <c r="X25" s="55"/>
      <c r="Y25" s="55"/>
      <c r="Z25" s="189"/>
      <c r="AA25" s="120">
        <v>0</v>
      </c>
    </row>
    <row r="26" spans="1:27" ht="12.75">
      <c r="A26" s="1" t="s">
        <v>153</v>
      </c>
      <c r="C26" s="55">
        <v>0</v>
      </c>
      <c r="D26" s="55"/>
      <c r="E26" s="55">
        <v>0</v>
      </c>
      <c r="F26" s="55"/>
      <c r="G26" s="55">
        <v>0</v>
      </c>
      <c r="H26" s="55"/>
      <c r="I26" s="55">
        <v>0</v>
      </c>
      <c r="J26" s="55"/>
      <c r="K26" s="55"/>
      <c r="L26" s="55"/>
      <c r="M26" s="55"/>
      <c r="N26" s="55"/>
      <c r="O26" s="55"/>
      <c r="P26" s="55"/>
      <c r="Q26" s="55"/>
      <c r="R26" s="55"/>
      <c r="S26" s="209"/>
      <c r="T26" s="55"/>
      <c r="U26" s="55"/>
      <c r="V26" s="55"/>
      <c r="W26" s="55"/>
      <c r="X26" s="55"/>
      <c r="Y26" s="55"/>
      <c r="Z26" s="189"/>
      <c r="AA26" s="120">
        <v>0</v>
      </c>
    </row>
    <row r="27" spans="1:27" ht="12.75">
      <c r="A27" s="1" t="s">
        <v>154</v>
      </c>
      <c r="C27" s="55">
        <v>0</v>
      </c>
      <c r="D27" s="55"/>
      <c r="E27" s="55">
        <v>0</v>
      </c>
      <c r="F27" s="55"/>
      <c r="G27" s="55">
        <v>0</v>
      </c>
      <c r="H27" s="55"/>
      <c r="I27" s="55">
        <v>0</v>
      </c>
      <c r="J27" s="55"/>
      <c r="K27" s="55"/>
      <c r="L27" s="55"/>
      <c r="M27" s="55"/>
      <c r="N27" s="55"/>
      <c r="O27" s="55"/>
      <c r="P27" s="55"/>
      <c r="Q27" s="55"/>
      <c r="R27" s="55"/>
      <c r="S27" s="209"/>
      <c r="T27" s="55"/>
      <c r="U27" s="55"/>
      <c r="V27" s="55"/>
      <c r="W27" s="55"/>
      <c r="X27" s="55"/>
      <c r="Y27" s="55"/>
      <c r="Z27" s="189"/>
      <c r="AA27" s="120">
        <v>0</v>
      </c>
    </row>
    <row r="28" spans="1:27" ht="12.75">
      <c r="A28" s="1" t="s">
        <v>155</v>
      </c>
      <c r="C28" s="55">
        <v>0</v>
      </c>
      <c r="D28" s="55"/>
      <c r="E28" s="55">
        <v>0</v>
      </c>
      <c r="F28" s="55"/>
      <c r="G28" s="55">
        <v>0</v>
      </c>
      <c r="H28" s="55"/>
      <c r="I28" s="55">
        <v>0</v>
      </c>
      <c r="J28" s="55"/>
      <c r="K28" s="55"/>
      <c r="L28" s="55"/>
      <c r="M28" s="55"/>
      <c r="N28" s="55"/>
      <c r="O28" s="55"/>
      <c r="P28" s="55"/>
      <c r="Q28" s="55"/>
      <c r="R28" s="55"/>
      <c r="S28" s="209"/>
      <c r="T28" s="55"/>
      <c r="U28" s="55"/>
      <c r="V28" s="55"/>
      <c r="W28" s="55"/>
      <c r="X28" s="55"/>
      <c r="Y28" s="55"/>
      <c r="Z28" s="189"/>
      <c r="AA28" s="120">
        <v>0</v>
      </c>
    </row>
    <row r="29" spans="1:27" ht="12.75">
      <c r="A29" s="1" t="s">
        <v>156</v>
      </c>
      <c r="C29" s="55">
        <v>0</v>
      </c>
      <c r="D29" s="55"/>
      <c r="E29" s="55">
        <v>0</v>
      </c>
      <c r="F29" s="55"/>
      <c r="G29" s="55">
        <v>0</v>
      </c>
      <c r="H29" s="55"/>
      <c r="I29" s="55">
        <v>0</v>
      </c>
      <c r="J29" s="55"/>
      <c r="K29" s="55"/>
      <c r="L29" s="55"/>
      <c r="M29" s="55"/>
      <c r="N29" s="55"/>
      <c r="O29" s="55"/>
      <c r="P29" s="55"/>
      <c r="Q29" s="55"/>
      <c r="R29" s="55"/>
      <c r="S29" s="209"/>
      <c r="T29" s="55"/>
      <c r="U29" s="55"/>
      <c r="V29" s="55"/>
      <c r="W29" s="55"/>
      <c r="X29" s="55"/>
      <c r="Y29" s="55"/>
      <c r="Z29" s="189"/>
      <c r="AA29" s="120">
        <v>0</v>
      </c>
    </row>
    <row r="30" spans="1:28" ht="12.75">
      <c r="A30" s="1" t="s">
        <v>157</v>
      </c>
      <c r="C30" s="55">
        <v>0</v>
      </c>
      <c r="D30" s="55"/>
      <c r="E30" s="55">
        <v>0.5</v>
      </c>
      <c r="F30" s="55"/>
      <c r="G30" s="55">
        <v>0</v>
      </c>
      <c r="H30" s="55"/>
      <c r="I30" s="55">
        <v>0</v>
      </c>
      <c r="J30" s="55"/>
      <c r="K30" s="55"/>
      <c r="L30" s="55"/>
      <c r="M30" s="55"/>
      <c r="N30" s="55"/>
      <c r="O30" s="55"/>
      <c r="P30" s="55"/>
      <c r="Q30" s="55"/>
      <c r="R30" s="55"/>
      <c r="S30" s="209"/>
      <c r="T30" s="55"/>
      <c r="U30" s="55"/>
      <c r="V30" s="55"/>
      <c r="W30" s="55"/>
      <c r="X30" s="55"/>
      <c r="Y30" s="55"/>
      <c r="Z30" s="189"/>
      <c r="AA30" s="120">
        <v>0</v>
      </c>
      <c r="AB30" s="176"/>
    </row>
    <row r="31" spans="1:27" ht="12.75">
      <c r="A31" s="1" t="s">
        <v>158</v>
      </c>
      <c r="C31" s="55">
        <v>0</v>
      </c>
      <c r="D31" s="55"/>
      <c r="E31" s="55">
        <v>0</v>
      </c>
      <c r="F31" s="55"/>
      <c r="G31" s="55">
        <v>0</v>
      </c>
      <c r="H31" s="55"/>
      <c r="I31" s="55">
        <v>0</v>
      </c>
      <c r="J31" s="55"/>
      <c r="K31" s="55"/>
      <c r="L31" s="55"/>
      <c r="M31" s="55"/>
      <c r="N31" s="55"/>
      <c r="O31" s="55"/>
      <c r="P31" s="55"/>
      <c r="Q31" s="55"/>
      <c r="R31" s="55"/>
      <c r="S31" s="209"/>
      <c r="T31" s="55"/>
      <c r="U31" s="55"/>
      <c r="V31" s="55"/>
      <c r="W31" s="55"/>
      <c r="X31" s="55"/>
      <c r="Y31" s="55"/>
      <c r="Z31" s="189"/>
      <c r="AA31" s="120">
        <v>0</v>
      </c>
    </row>
    <row r="32" spans="1:27" ht="12.75">
      <c r="A32" s="1" t="s">
        <v>159</v>
      </c>
      <c r="C32" s="55">
        <v>0</v>
      </c>
      <c r="D32" s="55"/>
      <c r="E32" s="55">
        <v>0</v>
      </c>
      <c r="F32" s="55"/>
      <c r="G32" s="55">
        <v>0</v>
      </c>
      <c r="H32" s="55"/>
      <c r="I32" s="55">
        <v>0</v>
      </c>
      <c r="J32" s="55"/>
      <c r="K32" s="55"/>
      <c r="L32" s="55"/>
      <c r="M32" s="55"/>
      <c r="N32" s="55"/>
      <c r="O32" s="55"/>
      <c r="P32" s="55"/>
      <c r="Q32" s="55"/>
      <c r="R32" s="55"/>
      <c r="S32" s="209"/>
      <c r="T32" s="55"/>
      <c r="U32" s="55"/>
      <c r="V32" s="55"/>
      <c r="W32" s="55"/>
      <c r="X32" s="55"/>
      <c r="Y32" s="55"/>
      <c r="Z32" s="189"/>
      <c r="AA32" s="120">
        <v>0</v>
      </c>
    </row>
    <row r="33" spans="1:27" ht="12.75">
      <c r="A33" s="1" t="s">
        <v>160</v>
      </c>
      <c r="C33" s="55">
        <v>0</v>
      </c>
      <c r="D33" s="55"/>
      <c r="E33" s="55">
        <v>0</v>
      </c>
      <c r="F33" s="55"/>
      <c r="G33" s="55">
        <v>0</v>
      </c>
      <c r="H33" s="55"/>
      <c r="I33" s="55">
        <v>0</v>
      </c>
      <c r="J33" s="55"/>
      <c r="K33" s="55"/>
      <c r="L33" s="55"/>
      <c r="M33" s="55"/>
      <c r="N33" s="55"/>
      <c r="O33" s="55"/>
      <c r="P33" s="55"/>
      <c r="Q33" s="55"/>
      <c r="R33" s="55"/>
      <c r="S33" s="209"/>
      <c r="T33" s="55"/>
      <c r="U33" s="55"/>
      <c r="V33" s="55"/>
      <c r="W33" s="55"/>
      <c r="X33" s="55"/>
      <c r="Y33" s="55"/>
      <c r="Z33" s="189"/>
      <c r="AA33" s="120">
        <v>0</v>
      </c>
    </row>
    <row r="34" spans="1:27" ht="13.5" customHeight="1">
      <c r="A34" s="1" t="s">
        <v>161</v>
      </c>
      <c r="C34" s="55">
        <v>0</v>
      </c>
      <c r="D34" s="55"/>
      <c r="E34" s="55">
        <v>0</v>
      </c>
      <c r="F34" s="55"/>
      <c r="G34" s="55">
        <v>0</v>
      </c>
      <c r="H34" s="55"/>
      <c r="I34" s="55">
        <v>0</v>
      </c>
      <c r="J34" s="55"/>
      <c r="K34" s="55"/>
      <c r="L34" s="55"/>
      <c r="M34" s="55"/>
      <c r="N34" s="55"/>
      <c r="O34" s="55"/>
      <c r="P34" s="55"/>
      <c r="Q34" s="55"/>
      <c r="R34" s="55"/>
      <c r="S34" s="209"/>
      <c r="T34" s="55"/>
      <c r="U34" s="55"/>
      <c r="V34" s="55"/>
      <c r="W34" s="55"/>
      <c r="X34" s="55"/>
      <c r="Y34" s="55"/>
      <c r="Z34" s="189"/>
      <c r="AA34" s="120">
        <v>0</v>
      </c>
    </row>
    <row r="35" spans="1:27" s="113" customFormat="1" ht="13.5" customHeight="1">
      <c r="A35" s="119" t="s">
        <v>162</v>
      </c>
      <c r="C35" s="120">
        <v>0</v>
      </c>
      <c r="D35" s="120"/>
      <c r="E35" s="120">
        <v>0</v>
      </c>
      <c r="F35" s="120"/>
      <c r="G35" s="120">
        <v>0</v>
      </c>
      <c r="H35" s="120"/>
      <c r="I35" s="120">
        <v>0</v>
      </c>
      <c r="J35" s="120"/>
      <c r="K35" s="120"/>
      <c r="L35" s="120"/>
      <c r="M35" s="120"/>
      <c r="N35" s="120"/>
      <c r="O35" s="120"/>
      <c r="P35" s="120"/>
      <c r="Q35" s="120"/>
      <c r="R35" s="120"/>
      <c r="S35" s="210"/>
      <c r="T35" s="120"/>
      <c r="U35" s="120"/>
      <c r="V35" s="120"/>
      <c r="W35" s="120"/>
      <c r="X35" s="120"/>
      <c r="Y35" s="120"/>
      <c r="Z35" s="189"/>
      <c r="AA35" s="120">
        <v>0</v>
      </c>
    </row>
    <row r="36" spans="1:27" s="113" customFormat="1" ht="13.5" customHeight="1">
      <c r="A36" s="119" t="s">
        <v>163</v>
      </c>
      <c r="C36" s="120">
        <v>0</v>
      </c>
      <c r="D36" s="120"/>
      <c r="E36" s="253">
        <v>0</v>
      </c>
      <c r="F36" s="120"/>
      <c r="G36" s="120">
        <v>0</v>
      </c>
      <c r="H36" s="120"/>
      <c r="I36" s="120">
        <v>0</v>
      </c>
      <c r="J36" s="120"/>
      <c r="K36" s="120"/>
      <c r="L36" s="120"/>
      <c r="M36" s="120"/>
      <c r="N36" s="120"/>
      <c r="O36" s="120"/>
      <c r="P36" s="120"/>
      <c r="Q36" s="120"/>
      <c r="R36" s="120"/>
      <c r="S36" s="210"/>
      <c r="T36" s="120"/>
      <c r="U36" s="120"/>
      <c r="V36" s="120"/>
      <c r="W36" s="120"/>
      <c r="X36" s="120"/>
      <c r="Y36" s="120"/>
      <c r="Z36" s="189"/>
      <c r="AA36" s="254">
        <v>0</v>
      </c>
    </row>
    <row r="37" spans="1:27" s="113" customFormat="1" ht="13.5" customHeight="1">
      <c r="A37" s="119" t="s">
        <v>164</v>
      </c>
      <c r="C37" s="120"/>
      <c r="D37" s="120"/>
      <c r="E37" s="253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89"/>
      <c r="AA37" s="120"/>
    </row>
    <row r="38" spans="1:27" s="113" customFormat="1" ht="13.5" customHeight="1">
      <c r="A38" s="119" t="s">
        <v>165</v>
      </c>
      <c r="C38" s="120"/>
      <c r="D38" s="120"/>
      <c r="E38" s="253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89"/>
      <c r="AA38" s="120"/>
    </row>
    <row r="39" spans="1:27" s="113" customFormat="1" ht="13.5" customHeight="1">
      <c r="A39" s="255" t="s">
        <v>166</v>
      </c>
      <c r="C39" s="120"/>
      <c r="D39" s="120"/>
      <c r="E39" s="253">
        <v>2</v>
      </c>
      <c r="F39" s="120"/>
      <c r="G39" s="120">
        <v>0</v>
      </c>
      <c r="H39" s="120"/>
      <c r="I39" s="120">
        <v>0</v>
      </c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89"/>
      <c r="AA39" s="254">
        <v>0</v>
      </c>
    </row>
    <row r="40" spans="1:27" s="113" customFormat="1" ht="12.75">
      <c r="A40" s="119" t="s">
        <v>167</v>
      </c>
      <c r="C40" s="120"/>
      <c r="D40" s="120"/>
      <c r="E40" s="253"/>
      <c r="F40" s="120"/>
      <c r="G40" s="120"/>
      <c r="H40" s="120"/>
      <c r="I40" s="120"/>
      <c r="J40" s="121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89"/>
      <c r="AA40" s="120"/>
    </row>
    <row r="41" spans="1:27" s="113" customFormat="1" ht="12.75">
      <c r="A41" s="119" t="s">
        <v>168</v>
      </c>
      <c r="C41" s="120"/>
      <c r="D41" s="120"/>
      <c r="E41" s="253"/>
      <c r="F41" s="120"/>
      <c r="G41" s="120"/>
      <c r="H41" s="120"/>
      <c r="I41" s="120"/>
      <c r="J41" s="121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89"/>
      <c r="AA41" s="120"/>
    </row>
    <row r="42" spans="3:27" ht="13.5" thickBot="1">
      <c r="C42" s="122">
        <v>100</v>
      </c>
      <c r="D42" s="123"/>
      <c r="E42" s="122">
        <v>100</v>
      </c>
      <c r="F42" s="123"/>
      <c r="G42" s="122">
        <v>100</v>
      </c>
      <c r="H42" s="123"/>
      <c r="I42" s="122">
        <v>100</v>
      </c>
      <c r="K42" s="122">
        <v>100</v>
      </c>
      <c r="L42" s="123"/>
      <c r="M42" s="122">
        <v>100</v>
      </c>
      <c r="N42" s="123"/>
      <c r="O42" s="122">
        <v>100</v>
      </c>
      <c r="P42" s="123"/>
      <c r="Q42" s="122">
        <v>100.00000000000001</v>
      </c>
      <c r="R42" s="123"/>
      <c r="S42" s="122">
        <v>100</v>
      </c>
      <c r="T42" s="123"/>
      <c r="U42" s="122">
        <v>0</v>
      </c>
      <c r="V42" s="123"/>
      <c r="W42" s="122">
        <v>0</v>
      </c>
      <c r="X42" s="123"/>
      <c r="Y42" s="122">
        <v>0</v>
      </c>
      <c r="Z42" s="189"/>
      <c r="AA42" s="122">
        <v>100</v>
      </c>
    </row>
    <row r="43" spans="1:26" ht="13.5" thickTop="1">
      <c r="A43" t="s">
        <v>114</v>
      </c>
      <c r="M43"/>
      <c r="Z43" s="187"/>
    </row>
    <row r="44" spans="1:27" s="57" customFormat="1" ht="12.75">
      <c r="A44" s="178" t="s">
        <v>115</v>
      </c>
      <c r="B44"/>
      <c r="C44" s="56">
        <v>4</v>
      </c>
      <c r="D44" s="56"/>
      <c r="E44" s="179">
        <v>3</v>
      </c>
      <c r="F44"/>
      <c r="G44">
        <v>8</v>
      </c>
      <c r="H44"/>
      <c r="I44" s="179">
        <v>9</v>
      </c>
      <c r="K44" s="56"/>
      <c r="L44"/>
      <c r="M44" s="56"/>
      <c r="N44"/>
      <c r="O44"/>
      <c r="P44"/>
      <c r="Q44" s="56"/>
      <c r="R44"/>
      <c r="S44" s="56"/>
      <c r="T44"/>
      <c r="U44" s="56"/>
      <c r="V44"/>
      <c r="W44" s="56"/>
      <c r="X44"/>
      <c r="Y44" s="56"/>
      <c r="Z44" s="187"/>
      <c r="AA44" s="211">
        <v>9</v>
      </c>
    </row>
    <row r="45" spans="1:28" s="54" customFormat="1" ht="12.75">
      <c r="A45" s="180" t="s">
        <v>66</v>
      </c>
      <c r="B45" s="115"/>
      <c r="C45" s="115">
        <v>12359</v>
      </c>
      <c r="D45" s="115"/>
      <c r="E45" s="167">
        <v>12427</v>
      </c>
      <c r="F45" s="115"/>
      <c r="G45" s="115">
        <v>12332</v>
      </c>
      <c r="H45" s="115"/>
      <c r="I45" s="167">
        <v>12142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90"/>
      <c r="AA45" s="212">
        <v>12142</v>
      </c>
      <c r="AB45" s="117"/>
    </row>
    <row r="46" spans="1:27" ht="12.75">
      <c r="A46" s="256" t="s">
        <v>67</v>
      </c>
      <c r="B46" s="116"/>
      <c r="C46" s="116">
        <v>274.37</v>
      </c>
      <c r="D46" s="116"/>
      <c r="E46" s="181">
        <v>246.61</v>
      </c>
      <c r="F46" s="116"/>
      <c r="G46" s="116">
        <v>281.33</v>
      </c>
      <c r="H46" s="116"/>
      <c r="I46" s="181">
        <v>259.17</v>
      </c>
      <c r="J46" s="54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91"/>
      <c r="AA46" s="213">
        <v>259.17</v>
      </c>
    </row>
    <row r="47" spans="1:27" s="58" customFormat="1" ht="12.75">
      <c r="A47" s="178" t="s">
        <v>68</v>
      </c>
      <c r="B47"/>
      <c r="C47" s="116">
        <v>8.02</v>
      </c>
      <c r="D47" s="116"/>
      <c r="E47" s="181">
        <v>14.29</v>
      </c>
      <c r="F47" s="116"/>
      <c r="G47" s="116">
        <v>13.19</v>
      </c>
      <c r="H47" s="116"/>
      <c r="I47" s="181">
        <v>5.95</v>
      </c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91"/>
      <c r="AA47" s="213">
        <v>5.95</v>
      </c>
    </row>
    <row r="48" spans="1:27" ht="12.75">
      <c r="A48" s="257" t="s">
        <v>69</v>
      </c>
      <c r="B48" s="118"/>
      <c r="C48" s="118">
        <v>282.39</v>
      </c>
      <c r="D48" s="118"/>
      <c r="E48" s="182">
        <v>260.90000000000003</v>
      </c>
      <c r="F48" s="118"/>
      <c r="G48" s="118">
        <v>294.52</v>
      </c>
      <c r="H48" s="118"/>
      <c r="I48" s="182">
        <v>265.12</v>
      </c>
      <c r="J48" s="54"/>
      <c r="K48" s="118"/>
      <c r="L48" s="118"/>
      <c r="M48" s="118"/>
      <c r="N48" s="118"/>
      <c r="O48" s="116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92"/>
      <c r="AA48" s="213">
        <v>265.12</v>
      </c>
    </row>
    <row r="49" spans="1:27" ht="12.75">
      <c r="A49" s="178" t="s">
        <v>70</v>
      </c>
      <c r="C49" s="181">
        <v>7.21</v>
      </c>
      <c r="D49" s="116"/>
      <c r="E49" s="181">
        <v>7.16</v>
      </c>
      <c r="F49" s="116"/>
      <c r="G49" s="116">
        <v>6.94</v>
      </c>
      <c r="H49" s="116"/>
      <c r="I49" s="181">
        <v>7.06</v>
      </c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91"/>
      <c r="AA49" s="213">
        <v>7.06</v>
      </c>
    </row>
    <row r="50" spans="1:27" ht="12.75">
      <c r="A50" s="178" t="s">
        <v>71</v>
      </c>
      <c r="C50" s="181">
        <v>9.98</v>
      </c>
      <c r="E50" s="183">
        <v>9.84</v>
      </c>
      <c r="G50" s="181">
        <v>10.52</v>
      </c>
      <c r="I50" s="183">
        <v>11.31</v>
      </c>
      <c r="K50" s="181"/>
      <c r="M50" s="181"/>
      <c r="O50" s="31"/>
      <c r="Q50" s="181"/>
      <c r="S50" s="181"/>
      <c r="U50" s="181"/>
      <c r="W50" s="181"/>
      <c r="Y50" s="181"/>
      <c r="Z50" s="187"/>
      <c r="AA50" s="213">
        <v>11.31</v>
      </c>
    </row>
    <row r="51" spans="1:27" s="59" customFormat="1" ht="12.75">
      <c r="A51" s="178" t="s">
        <v>72</v>
      </c>
      <c r="B51"/>
      <c r="C51" s="181">
        <v>2.58</v>
      </c>
      <c r="D51"/>
      <c r="E51" s="183">
        <v>4.01</v>
      </c>
      <c r="F51"/>
      <c r="G51" s="181">
        <v>1.91</v>
      </c>
      <c r="H51"/>
      <c r="I51" s="183">
        <v>1.23</v>
      </c>
      <c r="K51" s="181"/>
      <c r="L51"/>
      <c r="M51" s="181"/>
      <c r="N51"/>
      <c r="O51" s="31"/>
      <c r="P51"/>
      <c r="Q51" s="181"/>
      <c r="R51"/>
      <c r="S51" s="181"/>
      <c r="T51"/>
      <c r="U51" s="181"/>
      <c r="V51"/>
      <c r="W51" s="181"/>
      <c r="X51"/>
      <c r="Y51" s="181"/>
      <c r="Z51" s="187"/>
      <c r="AA51" s="213">
        <v>1.23</v>
      </c>
    </row>
    <row r="52" spans="1:27" s="59" customFormat="1" ht="12.75">
      <c r="A52" s="184" t="s">
        <v>73</v>
      </c>
      <c r="B52" s="59" t="s">
        <v>51</v>
      </c>
      <c r="C52" s="258">
        <v>67.81775048039312</v>
      </c>
      <c r="E52" s="168">
        <v>61.29277589912734</v>
      </c>
      <c r="G52" s="59">
        <v>69.3869863212618</v>
      </c>
      <c r="I52" s="168">
        <v>62.936022060468574</v>
      </c>
      <c r="O52" s="168"/>
      <c r="Z52" s="193"/>
      <c r="AA52" s="214">
        <v>62.936022060468574</v>
      </c>
    </row>
    <row r="53" spans="1:27" s="57" customFormat="1" ht="12.75">
      <c r="A53" s="184" t="s">
        <v>74</v>
      </c>
      <c r="B53" s="59"/>
      <c r="C53" s="258">
        <v>70.61257634869534</v>
      </c>
      <c r="D53" s="59"/>
      <c r="E53" s="168">
        <v>67.07915899377002</v>
      </c>
      <c r="F53" s="59"/>
      <c r="G53" s="59">
        <v>65.38163614095087</v>
      </c>
      <c r="H53" s="59"/>
      <c r="I53" s="168">
        <v>64.7066527234588</v>
      </c>
      <c r="K53" s="59"/>
      <c r="L53" s="59"/>
      <c r="M53" s="59"/>
      <c r="N53" s="59"/>
      <c r="O53" s="168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193"/>
      <c r="AA53" s="214">
        <v>64.7066527234588</v>
      </c>
    </row>
    <row r="54" spans="1:27" s="259" customFormat="1" ht="12.75">
      <c r="A54" s="241" t="s">
        <v>236</v>
      </c>
      <c r="B54" s="236"/>
      <c r="C54" s="240">
        <v>145212</v>
      </c>
      <c r="D54" s="240"/>
      <c r="E54" s="240">
        <v>126817.32</v>
      </c>
      <c r="F54" s="236"/>
      <c r="G54" s="261">
        <v>168040.11</v>
      </c>
      <c r="H54" s="236"/>
      <c r="I54" s="240">
        <v>146775.83000000002</v>
      </c>
      <c r="K54" s="237"/>
      <c r="L54" s="236"/>
      <c r="M54" s="237"/>
      <c r="N54" s="236"/>
      <c r="O54" s="237"/>
      <c r="P54" s="236"/>
      <c r="Q54" s="237"/>
      <c r="R54" s="236"/>
      <c r="S54" s="237"/>
      <c r="T54" s="236"/>
      <c r="U54" s="237"/>
      <c r="V54" s="236"/>
      <c r="W54" s="237"/>
      <c r="X54" s="236"/>
      <c r="Y54" s="237"/>
      <c r="Z54" s="236"/>
      <c r="AA54" s="238">
        <v>146775.83000000002</v>
      </c>
    </row>
    <row r="55" spans="1:27" s="259" customFormat="1" ht="12.75">
      <c r="A55" s="241" t="s">
        <v>237</v>
      </c>
      <c r="B55" s="236"/>
      <c r="C55" s="240">
        <v>58360</v>
      </c>
      <c r="D55" s="240"/>
      <c r="E55" s="240">
        <v>60821.41999999998</v>
      </c>
      <c r="F55" s="236"/>
      <c r="G55" s="240">
        <v>71891.35</v>
      </c>
      <c r="H55" s="236"/>
      <c r="I55" s="240">
        <v>171267</v>
      </c>
      <c r="K55" s="236"/>
      <c r="L55" s="236"/>
      <c r="M55" s="236"/>
      <c r="N55" s="236"/>
      <c r="O55" s="237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8">
        <v>171267</v>
      </c>
    </row>
    <row r="56" spans="1:27" s="259" customFormat="1" ht="12.75">
      <c r="A56" s="241" t="s">
        <v>75</v>
      </c>
      <c r="B56" s="236"/>
      <c r="C56" s="240">
        <v>86851</v>
      </c>
      <c r="D56" s="240"/>
      <c r="E56" s="240">
        <f>E54-E55</f>
        <v>65995.90000000002</v>
      </c>
      <c r="F56" s="236"/>
      <c r="G56" s="240">
        <f>G54-G55</f>
        <v>96148.75999999998</v>
      </c>
      <c r="H56" s="236"/>
      <c r="I56" s="240">
        <f>I54-I55</f>
        <v>-24491.169999999984</v>
      </c>
      <c r="K56" s="236"/>
      <c r="L56" s="236"/>
      <c r="M56" s="236"/>
      <c r="N56" s="236"/>
      <c r="O56" s="237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40">
        <f>AA54-AA55</f>
        <v>-24491.169999999984</v>
      </c>
    </row>
    <row r="57" spans="1:27" s="239" customFormat="1" ht="12.75">
      <c r="A57" s="241" t="s">
        <v>238</v>
      </c>
      <c r="B57" s="236"/>
      <c r="C57" s="240">
        <v>334973</v>
      </c>
      <c r="D57" s="240"/>
      <c r="E57" s="240">
        <v>268977.07999999996</v>
      </c>
      <c r="F57" s="236"/>
      <c r="G57" s="240">
        <v>172828.32</v>
      </c>
      <c r="H57" s="236"/>
      <c r="I57" s="240">
        <v>197319.49</v>
      </c>
      <c r="K57" s="236"/>
      <c r="L57" s="236"/>
      <c r="M57" s="236"/>
      <c r="N57" s="236"/>
      <c r="O57" s="237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8">
        <v>197319.49</v>
      </c>
    </row>
    <row r="58" spans="1:27" s="244" customFormat="1" ht="12.75">
      <c r="A58" s="242" t="s">
        <v>76</v>
      </c>
      <c r="B58" s="239"/>
      <c r="C58" s="246">
        <v>316.2942</v>
      </c>
      <c r="D58" s="260"/>
      <c r="E58" s="260">
        <v>315.4611</v>
      </c>
      <c r="F58" s="239"/>
      <c r="G58" s="260">
        <v>301.7056</v>
      </c>
      <c r="H58" s="239"/>
      <c r="I58" s="260">
        <v>273.7947</v>
      </c>
      <c r="K58" s="239"/>
      <c r="L58" s="239"/>
      <c r="M58" s="239"/>
      <c r="N58" s="239"/>
      <c r="O58" s="243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45">
        <v>273.7947</v>
      </c>
    </row>
    <row r="59" ht="12.75">
      <c r="Z59" s="187"/>
    </row>
    <row r="60" spans="1:26" ht="12.75">
      <c r="A60" t="s">
        <v>77</v>
      </c>
      <c r="Z60" s="187"/>
    </row>
    <row r="61" ht="12.75">
      <c r="Z61" s="187"/>
    </row>
    <row r="62" ht="12.75">
      <c r="Z62" s="187"/>
    </row>
    <row r="63" ht="12.75">
      <c r="Z63" s="187"/>
    </row>
    <row r="64" ht="12.75">
      <c r="Z64" s="187"/>
    </row>
    <row r="65" ht="12.75">
      <c r="Z65" s="187"/>
    </row>
    <row r="66" ht="12.75">
      <c r="Z66" s="187"/>
    </row>
    <row r="67" ht="12.75">
      <c r="Z67" s="187"/>
    </row>
    <row r="68" ht="12.75">
      <c r="Z68" s="187"/>
    </row>
    <row r="69" ht="12.75">
      <c r="Z69" s="187"/>
    </row>
    <row r="70" ht="12.75">
      <c r="Z70" s="187"/>
    </row>
    <row r="71" ht="12.75">
      <c r="Z71" s="187"/>
    </row>
    <row r="72" ht="12.75">
      <c r="Z72" s="187"/>
    </row>
    <row r="73" ht="12.75">
      <c r="Z73" s="187"/>
    </row>
    <row r="74" ht="12.75">
      <c r="Z74" s="187"/>
    </row>
    <row r="75" ht="12.75">
      <c r="Z75" s="187"/>
    </row>
    <row r="76" ht="12.75">
      <c r="Z76" s="187"/>
    </row>
  </sheetData>
  <sheetProtection/>
  <mergeCells count="3">
    <mergeCell ref="A1:Y1"/>
    <mergeCell ref="A2:Y2"/>
    <mergeCell ref="A3:Y3"/>
  </mergeCells>
  <printOptions horizontalCentered="1"/>
  <pageMargins left="0" right="0" top="0.5" bottom="0.75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2014-03-12T14:14:23Z</cp:lastPrinted>
  <dcterms:created xsi:type="dcterms:W3CDTF">2001-02-28T18:37:46Z</dcterms:created>
  <dcterms:modified xsi:type="dcterms:W3CDTF">2014-06-18T11:23:58Z</dcterms:modified>
  <cp:category/>
  <cp:version/>
  <cp:contentType/>
  <cp:contentStatus/>
</cp:coreProperties>
</file>