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6300" windowWidth="19440" windowHeight="6015" firstSheet="21"/>
  </bookViews>
  <sheets>
    <sheet name="KU BaseYrInput" sheetId="8" r:id="rId1"/>
    <sheet name="KU Efficiency" sheetId="6" r:id="rId2"/>
    <sheet name="KU Shares" sheetId="5" r:id="rId3"/>
    <sheet name="KU ShareEff" sheetId="7" r:id="rId4"/>
    <sheet name="KU AnnualIndices" sheetId="10" r:id="rId5"/>
    <sheet name="KU Intensity" sheetId="11" r:id="rId6"/>
    <sheet name="KU FloorSpace" sheetId="12" r:id="rId7"/>
    <sheet name="KU PV" sheetId="13" r:id="rId8"/>
    <sheet name="KU UtilityData" sheetId="14" r:id="rId9"/>
    <sheet name="LE UtilityData" sheetId="15" r:id="rId10"/>
    <sheet name="LE BaseYrInput" sheetId="16" r:id="rId11"/>
    <sheet name="LE Efficiency" sheetId="17" r:id="rId12"/>
    <sheet name="LE Shares" sheetId="18" r:id="rId13"/>
    <sheet name="LE ShareEff" sheetId="19" r:id="rId14"/>
    <sheet name="LE AnnualIndices" sheetId="20" r:id="rId15"/>
    <sheet name="LE Intensity" sheetId="21" r:id="rId16"/>
    <sheet name="LE FloorSpace" sheetId="22" r:id="rId17"/>
    <sheet name="LE PV" sheetId="23" r:id="rId18"/>
    <sheet name="OD UtilityData" sheetId="24" r:id="rId19"/>
    <sheet name="OD BaseYrInput" sheetId="25" r:id="rId20"/>
    <sheet name="OD Efficiency" sheetId="26" r:id="rId21"/>
    <sheet name="OD Shares" sheetId="27" r:id="rId22"/>
    <sheet name="OD ShareEff" sheetId="28" r:id="rId23"/>
    <sheet name="OD AnnualIndices" sheetId="29" r:id="rId24"/>
    <sheet name="OD Intensity" sheetId="30" r:id="rId25"/>
    <sheet name="OD FloorSpace" sheetId="31" r:id="rId26"/>
    <sheet name="OD PV" sheetId="32" r:id="rId27"/>
  </sheets>
  <definedNames>
    <definedName name="___ENC1980">#REF!</definedName>
    <definedName name="___ENC1981">#REF!</definedName>
    <definedName name="___ENC1982">#REF!</definedName>
    <definedName name="___ENC1983">#REF!</definedName>
    <definedName name="___ENC1984">#REF!</definedName>
    <definedName name="___ENC1985">#REF!</definedName>
    <definedName name="___ENC1986">#REF!</definedName>
    <definedName name="___ENC1987">#REF!</definedName>
    <definedName name="___ENC1988">#REF!</definedName>
    <definedName name="___ENC1989">#REF!</definedName>
    <definedName name="___ENC1990">#REF!</definedName>
    <definedName name="___ENC1991">#REF!</definedName>
    <definedName name="___ENC1992">#REF!</definedName>
    <definedName name="___ENC1993">#REF!</definedName>
    <definedName name="___ENC1994">#REF!</definedName>
    <definedName name="___ENC1995">#REF!</definedName>
    <definedName name="___ENC1996">#REF!</definedName>
    <definedName name="___ENC1997">#REF!</definedName>
    <definedName name="___ENC1998">#REF!</definedName>
    <definedName name="___ENC1999">#REF!</definedName>
    <definedName name="___ENC2000">#REF!</definedName>
    <definedName name="___ENC2001">#REF!</definedName>
    <definedName name="___ENC2002">#REF!</definedName>
    <definedName name="___ENC2003">#REF!</definedName>
    <definedName name="___ENC2004">#REF!</definedName>
    <definedName name="___ENC2005">#REF!</definedName>
    <definedName name="___ENC2006">#REF!</definedName>
    <definedName name="___ENC2007">#REF!</definedName>
    <definedName name="___ENC2008">#REF!</definedName>
    <definedName name="___ENC2009">#REF!</definedName>
    <definedName name="___ENC2010">#REF!</definedName>
    <definedName name="___ENC2011">#REF!</definedName>
    <definedName name="___ENC2012">#REF!</definedName>
    <definedName name="___ENC2013">#REF!</definedName>
    <definedName name="___ENC2014">#REF!</definedName>
    <definedName name="___ENC2015">#REF!</definedName>
    <definedName name="___ENC2016">#REF!</definedName>
    <definedName name="___ENC2017">#REF!</definedName>
    <definedName name="___ENC2018">#REF!</definedName>
    <definedName name="___ENC2019">#REF!</definedName>
    <definedName name="___ENC2020">#REF!</definedName>
    <definedName name="___ESC1980">#REF!</definedName>
    <definedName name="___ESC1981">#REF!</definedName>
    <definedName name="___ESC1982">#REF!</definedName>
    <definedName name="___ESC1983">#REF!</definedName>
    <definedName name="___ESC1984">#REF!</definedName>
    <definedName name="___ESC1985">#REF!</definedName>
    <definedName name="___ESC1986">#REF!</definedName>
    <definedName name="___ESC1987">#REF!</definedName>
    <definedName name="___ESC1988">#REF!</definedName>
    <definedName name="___ESC1989">#REF!</definedName>
    <definedName name="___ESC1990">#REF!</definedName>
    <definedName name="___ESC1991">#REF!</definedName>
    <definedName name="___ESC1992">#REF!</definedName>
    <definedName name="___ESC1993">#REF!</definedName>
    <definedName name="___ESC1994">#REF!</definedName>
    <definedName name="___ESC1995">#REF!</definedName>
    <definedName name="___ESC1996">#REF!</definedName>
    <definedName name="___ESC1997">#REF!</definedName>
    <definedName name="___ESC1998">#REF!</definedName>
    <definedName name="___ESC1999">#REF!</definedName>
    <definedName name="___ESC2000">#REF!</definedName>
    <definedName name="___ESC2001">#REF!</definedName>
    <definedName name="___ESC2002">#REF!</definedName>
    <definedName name="___ESC2003">#REF!</definedName>
    <definedName name="___ESC2004">#REF!</definedName>
    <definedName name="___ESC2005">#REF!</definedName>
    <definedName name="___ESC2006">#REF!</definedName>
    <definedName name="___ESC2007">#REF!</definedName>
    <definedName name="___ESC2008">#REF!</definedName>
    <definedName name="___ESC2009">#REF!</definedName>
    <definedName name="___ESC2010">#REF!</definedName>
    <definedName name="___ESC2011">#REF!</definedName>
    <definedName name="___ESC2012">#REF!</definedName>
    <definedName name="___ESC2013">#REF!</definedName>
    <definedName name="___ESC2014">#REF!</definedName>
    <definedName name="___ESC2015">#REF!</definedName>
    <definedName name="___ESC2016">#REF!</definedName>
    <definedName name="___ESC2017">#REF!</definedName>
    <definedName name="___ESC2018">#REF!</definedName>
    <definedName name="___ESC2019">#REF!</definedName>
    <definedName name="___ESC2020">#REF!</definedName>
    <definedName name="___MNT1980">#REF!</definedName>
    <definedName name="___MNT1981">#REF!</definedName>
    <definedName name="___MNT1982">#REF!</definedName>
    <definedName name="___MNT1983">#REF!</definedName>
    <definedName name="___MNT1984">#REF!</definedName>
    <definedName name="___MNT1985">#REF!</definedName>
    <definedName name="___MNT1986">#REF!</definedName>
    <definedName name="___MNT1987">#REF!</definedName>
    <definedName name="___MNT1988">#REF!</definedName>
    <definedName name="___MNT1989">#REF!</definedName>
    <definedName name="___MNT1990">#REF!</definedName>
    <definedName name="___MNT1991">#REF!</definedName>
    <definedName name="___MNT1992">#REF!</definedName>
    <definedName name="___MNT1993">#REF!</definedName>
    <definedName name="___MNT1994">#REF!</definedName>
    <definedName name="___MNT1995">#REF!</definedName>
    <definedName name="___MNT1996">#REF!</definedName>
    <definedName name="___MNT1997">#REF!</definedName>
    <definedName name="___MNT1998">#REF!</definedName>
    <definedName name="___MNT1999">#REF!</definedName>
    <definedName name="___MNT2000">#REF!</definedName>
    <definedName name="___MNT2001">#REF!</definedName>
    <definedName name="___MNT2002">#REF!</definedName>
    <definedName name="___MNT2003">#REF!</definedName>
    <definedName name="___MNT2004">#REF!</definedName>
    <definedName name="___MNT2005">#REF!</definedName>
    <definedName name="___MNT2006">#REF!</definedName>
    <definedName name="___MNT2007">#REF!</definedName>
    <definedName name="___MNT2008">#REF!</definedName>
    <definedName name="___MNT2009">#REF!</definedName>
    <definedName name="___MNT2010">#REF!</definedName>
    <definedName name="___MNT2011">#REF!</definedName>
    <definedName name="___MNT2012">#REF!</definedName>
    <definedName name="___MNT2013">#REF!</definedName>
    <definedName name="___MNT2014">#REF!</definedName>
    <definedName name="___MNT2015">#REF!</definedName>
    <definedName name="___MNT2016">#REF!</definedName>
    <definedName name="___MNT2017">#REF!</definedName>
    <definedName name="___MNT2018">#REF!</definedName>
    <definedName name="___MNT2019">#REF!</definedName>
    <definedName name="___MNT2020">#REF!</definedName>
    <definedName name="___PAC1980">#REF!</definedName>
    <definedName name="___PAC1981">#REF!</definedName>
    <definedName name="___PAC1982">#REF!</definedName>
    <definedName name="___PAC1983">#REF!</definedName>
    <definedName name="___PAC1984">#REF!</definedName>
    <definedName name="___PAC1985">#REF!</definedName>
    <definedName name="___PAC1986">#REF!</definedName>
    <definedName name="___PAC1987">#REF!</definedName>
    <definedName name="___PAC1988">#REF!</definedName>
    <definedName name="___PAC1989">#REF!</definedName>
    <definedName name="___PAC1990">#REF!</definedName>
    <definedName name="___PAC1991">#REF!</definedName>
    <definedName name="___PAC1992">#REF!</definedName>
    <definedName name="___PAC1993">#REF!</definedName>
    <definedName name="___PAC1994">#REF!</definedName>
    <definedName name="___PAC1995">#REF!</definedName>
    <definedName name="___PAC1996">#REF!</definedName>
    <definedName name="___PAC1997">#REF!</definedName>
    <definedName name="___PAC1998">#REF!</definedName>
    <definedName name="___PAC1999">#REF!</definedName>
    <definedName name="___PAC2000">#REF!</definedName>
    <definedName name="___PAC2001">#REF!</definedName>
    <definedName name="___PAC2002">#REF!</definedName>
    <definedName name="___PAC2003">#REF!</definedName>
    <definedName name="___PAC2004">#REF!</definedName>
    <definedName name="___PAC2005">#REF!</definedName>
    <definedName name="___PAC2006">#REF!</definedName>
    <definedName name="___PAC2007">#REF!</definedName>
    <definedName name="___PAC2008">#REF!</definedName>
    <definedName name="___PAC2009">#REF!</definedName>
    <definedName name="___PAC2010">#REF!</definedName>
    <definedName name="___PAC2011">#REF!</definedName>
    <definedName name="___PAC2012">#REF!</definedName>
    <definedName name="___PAC2013">#REF!</definedName>
    <definedName name="___PAC2014">#REF!</definedName>
    <definedName name="___PAC2015">#REF!</definedName>
    <definedName name="___PAC2016">#REF!</definedName>
    <definedName name="___PAC2017">#REF!</definedName>
    <definedName name="___PAC2018">#REF!</definedName>
    <definedName name="___PAC2019">#REF!</definedName>
    <definedName name="___PAC2020">#REF!</definedName>
    <definedName name="___WNC1980">#REF!</definedName>
    <definedName name="___WNC1981">#REF!</definedName>
    <definedName name="___WNC1982">#REF!</definedName>
    <definedName name="___WNC1983">#REF!</definedName>
    <definedName name="___WNC1984">#REF!</definedName>
    <definedName name="___WNC1985">#REF!</definedName>
    <definedName name="___WNC1986">#REF!</definedName>
    <definedName name="___WNC1987">#REF!</definedName>
    <definedName name="___WNC1988">#REF!</definedName>
    <definedName name="___WNC1989">#REF!</definedName>
    <definedName name="___WNC1990">#REF!</definedName>
    <definedName name="___WNC1991">#REF!</definedName>
    <definedName name="___WNC1992">#REF!</definedName>
    <definedName name="___WNC1993">#REF!</definedName>
    <definedName name="___WNC1994">#REF!</definedName>
    <definedName name="___WNC1995">#REF!</definedName>
    <definedName name="___WNC1996">#REF!</definedName>
    <definedName name="___WNC1997">#REF!</definedName>
    <definedName name="___WNC1998">#REF!</definedName>
    <definedName name="___WNC1999">#REF!</definedName>
    <definedName name="___WNC2000">#REF!</definedName>
    <definedName name="___WNC2001">#REF!</definedName>
    <definedName name="___WNC2002">#REF!</definedName>
    <definedName name="___WNC2003">#REF!</definedName>
    <definedName name="___WNC2004">#REF!</definedName>
    <definedName name="___WNC2005">#REF!</definedName>
    <definedName name="___WNC2006">#REF!</definedName>
    <definedName name="___WNC2007">#REF!</definedName>
    <definedName name="___WNC2008">#REF!</definedName>
    <definedName name="___WNC2009">#REF!</definedName>
    <definedName name="___WNC2010">#REF!</definedName>
    <definedName name="___WNC2011">#REF!</definedName>
    <definedName name="___WNC2012">#REF!</definedName>
    <definedName name="___WNC2013">#REF!</definedName>
    <definedName name="___WNC2014">#REF!</definedName>
    <definedName name="___WNC2015">#REF!</definedName>
    <definedName name="___WNC2016">#REF!</definedName>
    <definedName name="___WNC2017">#REF!</definedName>
    <definedName name="___WNC2018">#REF!</definedName>
    <definedName name="___WNC2019">#REF!</definedName>
    <definedName name="___WNC2020">#REF!</definedName>
    <definedName name="___WSC1980">#REF!</definedName>
    <definedName name="___WSC1981">#REF!</definedName>
    <definedName name="___WSC1982">#REF!</definedName>
    <definedName name="___WSC1983">#REF!</definedName>
    <definedName name="___WSC1984">#REF!</definedName>
    <definedName name="___WSC1985">#REF!</definedName>
    <definedName name="___WSC1986">#REF!</definedName>
    <definedName name="___WSC1987">#REF!</definedName>
    <definedName name="___WSC1988">#REF!</definedName>
    <definedName name="___WSC1989">#REF!</definedName>
    <definedName name="___WSC1990">#REF!</definedName>
    <definedName name="___WSC1991">#REF!</definedName>
    <definedName name="___WSC1992">#REF!</definedName>
    <definedName name="___WSC1993">#REF!</definedName>
    <definedName name="___WSC1994">#REF!</definedName>
    <definedName name="___WSC1995">#REF!</definedName>
    <definedName name="___WSC1996">#REF!</definedName>
    <definedName name="___WSC1997">#REF!</definedName>
    <definedName name="___WSC1998">#REF!</definedName>
    <definedName name="___WSC1999">#REF!</definedName>
    <definedName name="___WSC2000">#REF!</definedName>
    <definedName name="___WSC2001">#REF!</definedName>
    <definedName name="___WSC2002">#REF!</definedName>
    <definedName name="___WSC2003">#REF!</definedName>
    <definedName name="___WSC2004">#REF!</definedName>
    <definedName name="___WSC2005">#REF!</definedName>
    <definedName name="___WSC2006">#REF!</definedName>
    <definedName name="___WSC2007">#REF!</definedName>
    <definedName name="___WSC2008">#REF!</definedName>
    <definedName name="___WSC2009">#REF!</definedName>
    <definedName name="___WSC2010">#REF!</definedName>
    <definedName name="___WSC2011">#REF!</definedName>
    <definedName name="___WSC2012">#REF!</definedName>
    <definedName name="___WSC2013">#REF!</definedName>
    <definedName name="___WSC2014">#REF!</definedName>
    <definedName name="___WSC2015">#REF!</definedName>
    <definedName name="___WSC2016">#REF!</definedName>
    <definedName name="___WSC2017">#REF!</definedName>
    <definedName name="___WSC2018">#REF!</definedName>
    <definedName name="___WSC2019">#REF!</definedName>
    <definedName name="___WSC2020">#REF!</definedName>
    <definedName name="__ENC1980">#REF!</definedName>
    <definedName name="__ENC1981">#REF!</definedName>
    <definedName name="__ENC1982">#REF!</definedName>
    <definedName name="__ENC1983">#REF!</definedName>
    <definedName name="__ENC1984">#REF!</definedName>
    <definedName name="__ENC1985">#REF!</definedName>
    <definedName name="__ENC1986">#REF!</definedName>
    <definedName name="__ENC1987">#REF!</definedName>
    <definedName name="__ENC1988">#REF!</definedName>
    <definedName name="__ENC1989">#REF!</definedName>
    <definedName name="__ENC1990">#REF!</definedName>
    <definedName name="__ENC1991">#REF!</definedName>
    <definedName name="__ENC1992">#REF!</definedName>
    <definedName name="__ENC1993">#REF!</definedName>
    <definedName name="__ENC1994">#REF!</definedName>
    <definedName name="__ENC1995">#REF!</definedName>
    <definedName name="__ENC1996">#REF!</definedName>
    <definedName name="__ENC1997">#REF!</definedName>
    <definedName name="__ENC1998">#REF!</definedName>
    <definedName name="__ENC1999">#REF!</definedName>
    <definedName name="__ENC2000">#REF!</definedName>
    <definedName name="__ENC2001">#REF!</definedName>
    <definedName name="__ENC2002">#REF!</definedName>
    <definedName name="__ENC2003">#REF!</definedName>
    <definedName name="__ENC2004">#REF!</definedName>
    <definedName name="__ENC2005">#REF!</definedName>
    <definedName name="__ENC2006">#REF!</definedName>
    <definedName name="__ENC2007">#REF!</definedName>
    <definedName name="__ENC2008">#REF!</definedName>
    <definedName name="__ENC2009">#REF!</definedName>
    <definedName name="__ENC2010">#REF!</definedName>
    <definedName name="__ENC2011">#REF!</definedName>
    <definedName name="__ENC2012">#REF!</definedName>
    <definedName name="__ENC2013">#REF!</definedName>
    <definedName name="__ENC2014">#REF!</definedName>
    <definedName name="__ENC2015">#REF!</definedName>
    <definedName name="__ENC2016">#REF!</definedName>
    <definedName name="__ENC2017">#REF!</definedName>
    <definedName name="__ENC2018">#REF!</definedName>
    <definedName name="__ENC2019">#REF!</definedName>
    <definedName name="__ENC2020">#REF!</definedName>
    <definedName name="__ESC1980">#REF!</definedName>
    <definedName name="__ESC1981">#REF!</definedName>
    <definedName name="__ESC1982">#REF!</definedName>
    <definedName name="__ESC1983">#REF!</definedName>
    <definedName name="__ESC1984">#REF!</definedName>
    <definedName name="__ESC1985">#REF!</definedName>
    <definedName name="__ESC1986">#REF!</definedName>
    <definedName name="__ESC1987">#REF!</definedName>
    <definedName name="__ESC1988">#REF!</definedName>
    <definedName name="__ESC1989">#REF!</definedName>
    <definedName name="__ESC1990">#REF!</definedName>
    <definedName name="__ESC1991">#REF!</definedName>
    <definedName name="__ESC1992">#REF!</definedName>
    <definedName name="__ESC1993">#REF!</definedName>
    <definedName name="__ESC1994">#REF!</definedName>
    <definedName name="__ESC1995">#REF!</definedName>
    <definedName name="__ESC1996">#REF!</definedName>
    <definedName name="__ESC1997">#REF!</definedName>
    <definedName name="__ESC1998">#REF!</definedName>
    <definedName name="__ESC1999">#REF!</definedName>
    <definedName name="__ESC2000">#REF!</definedName>
    <definedName name="__ESC2001">#REF!</definedName>
    <definedName name="__ESC2002">#REF!</definedName>
    <definedName name="__ESC2003">#REF!</definedName>
    <definedName name="__ESC2004">#REF!</definedName>
    <definedName name="__ESC2005">#REF!</definedName>
    <definedName name="__ESC2006">#REF!</definedName>
    <definedName name="__ESC2007">#REF!</definedName>
    <definedName name="__ESC2008">#REF!</definedName>
    <definedName name="__ESC2009">#REF!</definedName>
    <definedName name="__ESC2010">#REF!</definedName>
    <definedName name="__ESC2011">#REF!</definedName>
    <definedName name="__ESC2012">#REF!</definedName>
    <definedName name="__ESC2013">#REF!</definedName>
    <definedName name="__ESC2014">#REF!</definedName>
    <definedName name="__ESC2015">#REF!</definedName>
    <definedName name="__ESC2016">#REF!</definedName>
    <definedName name="__ESC2017">#REF!</definedName>
    <definedName name="__ESC2018">#REF!</definedName>
    <definedName name="__ESC2019">#REF!</definedName>
    <definedName name="__ESC2020">#REF!</definedName>
    <definedName name="__MNT1980">#REF!</definedName>
    <definedName name="__MNT1981">#REF!</definedName>
    <definedName name="__MNT1982">#REF!</definedName>
    <definedName name="__MNT1983">#REF!</definedName>
    <definedName name="__MNT1984">#REF!</definedName>
    <definedName name="__MNT1985">#REF!</definedName>
    <definedName name="__MNT1986">#REF!</definedName>
    <definedName name="__MNT1987">#REF!</definedName>
    <definedName name="__MNT1988">#REF!</definedName>
    <definedName name="__MNT1989">#REF!</definedName>
    <definedName name="__MNT1990">#REF!</definedName>
    <definedName name="__MNT1991">#REF!</definedName>
    <definedName name="__MNT1992">#REF!</definedName>
    <definedName name="__MNT1993">#REF!</definedName>
    <definedName name="__MNT1994">#REF!</definedName>
    <definedName name="__MNT1995">#REF!</definedName>
    <definedName name="__MNT1996">#REF!</definedName>
    <definedName name="__MNT1997">#REF!</definedName>
    <definedName name="__MNT1998">#REF!</definedName>
    <definedName name="__MNT1999">#REF!</definedName>
    <definedName name="__MNT2000">#REF!</definedName>
    <definedName name="__MNT2001">#REF!</definedName>
    <definedName name="__MNT2002">#REF!</definedName>
    <definedName name="__MNT2003">#REF!</definedName>
    <definedName name="__MNT2004">#REF!</definedName>
    <definedName name="__MNT2005">#REF!</definedName>
    <definedName name="__MNT2006">#REF!</definedName>
    <definedName name="__MNT2007">#REF!</definedName>
    <definedName name="__MNT2008">#REF!</definedName>
    <definedName name="__MNT2009">#REF!</definedName>
    <definedName name="__MNT2010">#REF!</definedName>
    <definedName name="__MNT2011">#REF!</definedName>
    <definedName name="__MNT2012">#REF!</definedName>
    <definedName name="__MNT2013">#REF!</definedName>
    <definedName name="__MNT2014">#REF!</definedName>
    <definedName name="__MNT2015">#REF!</definedName>
    <definedName name="__MNT2016">#REF!</definedName>
    <definedName name="__MNT2017">#REF!</definedName>
    <definedName name="__MNT2018">#REF!</definedName>
    <definedName name="__MNT2019">#REF!</definedName>
    <definedName name="__MNT2020">#REF!</definedName>
    <definedName name="__PAC1980">#REF!</definedName>
    <definedName name="__PAC1981">#REF!</definedName>
    <definedName name="__PAC1982">#REF!</definedName>
    <definedName name="__PAC1983">#REF!</definedName>
    <definedName name="__PAC1984">#REF!</definedName>
    <definedName name="__PAC1985">#REF!</definedName>
    <definedName name="__PAC1986">#REF!</definedName>
    <definedName name="__PAC1987">#REF!</definedName>
    <definedName name="__PAC1988">#REF!</definedName>
    <definedName name="__PAC1989">#REF!</definedName>
    <definedName name="__PAC1990">#REF!</definedName>
    <definedName name="__PAC1991">#REF!</definedName>
    <definedName name="__PAC1992">#REF!</definedName>
    <definedName name="__PAC1993">#REF!</definedName>
    <definedName name="__PAC1994">#REF!</definedName>
    <definedName name="__PAC1995">#REF!</definedName>
    <definedName name="__PAC1996">#REF!</definedName>
    <definedName name="__PAC1997">#REF!</definedName>
    <definedName name="__PAC1998">#REF!</definedName>
    <definedName name="__PAC1999">#REF!</definedName>
    <definedName name="__PAC2000">#REF!</definedName>
    <definedName name="__PAC2001">#REF!</definedName>
    <definedName name="__PAC2002">#REF!</definedName>
    <definedName name="__PAC2003">#REF!</definedName>
    <definedName name="__PAC2004">#REF!</definedName>
    <definedName name="__PAC2005">#REF!</definedName>
    <definedName name="__PAC2006">#REF!</definedName>
    <definedName name="__PAC2007">#REF!</definedName>
    <definedName name="__PAC2008">#REF!</definedName>
    <definedName name="__PAC2009">#REF!</definedName>
    <definedName name="__PAC2010">#REF!</definedName>
    <definedName name="__PAC2011">#REF!</definedName>
    <definedName name="__PAC2012">#REF!</definedName>
    <definedName name="__PAC2013">#REF!</definedName>
    <definedName name="__PAC2014">#REF!</definedName>
    <definedName name="__PAC2015">#REF!</definedName>
    <definedName name="__PAC2016">#REF!</definedName>
    <definedName name="__PAC2017">#REF!</definedName>
    <definedName name="__PAC2018">#REF!</definedName>
    <definedName name="__PAC2019">#REF!</definedName>
    <definedName name="__PAC2020">#REF!</definedName>
    <definedName name="__WNC1980">#REF!</definedName>
    <definedName name="__WNC1981">#REF!</definedName>
    <definedName name="__WNC1982">#REF!</definedName>
    <definedName name="__WNC1983">#REF!</definedName>
    <definedName name="__WNC1984">#REF!</definedName>
    <definedName name="__WNC1985">#REF!</definedName>
    <definedName name="__WNC1986">#REF!</definedName>
    <definedName name="__WNC1987">#REF!</definedName>
    <definedName name="__WNC1988">#REF!</definedName>
    <definedName name="__WNC1989">#REF!</definedName>
    <definedName name="__WNC1990">#REF!</definedName>
    <definedName name="__WNC1991">#REF!</definedName>
    <definedName name="__WNC1992">#REF!</definedName>
    <definedName name="__WNC1993">#REF!</definedName>
    <definedName name="__WNC1994">#REF!</definedName>
    <definedName name="__WNC1995">#REF!</definedName>
    <definedName name="__WNC1996">#REF!</definedName>
    <definedName name="__WNC1997">#REF!</definedName>
    <definedName name="__WNC1998">#REF!</definedName>
    <definedName name="__WNC1999">#REF!</definedName>
    <definedName name="__WNC2000">#REF!</definedName>
    <definedName name="__WNC2001">#REF!</definedName>
    <definedName name="__WNC2002">#REF!</definedName>
    <definedName name="__WNC2003">#REF!</definedName>
    <definedName name="__WNC2004">#REF!</definedName>
    <definedName name="__WNC2005">#REF!</definedName>
    <definedName name="__WNC2006">#REF!</definedName>
    <definedName name="__WNC2007">#REF!</definedName>
    <definedName name="__WNC2008">#REF!</definedName>
    <definedName name="__WNC2009">#REF!</definedName>
    <definedName name="__WNC2010">#REF!</definedName>
    <definedName name="__WNC2011">#REF!</definedName>
    <definedName name="__WNC2012">#REF!</definedName>
    <definedName name="__WNC2013">#REF!</definedName>
    <definedName name="__WNC2014">#REF!</definedName>
    <definedName name="__WNC2015">#REF!</definedName>
    <definedName name="__WNC2016">#REF!</definedName>
    <definedName name="__WNC2017">#REF!</definedName>
    <definedName name="__WNC2018">#REF!</definedName>
    <definedName name="__WNC2019">#REF!</definedName>
    <definedName name="__WNC2020">#REF!</definedName>
    <definedName name="__WSC1980">#REF!</definedName>
    <definedName name="__WSC1981">#REF!</definedName>
    <definedName name="__WSC1982">#REF!</definedName>
    <definedName name="__WSC1983">#REF!</definedName>
    <definedName name="__WSC1984">#REF!</definedName>
    <definedName name="__WSC1985">#REF!</definedName>
    <definedName name="__WSC1986">#REF!</definedName>
    <definedName name="__WSC1987">#REF!</definedName>
    <definedName name="__WSC1988">#REF!</definedName>
    <definedName name="__WSC1989">#REF!</definedName>
    <definedName name="__WSC1990">#REF!</definedName>
    <definedName name="__WSC1991">#REF!</definedName>
    <definedName name="__WSC1992">#REF!</definedName>
    <definedName name="__WSC1993">#REF!</definedName>
    <definedName name="__WSC1994">#REF!</definedName>
    <definedName name="__WSC1995">#REF!</definedName>
    <definedName name="__WSC1996">#REF!</definedName>
    <definedName name="__WSC1997">#REF!</definedName>
    <definedName name="__WSC1998">#REF!</definedName>
    <definedName name="__WSC1999">#REF!</definedName>
    <definedName name="__WSC2000">#REF!</definedName>
    <definedName name="__WSC2001">#REF!</definedName>
    <definedName name="__WSC2002">#REF!</definedName>
    <definedName name="__WSC2003">#REF!</definedName>
    <definedName name="__WSC2004">#REF!</definedName>
    <definedName name="__WSC2005">#REF!</definedName>
    <definedName name="__WSC2006">#REF!</definedName>
    <definedName name="__WSC2007">#REF!</definedName>
    <definedName name="__WSC2008">#REF!</definedName>
    <definedName name="__WSC2009">#REF!</definedName>
    <definedName name="__WSC2010">#REF!</definedName>
    <definedName name="__WSC2011">#REF!</definedName>
    <definedName name="__WSC2012">#REF!</definedName>
    <definedName name="__WSC2013">#REF!</definedName>
    <definedName name="__WSC2014">#REF!</definedName>
    <definedName name="__WSC2015">#REF!</definedName>
    <definedName name="__WSC2016">#REF!</definedName>
    <definedName name="__WSC2017">#REF!</definedName>
    <definedName name="__WSC2018">#REF!</definedName>
    <definedName name="__WSC2019">#REF!</definedName>
    <definedName name="__WSC2020">#REF!</definedName>
    <definedName name="_ENC1980">#REF!</definedName>
    <definedName name="_ENC1981">#REF!</definedName>
    <definedName name="_ENC1982">#REF!</definedName>
    <definedName name="_ENC1983">#REF!</definedName>
    <definedName name="_ENC1984">#REF!</definedName>
    <definedName name="_ENC1985">#REF!</definedName>
    <definedName name="_ENC1986">#REF!</definedName>
    <definedName name="_ENC1987">#REF!</definedName>
    <definedName name="_ENC1988">#REF!</definedName>
    <definedName name="_ENC1989">#REF!</definedName>
    <definedName name="_ENC1990">#REF!</definedName>
    <definedName name="_ENC1991">#REF!</definedName>
    <definedName name="_ENC1992">#REF!</definedName>
    <definedName name="_ENC1993">#REF!</definedName>
    <definedName name="_ENC1994">#REF!</definedName>
    <definedName name="_ENC1995">#REF!</definedName>
    <definedName name="_ENC1996">#REF!</definedName>
    <definedName name="_ENC1997">#REF!</definedName>
    <definedName name="_ENC1998">#REF!</definedName>
    <definedName name="_ENC1999">#REF!</definedName>
    <definedName name="_ENC2000">#REF!</definedName>
    <definedName name="_ENC2001">#REF!</definedName>
    <definedName name="_ENC2002">#REF!</definedName>
    <definedName name="_ENC2003">#REF!</definedName>
    <definedName name="_ENC2004">#REF!</definedName>
    <definedName name="_ENC2005">#REF!</definedName>
    <definedName name="_ENC2006">#REF!</definedName>
    <definedName name="_ENC2007">#REF!</definedName>
    <definedName name="_ENC2008">#REF!</definedName>
    <definedName name="_ENC2009">#REF!</definedName>
    <definedName name="_ENC2010">#REF!</definedName>
    <definedName name="_ENC2011">#REF!</definedName>
    <definedName name="_ENC2012">#REF!</definedName>
    <definedName name="_ENC2013">#REF!</definedName>
    <definedName name="_ENC2014">#REF!</definedName>
    <definedName name="_ENC2015">#REF!</definedName>
    <definedName name="_ENC2016">#REF!</definedName>
    <definedName name="_ENC2017">#REF!</definedName>
    <definedName name="_ENC2018">#REF!</definedName>
    <definedName name="_ENC2019">#REF!</definedName>
    <definedName name="_ENC2020">#REF!</definedName>
    <definedName name="_ESC1980">#REF!</definedName>
    <definedName name="_ESC1981">#REF!</definedName>
    <definedName name="_ESC1982">#REF!</definedName>
    <definedName name="_ESC1983">#REF!</definedName>
    <definedName name="_ESC1984">#REF!</definedName>
    <definedName name="_ESC1985">#REF!</definedName>
    <definedName name="_ESC1986">#REF!</definedName>
    <definedName name="_ESC1987">#REF!</definedName>
    <definedName name="_ESC1988">#REF!</definedName>
    <definedName name="_ESC1989">#REF!</definedName>
    <definedName name="_ESC1990">#REF!</definedName>
    <definedName name="_ESC1991">#REF!</definedName>
    <definedName name="_ESC1992">#REF!</definedName>
    <definedName name="_ESC1993">#REF!</definedName>
    <definedName name="_ESC1994">#REF!</definedName>
    <definedName name="_ESC1995">#REF!</definedName>
    <definedName name="_ESC1996">#REF!</definedName>
    <definedName name="_ESC1997">#REF!</definedName>
    <definedName name="_ESC1998">#REF!</definedName>
    <definedName name="_ESC1999">#REF!</definedName>
    <definedName name="_ESC2000">#REF!</definedName>
    <definedName name="_ESC2001">#REF!</definedName>
    <definedName name="_ESC2002">#REF!</definedName>
    <definedName name="_ESC2003">#REF!</definedName>
    <definedName name="_ESC2004">#REF!</definedName>
    <definedName name="_ESC2005">#REF!</definedName>
    <definedName name="_ESC2006">#REF!</definedName>
    <definedName name="_ESC2007">#REF!</definedName>
    <definedName name="_ESC2008">#REF!</definedName>
    <definedName name="_ESC2009">#REF!</definedName>
    <definedName name="_ESC2010">#REF!</definedName>
    <definedName name="_ESC2011">#REF!</definedName>
    <definedName name="_ESC2012">#REF!</definedName>
    <definedName name="_ESC2013">#REF!</definedName>
    <definedName name="_ESC2014">#REF!</definedName>
    <definedName name="_ESC2015">#REF!</definedName>
    <definedName name="_ESC2016">#REF!</definedName>
    <definedName name="_ESC2017">#REF!</definedName>
    <definedName name="_ESC2018">#REF!</definedName>
    <definedName name="_ESC2019">#REF!</definedName>
    <definedName name="_ESC2020">#REF!</definedName>
    <definedName name="_MNT1980">#REF!</definedName>
    <definedName name="_MNT1981">#REF!</definedName>
    <definedName name="_MNT1982">#REF!</definedName>
    <definedName name="_MNT1983">#REF!</definedName>
    <definedName name="_MNT1984">#REF!</definedName>
    <definedName name="_MNT1985">#REF!</definedName>
    <definedName name="_MNT1986">#REF!</definedName>
    <definedName name="_MNT1987">#REF!</definedName>
    <definedName name="_MNT1988">#REF!</definedName>
    <definedName name="_MNT1989">#REF!</definedName>
    <definedName name="_MNT1990">#REF!</definedName>
    <definedName name="_MNT1991">#REF!</definedName>
    <definedName name="_MNT1992">#REF!</definedName>
    <definedName name="_MNT1993">#REF!</definedName>
    <definedName name="_MNT1994">#REF!</definedName>
    <definedName name="_MNT1995">#REF!</definedName>
    <definedName name="_MNT1996">#REF!</definedName>
    <definedName name="_MNT1997">#REF!</definedName>
    <definedName name="_MNT1998">#REF!</definedName>
    <definedName name="_MNT1999">#REF!</definedName>
    <definedName name="_MNT2000">#REF!</definedName>
    <definedName name="_MNT2001">#REF!</definedName>
    <definedName name="_MNT2002">#REF!</definedName>
    <definedName name="_MNT2003">#REF!</definedName>
    <definedName name="_MNT2004">#REF!</definedName>
    <definedName name="_MNT2005">#REF!</definedName>
    <definedName name="_MNT2006">#REF!</definedName>
    <definedName name="_MNT2007">#REF!</definedName>
    <definedName name="_MNT2008">#REF!</definedName>
    <definedName name="_MNT2009">#REF!</definedName>
    <definedName name="_MNT2010">#REF!</definedName>
    <definedName name="_MNT2011">#REF!</definedName>
    <definedName name="_MNT2012">#REF!</definedName>
    <definedName name="_MNT2013">#REF!</definedName>
    <definedName name="_MNT2014">#REF!</definedName>
    <definedName name="_MNT2015">#REF!</definedName>
    <definedName name="_MNT2016">#REF!</definedName>
    <definedName name="_MNT2017">#REF!</definedName>
    <definedName name="_MNT2018">#REF!</definedName>
    <definedName name="_MNT2019">#REF!</definedName>
    <definedName name="_MNT2020">#REF!</definedName>
    <definedName name="_PAC1980">#REF!</definedName>
    <definedName name="_PAC1981">#REF!</definedName>
    <definedName name="_PAC1982">#REF!</definedName>
    <definedName name="_PAC1983">#REF!</definedName>
    <definedName name="_PAC1984">#REF!</definedName>
    <definedName name="_PAC1985">#REF!</definedName>
    <definedName name="_PAC1986">#REF!</definedName>
    <definedName name="_PAC1987">#REF!</definedName>
    <definedName name="_PAC1988">#REF!</definedName>
    <definedName name="_PAC1989">#REF!</definedName>
    <definedName name="_PAC1990">#REF!</definedName>
    <definedName name="_PAC1991">#REF!</definedName>
    <definedName name="_PAC1992">#REF!</definedName>
    <definedName name="_PAC1993">#REF!</definedName>
    <definedName name="_PAC1994">#REF!</definedName>
    <definedName name="_PAC1995">#REF!</definedName>
    <definedName name="_PAC1996">#REF!</definedName>
    <definedName name="_PAC1997">#REF!</definedName>
    <definedName name="_PAC1998">#REF!</definedName>
    <definedName name="_PAC1999">#REF!</definedName>
    <definedName name="_PAC2000">#REF!</definedName>
    <definedName name="_PAC2001">#REF!</definedName>
    <definedName name="_PAC2002">#REF!</definedName>
    <definedName name="_PAC2003">#REF!</definedName>
    <definedName name="_PAC2004">#REF!</definedName>
    <definedName name="_PAC2005">#REF!</definedName>
    <definedName name="_PAC2006">#REF!</definedName>
    <definedName name="_PAC2007">#REF!</definedName>
    <definedName name="_PAC2008">#REF!</definedName>
    <definedName name="_PAC2009">#REF!</definedName>
    <definedName name="_PAC2010">#REF!</definedName>
    <definedName name="_PAC2011">#REF!</definedName>
    <definedName name="_PAC2012">#REF!</definedName>
    <definedName name="_PAC2013">#REF!</definedName>
    <definedName name="_PAC2014">#REF!</definedName>
    <definedName name="_PAC2015">#REF!</definedName>
    <definedName name="_PAC2016">#REF!</definedName>
    <definedName name="_PAC2017">#REF!</definedName>
    <definedName name="_PAC2018">#REF!</definedName>
    <definedName name="_PAC2019">#REF!</definedName>
    <definedName name="_PAC2020">#REF!</definedName>
    <definedName name="_WNC1980">#REF!</definedName>
    <definedName name="_WNC1981">#REF!</definedName>
    <definedName name="_WNC1982">#REF!</definedName>
    <definedName name="_WNC1983">#REF!</definedName>
    <definedName name="_WNC1984">#REF!</definedName>
    <definedName name="_WNC1985">#REF!</definedName>
    <definedName name="_WNC1986">#REF!</definedName>
    <definedName name="_WNC1987">#REF!</definedName>
    <definedName name="_WNC1988">#REF!</definedName>
    <definedName name="_WNC1989">#REF!</definedName>
    <definedName name="_WNC1990">#REF!</definedName>
    <definedName name="_WNC1991">#REF!</definedName>
    <definedName name="_WNC1992">#REF!</definedName>
    <definedName name="_WNC1993">#REF!</definedName>
    <definedName name="_WNC1994">#REF!</definedName>
    <definedName name="_WNC1995">#REF!</definedName>
    <definedName name="_WNC1996">#REF!</definedName>
    <definedName name="_WNC1997">#REF!</definedName>
    <definedName name="_WNC1998">#REF!</definedName>
    <definedName name="_WNC1999">#REF!</definedName>
    <definedName name="_WNC2000">#REF!</definedName>
    <definedName name="_WNC2001">#REF!</definedName>
    <definedName name="_WNC2002">#REF!</definedName>
    <definedName name="_WNC2003">#REF!</definedName>
    <definedName name="_WNC2004">#REF!</definedName>
    <definedName name="_WNC2005">#REF!</definedName>
    <definedName name="_WNC2006">#REF!</definedName>
    <definedName name="_WNC2007">#REF!</definedName>
    <definedName name="_WNC2008">#REF!</definedName>
    <definedName name="_WNC2009">#REF!</definedName>
    <definedName name="_WNC2010">#REF!</definedName>
    <definedName name="_WNC2011">#REF!</definedName>
    <definedName name="_WNC2012">#REF!</definedName>
    <definedName name="_WNC2013">#REF!</definedName>
    <definedName name="_WNC2014">#REF!</definedName>
    <definedName name="_WNC2015">#REF!</definedName>
    <definedName name="_WNC2016">#REF!</definedName>
    <definedName name="_WNC2017">#REF!</definedName>
    <definedName name="_WNC2018">#REF!</definedName>
    <definedName name="_WNC2019">#REF!</definedName>
    <definedName name="_WNC2020">#REF!</definedName>
    <definedName name="_WSC1980">#REF!</definedName>
    <definedName name="_WSC1981">#REF!</definedName>
    <definedName name="_WSC1982">#REF!</definedName>
    <definedName name="_WSC1983">#REF!</definedName>
    <definedName name="_WSC1984">#REF!</definedName>
    <definedName name="_WSC1985">#REF!</definedName>
    <definedName name="_WSC1986">#REF!</definedName>
    <definedName name="_WSC1987">#REF!</definedName>
    <definedName name="_WSC1988">#REF!</definedName>
    <definedName name="_WSC1989">#REF!</definedName>
    <definedName name="_WSC1990">#REF!</definedName>
    <definedName name="_WSC1991">#REF!</definedName>
    <definedName name="_WSC1992">#REF!</definedName>
    <definedName name="_WSC1993">#REF!</definedName>
    <definedName name="_WSC1994">#REF!</definedName>
    <definedName name="_WSC1995">#REF!</definedName>
    <definedName name="_WSC1996">#REF!</definedName>
    <definedName name="_WSC1997">#REF!</definedName>
    <definedName name="_WSC1998">#REF!</definedName>
    <definedName name="_WSC1999">#REF!</definedName>
    <definedName name="_WSC2000">#REF!</definedName>
    <definedName name="_WSC2001">#REF!</definedName>
    <definedName name="_WSC2002">#REF!</definedName>
    <definedName name="_WSC2003">#REF!</definedName>
    <definedName name="_WSC2004">#REF!</definedName>
    <definedName name="_WSC2005">#REF!</definedName>
    <definedName name="_WSC2006">#REF!</definedName>
    <definedName name="_WSC2007">#REF!</definedName>
    <definedName name="_WSC2008">#REF!</definedName>
    <definedName name="_WSC2009">#REF!</definedName>
    <definedName name="_WSC2010">#REF!</definedName>
    <definedName name="_WSC2011">#REF!</definedName>
    <definedName name="_WSC2012">#REF!</definedName>
    <definedName name="_WSC2013">#REF!</definedName>
    <definedName name="_WSC2014">#REF!</definedName>
    <definedName name="_WSC2015">#REF!</definedName>
    <definedName name="_WSC2016">#REF!</definedName>
    <definedName name="_WSC2017">#REF!</definedName>
    <definedName name="_WSC2018">#REF!</definedName>
    <definedName name="_WSC2019">#REF!</definedName>
    <definedName name="_WSC2020">#REF!</definedName>
    <definedName name="AnnCool1980" localSheetId="9">#REF!</definedName>
    <definedName name="AnnCool1980" localSheetId="18">#REF!</definedName>
    <definedName name="AnnCool1980">#REF!</definedName>
    <definedName name="AnnCool1981" localSheetId="9">#REF!</definedName>
    <definedName name="AnnCool1981" localSheetId="18">#REF!</definedName>
    <definedName name="AnnCool1981">#REF!</definedName>
    <definedName name="AnnCool1982" localSheetId="9">#REF!</definedName>
    <definedName name="AnnCool1982" localSheetId="18">#REF!</definedName>
    <definedName name="AnnCool1982">#REF!</definedName>
    <definedName name="AnnCool1983" localSheetId="9">#REF!</definedName>
    <definedName name="AnnCool1983" localSheetId="18">#REF!</definedName>
    <definedName name="AnnCool1983">#REF!</definedName>
    <definedName name="AnnCool1984" localSheetId="9">#REF!</definedName>
    <definedName name="AnnCool1984" localSheetId="18">#REF!</definedName>
    <definedName name="AnnCool1984">#REF!</definedName>
    <definedName name="AnnCool1985" localSheetId="9">#REF!</definedName>
    <definedName name="AnnCool1985" localSheetId="18">#REF!</definedName>
    <definedName name="AnnCool1985">#REF!</definedName>
    <definedName name="AnnCool1986" localSheetId="9">#REF!</definedName>
    <definedName name="AnnCool1986" localSheetId="18">#REF!</definedName>
    <definedName name="AnnCool1986">#REF!</definedName>
    <definedName name="AnnCool1987" localSheetId="9">#REF!</definedName>
    <definedName name="AnnCool1987" localSheetId="18">#REF!</definedName>
    <definedName name="AnnCool1987">#REF!</definedName>
    <definedName name="AnnCool1988" localSheetId="9">#REF!</definedName>
    <definedName name="AnnCool1988" localSheetId="18">#REF!</definedName>
    <definedName name="AnnCool1988">#REF!</definedName>
    <definedName name="AnnCool1989" localSheetId="9">#REF!</definedName>
    <definedName name="AnnCool1989" localSheetId="18">#REF!</definedName>
    <definedName name="AnnCool1989">#REF!</definedName>
    <definedName name="AnnCool1990" localSheetId="9">#REF!</definedName>
    <definedName name="AnnCool1990" localSheetId="18">#REF!</definedName>
    <definedName name="AnnCool1990">#REF!</definedName>
    <definedName name="AnnCool1991" localSheetId="9">#REF!</definedName>
    <definedName name="AnnCool1991" localSheetId="18">#REF!</definedName>
    <definedName name="AnnCool1991">#REF!</definedName>
    <definedName name="AnnCool1992" localSheetId="9">#REF!</definedName>
    <definedName name="AnnCool1992" localSheetId="18">#REF!</definedName>
    <definedName name="AnnCool1992">#REF!</definedName>
    <definedName name="AnnCool1993" localSheetId="9">#REF!</definedName>
    <definedName name="AnnCool1993" localSheetId="18">#REF!</definedName>
    <definedName name="AnnCool1993">#REF!</definedName>
    <definedName name="AnnCool1994" localSheetId="9">#REF!</definedName>
    <definedName name="AnnCool1994" localSheetId="18">#REF!</definedName>
    <definedName name="AnnCool1994">#REF!</definedName>
    <definedName name="AnnCool1995" localSheetId="9">#REF!</definedName>
    <definedName name="AnnCool1995" localSheetId="18">#REF!</definedName>
    <definedName name="AnnCool1995">#REF!</definedName>
    <definedName name="AnnCool1996" localSheetId="9">#REF!</definedName>
    <definedName name="AnnCool1996" localSheetId="18">#REF!</definedName>
    <definedName name="AnnCool1996">#REF!</definedName>
    <definedName name="AnnCool1997" localSheetId="9">#REF!</definedName>
    <definedName name="AnnCool1997" localSheetId="18">#REF!</definedName>
    <definedName name="AnnCool1997">#REF!</definedName>
    <definedName name="AnnCool1998" localSheetId="9">#REF!</definedName>
    <definedName name="AnnCool1998" localSheetId="18">#REF!</definedName>
    <definedName name="AnnCool1998">#REF!</definedName>
    <definedName name="AnnCool1999" localSheetId="9">#REF!</definedName>
    <definedName name="AnnCool1999" localSheetId="18">#REF!</definedName>
    <definedName name="AnnCool1999">#REF!</definedName>
    <definedName name="AnnCool2000" localSheetId="9">#REF!</definedName>
    <definedName name="AnnCool2000" localSheetId="18">#REF!</definedName>
    <definedName name="AnnCool2000">#REF!</definedName>
    <definedName name="AnnCool2001" localSheetId="9">#REF!</definedName>
    <definedName name="AnnCool2001" localSheetId="18">#REF!</definedName>
    <definedName name="AnnCool2001">#REF!</definedName>
    <definedName name="AnnCool2002" localSheetId="9">#REF!</definedName>
    <definedName name="AnnCool2002" localSheetId="18">#REF!</definedName>
    <definedName name="AnnCool2002">#REF!</definedName>
    <definedName name="AnnCool2003" localSheetId="9">#REF!</definedName>
    <definedName name="AnnCool2003" localSheetId="18">#REF!</definedName>
    <definedName name="AnnCool2003">#REF!</definedName>
    <definedName name="AnnCool2004" localSheetId="9">#REF!</definedName>
    <definedName name="AnnCool2004" localSheetId="18">#REF!</definedName>
    <definedName name="AnnCool2004">#REF!</definedName>
    <definedName name="AnnCool2005" localSheetId="9">#REF!</definedName>
    <definedName name="AnnCool2005" localSheetId="18">#REF!</definedName>
    <definedName name="AnnCool2005">#REF!</definedName>
    <definedName name="AnnCool2006" localSheetId="9">#REF!</definedName>
    <definedName name="AnnCool2006" localSheetId="18">#REF!</definedName>
    <definedName name="AnnCool2006">#REF!</definedName>
    <definedName name="AnnCool2007" localSheetId="9">#REF!</definedName>
    <definedName name="AnnCool2007" localSheetId="18">#REF!</definedName>
    <definedName name="AnnCool2007">#REF!</definedName>
    <definedName name="AnnCool2008" localSheetId="9">#REF!</definedName>
    <definedName name="AnnCool2008" localSheetId="18">#REF!</definedName>
    <definedName name="AnnCool2008">#REF!</definedName>
    <definedName name="AnnCool2009" localSheetId="9">#REF!</definedName>
    <definedName name="AnnCool2009" localSheetId="18">#REF!</definedName>
    <definedName name="AnnCool2009">#REF!</definedName>
    <definedName name="AnnCool2010" localSheetId="9">#REF!</definedName>
    <definedName name="AnnCool2010" localSheetId="18">#REF!</definedName>
    <definedName name="AnnCool2010">#REF!</definedName>
    <definedName name="AnnCool2011" localSheetId="9">#REF!</definedName>
    <definedName name="AnnCool2011" localSheetId="18">#REF!</definedName>
    <definedName name="AnnCool2011">#REF!</definedName>
    <definedName name="AnnCool2012" localSheetId="9">#REF!</definedName>
    <definedName name="AnnCool2012" localSheetId="18">#REF!</definedName>
    <definedName name="AnnCool2012">#REF!</definedName>
    <definedName name="AnnCool2013" localSheetId="9">#REF!</definedName>
    <definedName name="AnnCool2013" localSheetId="18">#REF!</definedName>
    <definedName name="AnnCool2013">#REF!</definedName>
    <definedName name="AnnCool2014" localSheetId="9">#REF!</definedName>
    <definedName name="AnnCool2014" localSheetId="18">#REF!</definedName>
    <definedName name="AnnCool2014">#REF!</definedName>
    <definedName name="AnnCool2015" localSheetId="9">#REF!</definedName>
    <definedName name="AnnCool2015" localSheetId="18">#REF!</definedName>
    <definedName name="AnnCool2015">#REF!</definedName>
    <definedName name="AnnCool2016" localSheetId="9">#REF!</definedName>
    <definedName name="AnnCool2016" localSheetId="18">#REF!</definedName>
    <definedName name="AnnCool2016">#REF!</definedName>
    <definedName name="AnnCool2017" localSheetId="9">#REF!</definedName>
    <definedName name="AnnCool2017" localSheetId="18">#REF!</definedName>
    <definedName name="AnnCool2017">#REF!</definedName>
    <definedName name="AnnCool2018" localSheetId="9">#REF!</definedName>
    <definedName name="AnnCool2018" localSheetId="18">#REF!</definedName>
    <definedName name="AnnCool2018">#REF!</definedName>
    <definedName name="AnnCool2019" localSheetId="9">#REF!</definedName>
    <definedName name="AnnCool2019" localSheetId="18">#REF!</definedName>
    <definedName name="AnnCool2019">#REF!</definedName>
    <definedName name="AnnCool2020" localSheetId="9">#REF!</definedName>
    <definedName name="AnnCool2020" localSheetId="18">#REF!</definedName>
    <definedName name="AnnCool2020">#REF!</definedName>
    <definedName name="AnnHeat1980" localSheetId="9">#REF!</definedName>
    <definedName name="AnnHeat1980" localSheetId="18">#REF!</definedName>
    <definedName name="AnnHeat1980">#REF!</definedName>
    <definedName name="AnnHeat1981" localSheetId="9">#REF!</definedName>
    <definedName name="AnnHeat1981" localSheetId="18">#REF!</definedName>
    <definedName name="AnnHeat1981">#REF!</definedName>
    <definedName name="AnnHeat1982" localSheetId="9">#REF!</definedName>
    <definedName name="AnnHeat1982" localSheetId="18">#REF!</definedName>
    <definedName name="AnnHeat1982">#REF!</definedName>
    <definedName name="AnnHeat1983" localSheetId="9">#REF!</definedName>
    <definedName name="AnnHeat1983" localSheetId="18">#REF!</definedName>
    <definedName name="AnnHeat1983">#REF!</definedName>
    <definedName name="AnnHeat1984" localSheetId="9">#REF!</definedName>
    <definedName name="AnnHeat1984" localSheetId="18">#REF!</definedName>
    <definedName name="AnnHeat1984">#REF!</definedName>
    <definedName name="AnnHeat1985" localSheetId="9">#REF!</definedName>
    <definedName name="AnnHeat1985" localSheetId="18">#REF!</definedName>
    <definedName name="AnnHeat1985">#REF!</definedName>
    <definedName name="AnnHeat1986" localSheetId="9">#REF!</definedName>
    <definedName name="AnnHeat1986" localSheetId="18">#REF!</definedName>
    <definedName name="AnnHeat1986">#REF!</definedName>
    <definedName name="AnnHeat1987" localSheetId="9">#REF!</definedName>
    <definedName name="AnnHeat1987" localSheetId="18">#REF!</definedName>
    <definedName name="AnnHeat1987">#REF!</definedName>
    <definedName name="AnnHeat1988" localSheetId="9">#REF!</definedName>
    <definedName name="AnnHeat1988" localSheetId="18">#REF!</definedName>
    <definedName name="AnnHeat1988">#REF!</definedName>
    <definedName name="AnnHeat1989" localSheetId="9">#REF!</definedName>
    <definedName name="AnnHeat1989" localSheetId="18">#REF!</definedName>
    <definedName name="AnnHeat1989">#REF!</definedName>
    <definedName name="AnnHeat1990" localSheetId="9">#REF!</definedName>
    <definedName name="AnnHeat1990" localSheetId="18">#REF!</definedName>
    <definedName name="AnnHeat1990">#REF!</definedName>
    <definedName name="AnnHeat1991" localSheetId="9">#REF!</definedName>
    <definedName name="AnnHeat1991" localSheetId="18">#REF!</definedName>
    <definedName name="AnnHeat1991">#REF!</definedName>
    <definedName name="AnnHeat1992" localSheetId="9">#REF!</definedName>
    <definedName name="AnnHeat1992" localSheetId="18">#REF!</definedName>
    <definedName name="AnnHeat1992">#REF!</definedName>
    <definedName name="AnnHeat1993" localSheetId="9">#REF!</definedName>
    <definedName name="AnnHeat1993" localSheetId="18">#REF!</definedName>
    <definedName name="AnnHeat1993">#REF!</definedName>
    <definedName name="AnnHeat1994" localSheetId="9">#REF!</definedName>
    <definedName name="AnnHeat1994" localSheetId="18">#REF!</definedName>
    <definedName name="AnnHeat1994">#REF!</definedName>
    <definedName name="AnnHeat1995" localSheetId="9">#REF!</definedName>
    <definedName name="AnnHeat1995" localSheetId="18">#REF!</definedName>
    <definedName name="AnnHeat1995">#REF!</definedName>
    <definedName name="AnnHeat1996" localSheetId="9">#REF!</definedName>
    <definedName name="AnnHeat1996" localSheetId="18">#REF!</definedName>
    <definedName name="AnnHeat1996">#REF!</definedName>
    <definedName name="AnnHeat1997" localSheetId="9">#REF!</definedName>
    <definedName name="AnnHeat1997" localSheetId="18">#REF!</definedName>
    <definedName name="AnnHeat1997">#REF!</definedName>
    <definedName name="AnnHeat1998" localSheetId="9">#REF!</definedName>
    <definedName name="AnnHeat1998" localSheetId="18">#REF!</definedName>
    <definedName name="AnnHeat1998">#REF!</definedName>
    <definedName name="AnnHeat1999" localSheetId="9">#REF!</definedName>
    <definedName name="AnnHeat1999" localSheetId="18">#REF!</definedName>
    <definedName name="AnnHeat1999">#REF!</definedName>
    <definedName name="AnnHeat2000" localSheetId="9">#REF!</definedName>
    <definedName name="AnnHeat2000" localSheetId="18">#REF!</definedName>
    <definedName name="AnnHeat2000">#REF!</definedName>
    <definedName name="AnnHeat2001" localSheetId="9">#REF!</definedName>
    <definedName name="AnnHeat2001" localSheetId="18">#REF!</definedName>
    <definedName name="AnnHeat2001">#REF!</definedName>
    <definedName name="AnnHeat2002" localSheetId="9">#REF!</definedName>
    <definedName name="AnnHeat2002" localSheetId="18">#REF!</definedName>
    <definedName name="AnnHeat2002">#REF!</definedName>
    <definedName name="AnnHeat2003" localSheetId="9">#REF!</definedName>
    <definedName name="AnnHeat2003" localSheetId="18">#REF!</definedName>
    <definedName name="AnnHeat2003">#REF!</definedName>
    <definedName name="AnnHeat2004" localSheetId="9">#REF!</definedName>
    <definedName name="AnnHeat2004" localSheetId="18">#REF!</definedName>
    <definedName name="AnnHeat2004">#REF!</definedName>
    <definedName name="AnnHeat2005" localSheetId="9">#REF!</definedName>
    <definedName name="AnnHeat2005" localSheetId="18">#REF!</definedName>
    <definedName name="AnnHeat2005">#REF!</definedName>
    <definedName name="AnnHeat2006" localSheetId="9">#REF!</definedName>
    <definedName name="AnnHeat2006" localSheetId="18">#REF!</definedName>
    <definedName name="AnnHeat2006">#REF!</definedName>
    <definedName name="AnnHeat2007" localSheetId="9">#REF!</definedName>
    <definedName name="AnnHeat2007" localSheetId="18">#REF!</definedName>
    <definedName name="AnnHeat2007">#REF!</definedName>
    <definedName name="AnnHeat2008" localSheetId="9">#REF!</definedName>
    <definedName name="AnnHeat2008" localSheetId="18">#REF!</definedName>
    <definedName name="AnnHeat2008">#REF!</definedName>
    <definedName name="AnnHeat2009" localSheetId="9">#REF!</definedName>
    <definedName name="AnnHeat2009" localSheetId="18">#REF!</definedName>
    <definedName name="AnnHeat2009">#REF!</definedName>
    <definedName name="AnnHeat2010" localSheetId="9">#REF!</definedName>
    <definedName name="AnnHeat2010" localSheetId="18">#REF!</definedName>
    <definedName name="AnnHeat2010">#REF!</definedName>
    <definedName name="AnnHeat2011" localSheetId="9">#REF!</definedName>
    <definedName name="AnnHeat2011" localSheetId="18">#REF!</definedName>
    <definedName name="AnnHeat2011">#REF!</definedName>
    <definedName name="AnnHeat2012" localSheetId="9">#REF!</definedName>
    <definedName name="AnnHeat2012" localSheetId="18">#REF!</definedName>
    <definedName name="AnnHeat2012">#REF!</definedName>
    <definedName name="AnnHeat2013" localSheetId="9">#REF!</definedName>
    <definedName name="AnnHeat2013" localSheetId="18">#REF!</definedName>
    <definedName name="AnnHeat2013">#REF!</definedName>
    <definedName name="AnnHeat2014" localSheetId="9">#REF!</definedName>
    <definedName name="AnnHeat2014" localSheetId="18">#REF!</definedName>
    <definedName name="AnnHeat2014">#REF!</definedName>
    <definedName name="AnnHeat2015" localSheetId="9">#REF!</definedName>
    <definedName name="AnnHeat2015" localSheetId="18">#REF!</definedName>
    <definedName name="AnnHeat2015">#REF!</definedName>
    <definedName name="AnnHeat2016" localSheetId="9">#REF!</definedName>
    <definedName name="AnnHeat2016" localSheetId="18">#REF!</definedName>
    <definedName name="AnnHeat2016">#REF!</definedName>
    <definedName name="AnnHeat2017" localSheetId="9">#REF!</definedName>
    <definedName name="AnnHeat2017" localSheetId="18">#REF!</definedName>
    <definedName name="AnnHeat2017">#REF!</definedName>
    <definedName name="AnnHeat2018" localSheetId="9">#REF!</definedName>
    <definedName name="AnnHeat2018" localSheetId="18">#REF!</definedName>
    <definedName name="AnnHeat2018">#REF!</definedName>
    <definedName name="AnnHeat2019" localSheetId="9">#REF!</definedName>
    <definedName name="AnnHeat2019" localSheetId="18">#REF!</definedName>
    <definedName name="AnnHeat2019">#REF!</definedName>
    <definedName name="AnnHeat2020" localSheetId="9">#REF!</definedName>
    <definedName name="AnnHeat2020" localSheetId="18">#REF!</definedName>
    <definedName name="AnnHeat2020">#REF!</definedName>
    <definedName name="BaseShares" localSheetId="9">#REF!</definedName>
    <definedName name="BaseShares" localSheetId="18">#REF!</definedName>
    <definedName name="BaseShares">#REF!</definedName>
    <definedName name="ElectricSales_NENG" localSheetId="9">#REF!</definedName>
    <definedName name="ElectricSales_NENG" localSheetId="18">#REF!</definedName>
    <definedName name="ElectricSales_NENG">#REF!</definedName>
    <definedName name="MATL1980" localSheetId="9">#REF!</definedName>
    <definedName name="MATL1980" localSheetId="18">#REF!</definedName>
    <definedName name="MATL1980">#REF!</definedName>
    <definedName name="MATL1981" localSheetId="9">#REF!</definedName>
    <definedName name="MATL1981" localSheetId="18">#REF!</definedName>
    <definedName name="MATL1981">#REF!</definedName>
    <definedName name="MATL1982" localSheetId="9">#REF!</definedName>
    <definedName name="MATL1982" localSheetId="18">#REF!</definedName>
    <definedName name="MATL1982">#REF!</definedName>
    <definedName name="MATL1983" localSheetId="9">#REF!</definedName>
    <definedName name="MATL1983" localSheetId="18">#REF!</definedName>
    <definedName name="MATL1983">#REF!</definedName>
    <definedName name="MATL1984" localSheetId="9">#REF!</definedName>
    <definedName name="MATL1984" localSheetId="18">#REF!</definedName>
    <definedName name="MATL1984">#REF!</definedName>
    <definedName name="MATL1985" localSheetId="9">#REF!</definedName>
    <definedName name="MATL1985" localSheetId="18">#REF!</definedName>
    <definedName name="MATL1985">#REF!</definedName>
    <definedName name="MATL1986" localSheetId="9">#REF!</definedName>
    <definedName name="MATL1986" localSheetId="18">#REF!</definedName>
    <definedName name="MATL1986">#REF!</definedName>
    <definedName name="MATL1987" localSheetId="9">#REF!</definedName>
    <definedName name="MATL1987" localSheetId="18">#REF!</definedName>
    <definedName name="MATL1987">#REF!</definedName>
    <definedName name="MATL1988" localSheetId="9">#REF!</definedName>
    <definedName name="MATL1988" localSheetId="18">#REF!</definedName>
    <definedName name="MATL1988">#REF!</definedName>
    <definedName name="MATL1989" localSheetId="9">#REF!</definedName>
    <definedName name="MATL1989" localSheetId="18">#REF!</definedName>
    <definedName name="MATL1989">#REF!</definedName>
    <definedName name="MATL1990" localSheetId="9">#REF!</definedName>
    <definedName name="MATL1990" localSheetId="18">#REF!</definedName>
    <definedName name="MATL1990">#REF!</definedName>
    <definedName name="MATL1991" localSheetId="9">#REF!</definedName>
    <definedName name="MATL1991" localSheetId="18">#REF!</definedName>
    <definedName name="MATL1991">#REF!</definedName>
    <definedName name="MATL1992" localSheetId="9">#REF!</definedName>
    <definedName name="MATL1992" localSheetId="18">#REF!</definedName>
    <definedName name="MATL1992">#REF!</definedName>
    <definedName name="MATL1993" localSheetId="9">#REF!</definedName>
    <definedName name="MATL1993" localSheetId="18">#REF!</definedName>
    <definedName name="MATL1993">#REF!</definedName>
    <definedName name="MATL1994" localSheetId="9">#REF!</definedName>
    <definedName name="MATL1994" localSheetId="18">#REF!</definedName>
    <definedName name="MATL1994">#REF!</definedName>
    <definedName name="MATL1995" localSheetId="9">#REF!</definedName>
    <definedName name="MATL1995" localSheetId="18">#REF!</definedName>
    <definedName name="MATL1995">#REF!</definedName>
    <definedName name="MATL1996" localSheetId="9">#REF!</definedName>
    <definedName name="MATL1996" localSheetId="18">#REF!</definedName>
    <definedName name="MATL1996">#REF!</definedName>
    <definedName name="MATL1997" localSheetId="9">#REF!</definedName>
    <definedName name="MATL1997" localSheetId="18">#REF!</definedName>
    <definedName name="MATL1997">#REF!</definedName>
    <definedName name="MATL1998" localSheetId="9">#REF!</definedName>
    <definedName name="MATL1998" localSheetId="18">#REF!</definedName>
    <definedName name="MATL1998">#REF!</definedName>
    <definedName name="MATL1999" localSheetId="9">#REF!</definedName>
    <definedName name="MATL1999" localSheetId="18">#REF!</definedName>
    <definedName name="MATL1999">#REF!</definedName>
    <definedName name="MATL2000" localSheetId="9">#REF!</definedName>
    <definedName name="MATL2000" localSheetId="18">#REF!</definedName>
    <definedName name="MATL2000">#REF!</definedName>
    <definedName name="MATL2001" localSheetId="9">#REF!</definedName>
    <definedName name="MATL2001" localSheetId="18">#REF!</definedName>
    <definedName name="MATL2001">#REF!</definedName>
    <definedName name="MATL2002" localSheetId="9">#REF!</definedName>
    <definedName name="MATL2002" localSheetId="18">#REF!</definedName>
    <definedName name="MATL2002">#REF!</definedName>
    <definedName name="MATL2003" localSheetId="9">#REF!</definedName>
    <definedName name="MATL2003" localSheetId="18">#REF!</definedName>
    <definedName name="MATL2003">#REF!</definedName>
    <definedName name="MATL2004" localSheetId="9">#REF!</definedName>
    <definedName name="MATL2004" localSheetId="18">#REF!</definedName>
    <definedName name="MATL2004">#REF!</definedName>
    <definedName name="MATL2005" localSheetId="9">#REF!</definedName>
    <definedName name="MATL2005" localSheetId="18">#REF!</definedName>
    <definedName name="MATL2005">#REF!</definedName>
    <definedName name="MATL2006" localSheetId="9">#REF!</definedName>
    <definedName name="MATL2006" localSheetId="18">#REF!</definedName>
    <definedName name="MATL2006">#REF!</definedName>
    <definedName name="MATL2007" localSheetId="9">#REF!</definedName>
    <definedName name="MATL2007" localSheetId="18">#REF!</definedName>
    <definedName name="MATL2007">#REF!</definedName>
    <definedName name="MATL2008" localSheetId="9">#REF!</definedName>
    <definedName name="MATL2008" localSheetId="18">#REF!</definedName>
    <definedName name="MATL2008">#REF!</definedName>
    <definedName name="MATL2009" localSheetId="9">#REF!</definedName>
    <definedName name="MATL2009" localSheetId="18">#REF!</definedName>
    <definedName name="MATL2009">#REF!</definedName>
    <definedName name="MATL2010" localSheetId="9">#REF!</definedName>
    <definedName name="MATL2010" localSheetId="18">#REF!</definedName>
    <definedName name="MATL2010">#REF!</definedName>
    <definedName name="MATL2011" localSheetId="9">#REF!</definedName>
    <definedName name="MATL2011" localSheetId="18">#REF!</definedName>
    <definedName name="MATL2011">#REF!</definedName>
    <definedName name="MATL2012" localSheetId="9">#REF!</definedName>
    <definedName name="MATL2012" localSheetId="18">#REF!</definedName>
    <definedName name="MATL2012">#REF!</definedName>
    <definedName name="MATL2013" localSheetId="9">#REF!</definedName>
    <definedName name="MATL2013" localSheetId="18">#REF!</definedName>
    <definedName name="MATL2013">#REF!</definedName>
    <definedName name="MATL2014" localSheetId="9">#REF!</definedName>
    <definedName name="MATL2014" localSheetId="18">#REF!</definedName>
    <definedName name="MATL2014">#REF!</definedName>
    <definedName name="MATL2015" localSheetId="9">#REF!</definedName>
    <definedName name="MATL2015" localSheetId="18">#REF!</definedName>
    <definedName name="MATL2015">#REF!</definedName>
    <definedName name="MATL2016" localSheetId="9">#REF!</definedName>
    <definedName name="MATL2016" localSheetId="18">#REF!</definedName>
    <definedName name="MATL2016">#REF!</definedName>
    <definedName name="MATL2017" localSheetId="9">#REF!</definedName>
    <definedName name="MATL2017" localSheetId="18">#REF!</definedName>
    <definedName name="MATL2017">#REF!</definedName>
    <definedName name="MATL2018" localSheetId="9">#REF!</definedName>
    <definedName name="MATL2018" localSheetId="18">#REF!</definedName>
    <definedName name="MATL2018">#REF!</definedName>
    <definedName name="MATL2019" localSheetId="9">#REF!</definedName>
    <definedName name="MATL2019" localSheetId="18">#REF!</definedName>
    <definedName name="MATL2019">#REF!</definedName>
    <definedName name="MATL2020" localSheetId="9">#REF!</definedName>
    <definedName name="MATL2020" localSheetId="18">#REF!</definedName>
    <definedName name="MATL2020">#REF!</definedName>
    <definedName name="MonMult1" localSheetId="9">#REF!</definedName>
    <definedName name="MonMult1" localSheetId="18">#REF!</definedName>
    <definedName name="MonMult1">#REF!</definedName>
    <definedName name="MonMult10" localSheetId="9">#REF!</definedName>
    <definedName name="MonMult10" localSheetId="18">#REF!</definedName>
    <definedName name="MonMult10">#REF!</definedName>
    <definedName name="MonMult11" localSheetId="9">#REF!</definedName>
    <definedName name="MonMult11" localSheetId="18">#REF!</definedName>
    <definedName name="MonMult11">#REF!</definedName>
    <definedName name="MonMult12" localSheetId="9">#REF!</definedName>
    <definedName name="MonMult12" localSheetId="18">#REF!</definedName>
    <definedName name="MonMult12">#REF!</definedName>
    <definedName name="MonMult2" localSheetId="9">#REF!</definedName>
    <definedName name="MonMult2" localSheetId="18">#REF!</definedName>
    <definedName name="MonMult2">#REF!</definedName>
    <definedName name="MonMult3" localSheetId="9">#REF!</definedName>
    <definedName name="MonMult3" localSheetId="18">#REF!</definedName>
    <definedName name="MonMult3">#REF!</definedName>
    <definedName name="MonMult4" localSheetId="9">#REF!</definedName>
    <definedName name="MonMult4" localSheetId="18">#REF!</definedName>
    <definedName name="MonMult4">#REF!</definedName>
    <definedName name="MonMult5" localSheetId="9">#REF!</definedName>
    <definedName name="MonMult5" localSheetId="18">#REF!</definedName>
    <definedName name="MonMult5">#REF!</definedName>
    <definedName name="MonMult6" localSheetId="9">#REF!</definedName>
    <definedName name="MonMult6" localSheetId="18">#REF!</definedName>
    <definedName name="MonMult6">#REF!</definedName>
    <definedName name="MonMult7" localSheetId="9">#REF!</definedName>
    <definedName name="MonMult7" localSheetId="18">#REF!</definedName>
    <definedName name="MonMult7">#REF!</definedName>
    <definedName name="MonMult8" localSheetId="9">#REF!</definedName>
    <definedName name="MonMult8" localSheetId="18">#REF!</definedName>
    <definedName name="MonMult8">#REF!</definedName>
    <definedName name="MonMult9" localSheetId="9">#REF!</definedName>
    <definedName name="MonMult9" localSheetId="18">#REF!</definedName>
    <definedName name="MonMult9">#REF!</definedName>
    <definedName name="NENG1980" localSheetId="9">#REF!</definedName>
    <definedName name="NENG1980" localSheetId="18">#REF!</definedName>
    <definedName name="NENG1980">#REF!</definedName>
    <definedName name="NENG1981" localSheetId="9">#REF!</definedName>
    <definedName name="NENG1981" localSheetId="18">#REF!</definedName>
    <definedName name="NENG1981">#REF!</definedName>
    <definedName name="NENG1982" localSheetId="9">#REF!</definedName>
    <definedName name="NENG1982" localSheetId="18">#REF!</definedName>
    <definedName name="NENG1982">#REF!</definedName>
    <definedName name="NENG1983" localSheetId="9">#REF!</definedName>
    <definedName name="NENG1983" localSheetId="18">#REF!</definedName>
    <definedName name="NENG1983">#REF!</definedName>
    <definedName name="NENG1984" localSheetId="9">#REF!</definedName>
    <definedName name="NENG1984" localSheetId="18">#REF!</definedName>
    <definedName name="NENG1984">#REF!</definedName>
    <definedName name="NENG1985" localSheetId="9">#REF!</definedName>
    <definedName name="NENG1985" localSheetId="18">#REF!</definedName>
    <definedName name="NENG1985">#REF!</definedName>
    <definedName name="NENG1986" localSheetId="9">#REF!</definedName>
    <definedName name="NENG1986" localSheetId="18">#REF!</definedName>
    <definedName name="NENG1986">#REF!</definedName>
    <definedName name="NENG1987" localSheetId="9">#REF!</definedName>
    <definedName name="NENG1987" localSheetId="18">#REF!</definedName>
    <definedName name="NENG1987">#REF!</definedName>
    <definedName name="NENG1988" localSheetId="9">#REF!</definedName>
    <definedName name="NENG1988" localSheetId="18">#REF!</definedName>
    <definedName name="NENG1988">#REF!</definedName>
    <definedName name="NENG1989" localSheetId="9">#REF!</definedName>
    <definedName name="NENG1989" localSheetId="18">#REF!</definedName>
    <definedName name="NENG1989">#REF!</definedName>
    <definedName name="NENG1990" localSheetId="9">#REF!</definedName>
    <definedName name="NENG1990" localSheetId="18">#REF!</definedName>
    <definedName name="NENG1990">#REF!</definedName>
    <definedName name="NENG1991" localSheetId="9">#REF!</definedName>
    <definedName name="NENG1991" localSheetId="18">#REF!</definedName>
    <definedName name="NENG1991">#REF!</definedName>
    <definedName name="NENG1992" localSheetId="9">#REF!</definedName>
    <definedName name="NENG1992" localSheetId="18">#REF!</definedName>
    <definedName name="NENG1992">#REF!</definedName>
    <definedName name="NENG1993" localSheetId="9">#REF!</definedName>
    <definedName name="NENG1993" localSheetId="18">#REF!</definedName>
    <definedName name="NENG1993">#REF!</definedName>
    <definedName name="NENG1994" localSheetId="9">#REF!</definedName>
    <definedName name="NENG1994" localSheetId="18">#REF!</definedName>
    <definedName name="NENG1994">#REF!</definedName>
    <definedName name="NENG1995" localSheetId="9">#REF!</definedName>
    <definedName name="NENG1995" localSheetId="18">#REF!</definedName>
    <definedName name="NENG1995">#REF!</definedName>
    <definedName name="NENG1996" localSheetId="9">#REF!</definedName>
    <definedName name="NENG1996" localSheetId="18">#REF!</definedName>
    <definedName name="NENG1996">#REF!</definedName>
    <definedName name="NENG1997" localSheetId="9">#REF!</definedName>
    <definedName name="NENG1997" localSheetId="18">#REF!</definedName>
    <definedName name="NENG1997">#REF!</definedName>
    <definedName name="NENG1998" localSheetId="9">#REF!</definedName>
    <definedName name="NENG1998" localSheetId="18">#REF!</definedName>
    <definedName name="NENG1998">#REF!</definedName>
    <definedName name="NENG1999" localSheetId="9">#REF!</definedName>
    <definedName name="NENG1999" localSheetId="18">#REF!</definedName>
    <definedName name="NENG1999">#REF!</definedName>
    <definedName name="NENG2000" localSheetId="9">#REF!</definedName>
    <definedName name="NENG2000" localSheetId="18">#REF!</definedName>
    <definedName name="NENG2000">#REF!</definedName>
    <definedName name="NENG2001" localSheetId="9">#REF!</definedName>
    <definedName name="NENG2001" localSheetId="18">#REF!</definedName>
    <definedName name="NENG2001">#REF!</definedName>
    <definedName name="NENG2002" localSheetId="9">#REF!</definedName>
    <definedName name="NENG2002" localSheetId="18">#REF!</definedName>
    <definedName name="NENG2002">#REF!</definedName>
    <definedName name="NENG2003" localSheetId="9">#REF!</definedName>
    <definedName name="NENG2003" localSheetId="18">#REF!</definedName>
    <definedName name="NENG2003">#REF!</definedName>
    <definedName name="NENG2004" localSheetId="9">#REF!</definedName>
    <definedName name="NENG2004" localSheetId="18">#REF!</definedName>
    <definedName name="NENG2004">#REF!</definedName>
    <definedName name="NENG2005" localSheetId="9">#REF!</definedName>
    <definedName name="NENG2005" localSheetId="18">#REF!</definedName>
    <definedName name="NENG2005">#REF!</definedName>
    <definedName name="NENG2006" localSheetId="9">#REF!</definedName>
    <definedName name="NENG2006" localSheetId="18">#REF!</definedName>
    <definedName name="NENG2006">#REF!</definedName>
    <definedName name="NENG2007" localSheetId="9">#REF!</definedName>
    <definedName name="NENG2007" localSheetId="18">#REF!</definedName>
    <definedName name="NENG2007">#REF!</definedName>
    <definedName name="NENG2008" localSheetId="9">#REF!</definedName>
    <definedName name="NENG2008" localSheetId="18">#REF!</definedName>
    <definedName name="NENG2008">#REF!</definedName>
    <definedName name="NENG2009" localSheetId="9">#REF!</definedName>
    <definedName name="NENG2009" localSheetId="18">#REF!</definedName>
    <definedName name="NENG2009">#REF!</definedName>
    <definedName name="NENG2010" localSheetId="9">#REF!</definedName>
    <definedName name="NENG2010" localSheetId="18">#REF!</definedName>
    <definedName name="NENG2010">#REF!</definedName>
    <definedName name="NENG2011" localSheetId="9">#REF!</definedName>
    <definedName name="NENG2011" localSheetId="18">#REF!</definedName>
    <definedName name="NENG2011">#REF!</definedName>
    <definedName name="NENG2012" localSheetId="9">#REF!</definedName>
    <definedName name="NENG2012" localSheetId="18">#REF!</definedName>
    <definedName name="NENG2012">#REF!</definedName>
    <definedName name="NENG2013" localSheetId="9">#REF!</definedName>
    <definedName name="NENG2013" localSheetId="18">#REF!</definedName>
    <definedName name="NENG2013">#REF!</definedName>
    <definedName name="NENG2014" localSheetId="9">#REF!</definedName>
    <definedName name="NENG2014" localSheetId="18">#REF!</definedName>
    <definedName name="NENG2014">#REF!</definedName>
    <definedName name="NENG2015" localSheetId="9">#REF!</definedName>
    <definedName name="NENG2015" localSheetId="18">#REF!</definedName>
    <definedName name="NENG2015">#REF!</definedName>
    <definedName name="NENG2016" localSheetId="9">#REF!</definedName>
    <definedName name="NENG2016" localSheetId="18">#REF!</definedName>
    <definedName name="NENG2016">#REF!</definedName>
    <definedName name="NENG2017" localSheetId="9">#REF!</definedName>
    <definedName name="NENG2017" localSheetId="18">#REF!</definedName>
    <definedName name="NENG2017">#REF!</definedName>
    <definedName name="NENG2018" localSheetId="9">#REF!</definedName>
    <definedName name="NENG2018" localSheetId="18">#REF!</definedName>
    <definedName name="NENG2018">#REF!</definedName>
    <definedName name="NENG2019" localSheetId="9">#REF!</definedName>
    <definedName name="NENG2019" localSheetId="18">#REF!</definedName>
    <definedName name="NENG2019">#REF!</definedName>
    <definedName name="NENG2020" localSheetId="9">#REF!</definedName>
    <definedName name="NENG2020" localSheetId="18">#REF!</definedName>
    <definedName name="NENG2020">#REF!</definedName>
    <definedName name="SATL1980" localSheetId="9">#REF!</definedName>
    <definedName name="SATL1980" localSheetId="18">#REF!</definedName>
    <definedName name="SATL1980">#REF!</definedName>
    <definedName name="SATL1981" localSheetId="9">#REF!</definedName>
    <definedName name="SATL1981" localSheetId="18">#REF!</definedName>
    <definedName name="SATL1981">#REF!</definedName>
    <definedName name="SATL1982" localSheetId="9">#REF!</definedName>
    <definedName name="SATL1982" localSheetId="18">#REF!</definedName>
    <definedName name="SATL1982">#REF!</definedName>
    <definedName name="SATL1983" localSheetId="9">#REF!</definedName>
    <definedName name="SATL1983" localSheetId="18">#REF!</definedName>
    <definedName name="SATL1983">#REF!</definedName>
    <definedName name="SATL1984" localSheetId="9">#REF!</definedName>
    <definedName name="SATL1984" localSheetId="18">#REF!</definedName>
    <definedName name="SATL1984">#REF!</definedName>
    <definedName name="SATL1985" localSheetId="9">#REF!</definedName>
    <definedName name="SATL1985" localSheetId="18">#REF!</definedName>
    <definedName name="SATL1985">#REF!</definedName>
    <definedName name="SATL1986" localSheetId="9">#REF!</definedName>
    <definedName name="SATL1986" localSheetId="18">#REF!</definedName>
    <definedName name="SATL1986">#REF!</definedName>
    <definedName name="SATL1987" localSheetId="9">#REF!</definedName>
    <definedName name="SATL1987" localSheetId="18">#REF!</definedName>
    <definedName name="SATL1987">#REF!</definedName>
    <definedName name="SATL1988" localSheetId="9">#REF!</definedName>
    <definedName name="SATL1988" localSheetId="18">#REF!</definedName>
    <definedName name="SATL1988">#REF!</definedName>
    <definedName name="SATL1989" localSheetId="9">#REF!</definedName>
    <definedName name="SATL1989" localSheetId="18">#REF!</definedName>
    <definedName name="SATL1989">#REF!</definedName>
    <definedName name="SATL1990" localSheetId="9">#REF!</definedName>
    <definedName name="SATL1990" localSheetId="18">#REF!</definedName>
    <definedName name="SATL1990">#REF!</definedName>
    <definedName name="SATL1991" localSheetId="9">#REF!</definedName>
    <definedName name="SATL1991" localSheetId="18">#REF!</definedName>
    <definedName name="SATL1991">#REF!</definedName>
    <definedName name="SATL1992" localSheetId="9">#REF!</definedName>
    <definedName name="SATL1992" localSheetId="18">#REF!</definedName>
    <definedName name="SATL1992">#REF!</definedName>
    <definedName name="SATL1993" localSheetId="9">#REF!</definedName>
    <definedName name="SATL1993" localSheetId="18">#REF!</definedName>
    <definedName name="SATL1993">#REF!</definedName>
    <definedName name="SATL1994" localSheetId="9">#REF!</definedName>
    <definedName name="SATL1994" localSheetId="18">#REF!</definedName>
    <definedName name="SATL1994">#REF!</definedName>
    <definedName name="SATL1995" localSheetId="9">#REF!</definedName>
    <definedName name="SATL1995" localSheetId="18">#REF!</definedName>
    <definedName name="SATL1995">#REF!</definedName>
    <definedName name="SATL1996" localSheetId="9">#REF!</definedName>
    <definedName name="SATL1996" localSheetId="18">#REF!</definedName>
    <definedName name="SATL1996">#REF!</definedName>
    <definedName name="SATL1997" localSheetId="9">#REF!</definedName>
    <definedName name="SATL1997" localSheetId="18">#REF!</definedName>
    <definedName name="SATL1997">#REF!</definedName>
    <definedName name="SATL1998" localSheetId="9">#REF!</definedName>
    <definedName name="SATL1998" localSheetId="18">#REF!</definedName>
    <definedName name="SATL1998">#REF!</definedName>
    <definedName name="SATL1999" localSheetId="9">#REF!</definedName>
    <definedName name="SATL1999" localSheetId="18">#REF!</definedName>
    <definedName name="SATL1999">#REF!</definedName>
    <definedName name="SATL2000" localSheetId="9">#REF!</definedName>
    <definedName name="SATL2000" localSheetId="18">#REF!</definedName>
    <definedName name="SATL2000">#REF!</definedName>
    <definedName name="SATL2001" localSheetId="9">#REF!</definedName>
    <definedName name="SATL2001" localSheetId="18">#REF!</definedName>
    <definedName name="SATL2001">#REF!</definedName>
    <definedName name="SATL2002" localSheetId="9">#REF!</definedName>
    <definedName name="SATL2002" localSheetId="18">#REF!</definedName>
    <definedName name="SATL2002">#REF!</definedName>
    <definedName name="SATL2003" localSheetId="9">#REF!</definedName>
    <definedName name="SATL2003" localSheetId="18">#REF!</definedName>
    <definedName name="SATL2003">#REF!</definedName>
    <definedName name="SATL2004" localSheetId="9">#REF!</definedName>
    <definedName name="SATL2004" localSheetId="18">#REF!</definedName>
    <definedName name="SATL2004">#REF!</definedName>
    <definedName name="SATL2005" localSheetId="9">#REF!</definedName>
    <definedName name="SATL2005" localSheetId="18">#REF!</definedName>
    <definedName name="SATL2005">#REF!</definedName>
    <definedName name="SATL2006" localSheetId="9">#REF!</definedName>
    <definedName name="SATL2006" localSheetId="18">#REF!</definedName>
    <definedName name="SATL2006">#REF!</definedName>
    <definedName name="SATL2007" localSheetId="9">#REF!</definedName>
    <definedName name="SATL2007" localSheetId="18">#REF!</definedName>
    <definedName name="SATL2007">#REF!</definedName>
    <definedName name="SATL2008" localSheetId="9">#REF!</definedName>
    <definedName name="SATL2008" localSheetId="18">#REF!</definedName>
    <definedName name="SATL2008">#REF!</definedName>
    <definedName name="SATL2009" localSheetId="9">#REF!</definedName>
    <definedName name="SATL2009" localSheetId="18">#REF!</definedName>
    <definedName name="SATL2009">#REF!</definedName>
    <definedName name="SATL2010" localSheetId="9">#REF!</definedName>
    <definedName name="SATL2010" localSheetId="18">#REF!</definedName>
    <definedName name="SATL2010">#REF!</definedName>
    <definedName name="SATL2011" localSheetId="9">#REF!</definedName>
    <definedName name="SATL2011" localSheetId="18">#REF!</definedName>
    <definedName name="SATL2011">#REF!</definedName>
    <definedName name="SATL2012" localSheetId="9">#REF!</definedName>
    <definedName name="SATL2012" localSheetId="18">#REF!</definedName>
    <definedName name="SATL2012">#REF!</definedName>
    <definedName name="SATL2013" localSheetId="9">#REF!</definedName>
    <definedName name="SATL2013" localSheetId="18">#REF!</definedName>
    <definedName name="SATL2013">#REF!</definedName>
    <definedName name="SATL2014" localSheetId="9">#REF!</definedName>
    <definedName name="SATL2014" localSheetId="18">#REF!</definedName>
    <definedName name="SATL2014">#REF!</definedName>
    <definedName name="SATL2015" localSheetId="9">#REF!</definedName>
    <definedName name="SATL2015" localSheetId="18">#REF!</definedName>
    <definedName name="SATL2015">#REF!</definedName>
    <definedName name="SATL2016" localSheetId="9">#REF!</definedName>
    <definedName name="SATL2016" localSheetId="18">#REF!</definedName>
    <definedName name="SATL2016">#REF!</definedName>
    <definedName name="SATL2017" localSheetId="9">#REF!</definedName>
    <definedName name="SATL2017" localSheetId="18">#REF!</definedName>
    <definedName name="SATL2017">#REF!</definedName>
    <definedName name="SATL2018" localSheetId="9">#REF!</definedName>
    <definedName name="SATL2018" localSheetId="18">#REF!</definedName>
    <definedName name="SATL2018">#REF!</definedName>
    <definedName name="SATL2019" localSheetId="9">#REF!</definedName>
    <definedName name="SATL2019" localSheetId="18">#REF!</definedName>
    <definedName name="SATL2019">#REF!</definedName>
    <definedName name="SATL2020" localSheetId="9">#REF!</definedName>
    <definedName name="SATL2020" localSheetId="18">#REF!</definedName>
    <definedName name="SATL2020">#REF!</definedName>
  </definedNames>
  <calcPr calcId="145621"/>
</workbook>
</file>

<file path=xl/calcChain.xml><?xml version="1.0" encoding="utf-8"?>
<calcChain xmlns="http://schemas.openxmlformats.org/spreadsheetml/2006/main">
  <c r="F50" i="32" l="1"/>
  <c r="D50" i="32"/>
  <c r="B50" i="32"/>
  <c r="F49" i="32"/>
  <c r="D49" i="32"/>
  <c r="B49" i="32"/>
  <c r="F48" i="32"/>
  <c r="D48" i="32"/>
  <c r="B48" i="32"/>
  <c r="F47" i="32"/>
  <c r="D47" i="32"/>
  <c r="B47" i="32"/>
  <c r="F46" i="32"/>
  <c r="D46" i="32"/>
  <c r="B46" i="32"/>
  <c r="F45" i="32"/>
  <c r="D45" i="32"/>
  <c r="B45" i="32"/>
  <c r="F44" i="32"/>
  <c r="D44" i="32"/>
  <c r="B44" i="32"/>
  <c r="F43" i="32"/>
  <c r="D43" i="32"/>
  <c r="B43" i="32"/>
  <c r="F42" i="32"/>
  <c r="D42" i="32"/>
  <c r="B42" i="32"/>
  <c r="F41" i="32"/>
  <c r="D41" i="32"/>
  <c r="B41" i="32"/>
  <c r="F40" i="32"/>
  <c r="D40" i="32"/>
  <c r="B40" i="32"/>
  <c r="F39" i="32"/>
  <c r="D39" i="32"/>
  <c r="B39" i="32"/>
  <c r="F38" i="32"/>
  <c r="D38" i="32"/>
  <c r="B38" i="32"/>
  <c r="F37" i="32"/>
  <c r="D37" i="32"/>
  <c r="B37" i="32"/>
  <c r="F36" i="32"/>
  <c r="D36" i="32"/>
  <c r="B36" i="32"/>
  <c r="F35" i="32"/>
  <c r="D35" i="32"/>
  <c r="B35" i="32"/>
  <c r="F34" i="32"/>
  <c r="D34" i="32"/>
  <c r="B34" i="32"/>
  <c r="F33" i="32"/>
  <c r="D33" i="32"/>
  <c r="B33" i="32"/>
  <c r="A33" i="32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F32" i="32"/>
  <c r="D32" i="32"/>
  <c r="B32" i="32"/>
  <c r="F31" i="32"/>
  <c r="D31" i="32"/>
  <c r="B31" i="32"/>
  <c r="F30" i="32"/>
  <c r="D30" i="32"/>
  <c r="B30" i="32"/>
  <c r="F29" i="32"/>
  <c r="D29" i="32"/>
  <c r="B29" i="32"/>
  <c r="F28" i="32"/>
  <c r="D28" i="32"/>
  <c r="B28" i="32"/>
  <c r="F27" i="32"/>
  <c r="D27" i="32"/>
  <c r="B27" i="32"/>
  <c r="F26" i="32"/>
  <c r="D26" i="32"/>
  <c r="B26" i="32"/>
  <c r="F25" i="32"/>
  <c r="D25" i="32"/>
  <c r="B25" i="32"/>
  <c r="F24" i="32"/>
  <c r="D24" i="32"/>
  <c r="B24" i="32"/>
  <c r="F23" i="32"/>
  <c r="D23" i="32"/>
  <c r="B23" i="32"/>
  <c r="F22" i="32"/>
  <c r="D22" i="32"/>
  <c r="B22" i="32"/>
  <c r="F21" i="32"/>
  <c r="D21" i="32"/>
  <c r="B21" i="32"/>
  <c r="F20" i="32"/>
  <c r="D20" i="32"/>
  <c r="B20" i="32"/>
  <c r="F19" i="32"/>
  <c r="D19" i="32"/>
  <c r="B19" i="32"/>
  <c r="F18" i="32"/>
  <c r="D18" i="32"/>
  <c r="B18" i="32"/>
  <c r="F17" i="32"/>
  <c r="D17" i="32"/>
  <c r="B17" i="32"/>
  <c r="F16" i="32"/>
  <c r="D16" i="32"/>
  <c r="B16" i="32"/>
  <c r="F15" i="32"/>
  <c r="D15" i="32"/>
  <c r="B15" i="32"/>
  <c r="F14" i="32"/>
  <c r="D14" i="32"/>
  <c r="B14" i="32"/>
  <c r="F13" i="32"/>
  <c r="D13" i="32"/>
  <c r="B13" i="32"/>
  <c r="F12" i="32"/>
  <c r="D12" i="32"/>
  <c r="B12" i="32"/>
  <c r="F11" i="32"/>
  <c r="D11" i="32"/>
  <c r="B11" i="32"/>
  <c r="F10" i="32"/>
  <c r="D10" i="32"/>
  <c r="B10" i="32"/>
  <c r="F9" i="32"/>
  <c r="D9" i="32"/>
  <c r="F8" i="32"/>
  <c r="D8" i="32"/>
  <c r="F7" i="32"/>
  <c r="D7" i="32"/>
  <c r="F6" i="32"/>
  <c r="D6" i="32"/>
  <c r="F5" i="32"/>
  <c r="D5" i="32"/>
  <c r="F4" i="32"/>
  <c r="D4" i="32"/>
  <c r="H3" i="32"/>
  <c r="J3" i="32" s="1"/>
  <c r="F3" i="32"/>
  <c r="H4" i="32" s="1"/>
  <c r="J4" i="32" s="1"/>
  <c r="D3" i="32"/>
  <c r="J2" i="32"/>
  <c r="H2" i="32"/>
  <c r="F2" i="32"/>
  <c r="H48" i="32" s="1"/>
  <c r="J48" i="32" s="1"/>
  <c r="K48" i="32" s="1"/>
  <c r="L48" i="30" s="1"/>
  <c r="D2" i="32"/>
  <c r="A35" i="3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34" i="31"/>
  <c r="A33" i="31"/>
  <c r="B9" i="31"/>
  <c r="B9" i="32" s="1"/>
  <c r="B8" i="31"/>
  <c r="B7" i="31" s="1"/>
  <c r="A33" i="30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L48" i="28"/>
  <c r="A33" i="28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I12" i="28"/>
  <c r="I13" i="28" s="1"/>
  <c r="I14" i="28" s="1"/>
  <c r="I15" i="28" s="1"/>
  <c r="I16" i="28" s="1"/>
  <c r="I17" i="28" s="1"/>
  <c r="I18" i="28" s="1"/>
  <c r="I19" i="28" s="1"/>
  <c r="I20" i="28" s="1"/>
  <c r="I21" i="28" s="1"/>
  <c r="I22" i="28" s="1"/>
  <c r="I23" i="28" s="1"/>
  <c r="I24" i="28" s="1"/>
  <c r="I25" i="28" s="1"/>
  <c r="I26" i="28" s="1"/>
  <c r="I27" i="28" s="1"/>
  <c r="I28" i="28" s="1"/>
  <c r="I29" i="28" s="1"/>
  <c r="I30" i="28" s="1"/>
  <c r="I31" i="28" s="1"/>
  <c r="I32" i="28" s="1"/>
  <c r="I33" i="28" s="1"/>
  <c r="I34" i="28" s="1"/>
  <c r="I35" i="28" s="1"/>
  <c r="I36" i="28" s="1"/>
  <c r="I37" i="28" s="1"/>
  <c r="I38" i="28" s="1"/>
  <c r="I39" i="28" s="1"/>
  <c r="I40" i="28" s="1"/>
  <c r="I41" i="28" s="1"/>
  <c r="I42" i="28" s="1"/>
  <c r="I43" i="28" s="1"/>
  <c r="I44" i="28" s="1"/>
  <c r="I45" i="28" s="1"/>
  <c r="I46" i="28" s="1"/>
  <c r="I47" i="28" s="1"/>
  <c r="I48" i="28" s="1"/>
  <c r="I49" i="28" s="1"/>
  <c r="I50" i="28" s="1"/>
  <c r="E12" i="28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E34" i="28" s="1"/>
  <c r="E35" i="28" s="1"/>
  <c r="E36" i="28" s="1"/>
  <c r="E37" i="28" s="1"/>
  <c r="E38" i="28" s="1"/>
  <c r="E39" i="28" s="1"/>
  <c r="E40" i="28" s="1"/>
  <c r="E41" i="28" s="1"/>
  <c r="E42" i="28" s="1"/>
  <c r="E43" i="28" s="1"/>
  <c r="E44" i="28" s="1"/>
  <c r="E45" i="28" s="1"/>
  <c r="E46" i="28" s="1"/>
  <c r="E47" i="28" s="1"/>
  <c r="E48" i="28" s="1"/>
  <c r="E49" i="28" s="1"/>
  <c r="E50" i="28" s="1"/>
  <c r="K11" i="28"/>
  <c r="K12" i="28" s="1"/>
  <c r="K13" i="28" s="1"/>
  <c r="K14" i="28" s="1"/>
  <c r="K15" i="28" s="1"/>
  <c r="K16" i="28" s="1"/>
  <c r="K17" i="28" s="1"/>
  <c r="K18" i="28" s="1"/>
  <c r="K19" i="28" s="1"/>
  <c r="K20" i="28" s="1"/>
  <c r="K21" i="28" s="1"/>
  <c r="K22" i="28" s="1"/>
  <c r="K23" i="28" s="1"/>
  <c r="K24" i="28" s="1"/>
  <c r="K25" i="28" s="1"/>
  <c r="K26" i="28" s="1"/>
  <c r="K27" i="28" s="1"/>
  <c r="K28" i="28" s="1"/>
  <c r="K29" i="28" s="1"/>
  <c r="K30" i="28" s="1"/>
  <c r="K31" i="28" s="1"/>
  <c r="K32" i="28" s="1"/>
  <c r="K33" i="28" s="1"/>
  <c r="K34" i="28" s="1"/>
  <c r="K35" i="28" s="1"/>
  <c r="K36" i="28" s="1"/>
  <c r="K37" i="28" s="1"/>
  <c r="K38" i="28" s="1"/>
  <c r="K39" i="28" s="1"/>
  <c r="K40" i="28" s="1"/>
  <c r="K41" i="28" s="1"/>
  <c r="K42" i="28" s="1"/>
  <c r="K43" i="28" s="1"/>
  <c r="K44" i="28" s="1"/>
  <c r="K45" i="28" s="1"/>
  <c r="K46" i="28" s="1"/>
  <c r="K47" i="28" s="1"/>
  <c r="K48" i="28" s="1"/>
  <c r="K49" i="28" s="1"/>
  <c r="K50" i="28" s="1"/>
  <c r="J11" i="28"/>
  <c r="J12" i="28" s="1"/>
  <c r="J13" i="28" s="1"/>
  <c r="J14" i="28" s="1"/>
  <c r="J15" i="28" s="1"/>
  <c r="J16" i="28" s="1"/>
  <c r="J17" i="28" s="1"/>
  <c r="J18" i="28" s="1"/>
  <c r="J19" i="28" s="1"/>
  <c r="J20" i="28" s="1"/>
  <c r="J21" i="28" s="1"/>
  <c r="J22" i="28" s="1"/>
  <c r="J23" i="28" s="1"/>
  <c r="J24" i="28" s="1"/>
  <c r="J25" i="28" s="1"/>
  <c r="J26" i="28" s="1"/>
  <c r="J27" i="28" s="1"/>
  <c r="J28" i="28" s="1"/>
  <c r="J29" i="28" s="1"/>
  <c r="J30" i="28" s="1"/>
  <c r="J31" i="28" s="1"/>
  <c r="J32" i="28" s="1"/>
  <c r="J33" i="28" s="1"/>
  <c r="J34" i="28" s="1"/>
  <c r="J35" i="28" s="1"/>
  <c r="J36" i="28" s="1"/>
  <c r="J37" i="28" s="1"/>
  <c r="J38" i="28" s="1"/>
  <c r="J39" i="28" s="1"/>
  <c r="J40" i="28" s="1"/>
  <c r="J41" i="28" s="1"/>
  <c r="J42" i="28" s="1"/>
  <c r="J43" i="28" s="1"/>
  <c r="J44" i="28" s="1"/>
  <c r="J45" i="28" s="1"/>
  <c r="J46" i="28" s="1"/>
  <c r="J47" i="28" s="1"/>
  <c r="J48" i="28" s="1"/>
  <c r="J49" i="28" s="1"/>
  <c r="J50" i="28" s="1"/>
  <c r="I11" i="28"/>
  <c r="H11" i="28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H29" i="28" s="1"/>
  <c r="H30" i="28" s="1"/>
  <c r="H31" i="28" s="1"/>
  <c r="H32" i="28" s="1"/>
  <c r="H33" i="28" s="1"/>
  <c r="H34" i="28" s="1"/>
  <c r="H35" i="28" s="1"/>
  <c r="H36" i="28" s="1"/>
  <c r="H37" i="28" s="1"/>
  <c r="H38" i="28" s="1"/>
  <c r="H39" i="28" s="1"/>
  <c r="H40" i="28" s="1"/>
  <c r="H41" i="28" s="1"/>
  <c r="H42" i="28" s="1"/>
  <c r="H43" i="28" s="1"/>
  <c r="H44" i="28" s="1"/>
  <c r="H45" i="28" s="1"/>
  <c r="H46" i="28" s="1"/>
  <c r="H47" i="28" s="1"/>
  <c r="H48" i="28" s="1"/>
  <c r="H49" i="28" s="1"/>
  <c r="H50" i="28" s="1"/>
  <c r="G11" i="28"/>
  <c r="G12" i="28" s="1"/>
  <c r="G13" i="28" s="1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35" i="28" s="1"/>
  <c r="G36" i="28" s="1"/>
  <c r="G37" i="28" s="1"/>
  <c r="G38" i="28" s="1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F11" i="28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F29" i="28" s="1"/>
  <c r="F30" i="28" s="1"/>
  <c r="F31" i="28" s="1"/>
  <c r="F32" i="28" s="1"/>
  <c r="F33" i="28" s="1"/>
  <c r="F34" i="28" s="1"/>
  <c r="F35" i="28" s="1"/>
  <c r="F36" i="28" s="1"/>
  <c r="F37" i="28" s="1"/>
  <c r="F38" i="28" s="1"/>
  <c r="F39" i="28" s="1"/>
  <c r="F40" i="28" s="1"/>
  <c r="F41" i="28" s="1"/>
  <c r="F42" i="28" s="1"/>
  <c r="F43" i="28" s="1"/>
  <c r="F44" i="28" s="1"/>
  <c r="F45" i="28" s="1"/>
  <c r="F46" i="28" s="1"/>
  <c r="F47" i="28" s="1"/>
  <c r="F48" i="28" s="1"/>
  <c r="F49" i="28" s="1"/>
  <c r="F50" i="28" s="1"/>
  <c r="E11" i="28"/>
  <c r="D11" i="28"/>
  <c r="D11" i="29" s="1"/>
  <c r="C11" i="28"/>
  <c r="C11" i="29" s="1"/>
  <c r="B11" i="28"/>
  <c r="B11" i="29" s="1"/>
  <c r="K10" i="28"/>
  <c r="K9" i="28" s="1"/>
  <c r="K8" i="28" s="1"/>
  <c r="K7" i="28" s="1"/>
  <c r="K6" i="28" s="1"/>
  <c r="K5" i="28" s="1"/>
  <c r="K4" i="28" s="1"/>
  <c r="K3" i="28" s="1"/>
  <c r="K2" i="28" s="1"/>
  <c r="I10" i="28"/>
  <c r="H10" i="28"/>
  <c r="G10" i="28"/>
  <c r="G9" i="28" s="1"/>
  <c r="G8" i="28" s="1"/>
  <c r="G7" i="28" s="1"/>
  <c r="G6" i="28" s="1"/>
  <c r="G5" i="28" s="1"/>
  <c r="G4" i="28" s="1"/>
  <c r="G3" i="28" s="1"/>
  <c r="G2" i="28" s="1"/>
  <c r="E10" i="28"/>
  <c r="D10" i="28"/>
  <c r="C10" i="28"/>
  <c r="C10" i="29" s="1"/>
  <c r="I9" i="28"/>
  <c r="H9" i="28"/>
  <c r="H8" i="28" s="1"/>
  <c r="H7" i="28" s="1"/>
  <c r="H6" i="28" s="1"/>
  <c r="H5" i="28" s="1"/>
  <c r="H4" i="28" s="1"/>
  <c r="H3" i="28" s="1"/>
  <c r="H2" i="28" s="1"/>
  <c r="E9" i="28"/>
  <c r="D9" i="28"/>
  <c r="I8" i="28"/>
  <c r="I7" i="28" s="1"/>
  <c r="I6" i="28" s="1"/>
  <c r="I5" i="28" s="1"/>
  <c r="I4" i="28" s="1"/>
  <c r="I3" i="28" s="1"/>
  <c r="I2" i="28" s="1"/>
  <c r="E8" i="28"/>
  <c r="E7" i="28" s="1"/>
  <c r="E6" i="28" s="1"/>
  <c r="E5" i="28" s="1"/>
  <c r="E4" i="28" s="1"/>
  <c r="E3" i="28" s="1"/>
  <c r="E2" i="28" s="1"/>
  <c r="A33" i="27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34" i="26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33" i="26"/>
  <c r="L24" i="25"/>
  <c r="K24" i="25"/>
  <c r="J24" i="25"/>
  <c r="I24" i="25"/>
  <c r="H24" i="25"/>
  <c r="G24" i="25"/>
  <c r="F24" i="25"/>
  <c r="E24" i="25"/>
  <c r="D24" i="25"/>
  <c r="C24" i="25"/>
  <c r="B24" i="25"/>
  <c r="M24" i="25" s="1"/>
  <c r="L18" i="25"/>
  <c r="K18" i="25"/>
  <c r="H18" i="25"/>
  <c r="G18" i="25"/>
  <c r="D18" i="25"/>
  <c r="C18" i="25"/>
  <c r="M17" i="25"/>
  <c r="I18" i="25" s="1"/>
  <c r="L15" i="25"/>
  <c r="K15" i="25"/>
  <c r="J15" i="25"/>
  <c r="I15" i="25"/>
  <c r="H15" i="25"/>
  <c r="G15" i="25"/>
  <c r="F15" i="25"/>
  <c r="E15" i="25"/>
  <c r="D15" i="25"/>
  <c r="C15" i="25"/>
  <c r="B15" i="25"/>
  <c r="F25" i="25" l="1"/>
  <c r="J25" i="25"/>
  <c r="E25" i="25"/>
  <c r="I25" i="25"/>
  <c r="C25" i="25"/>
  <c r="G25" i="25"/>
  <c r="K25" i="25"/>
  <c r="D25" i="25"/>
  <c r="H25" i="25"/>
  <c r="L25" i="25"/>
  <c r="E11" i="29"/>
  <c r="O11" i="28"/>
  <c r="N11" i="28" s="1"/>
  <c r="B18" i="25"/>
  <c r="F18" i="25"/>
  <c r="J18" i="25"/>
  <c r="B25" i="25"/>
  <c r="N15" i="25" s="1"/>
  <c r="D8" i="28"/>
  <c r="C9" i="28"/>
  <c r="B10" i="28"/>
  <c r="F10" i="28"/>
  <c r="F9" i="28" s="1"/>
  <c r="F8" i="28" s="1"/>
  <c r="F7" i="28" s="1"/>
  <c r="F6" i="28" s="1"/>
  <c r="F5" i="28" s="1"/>
  <c r="F4" i="28" s="1"/>
  <c r="F3" i="28" s="1"/>
  <c r="F2" i="28" s="1"/>
  <c r="J10" i="28"/>
  <c r="J9" i="28" s="1"/>
  <c r="J8" i="28" s="1"/>
  <c r="J7" i="28" s="1"/>
  <c r="J6" i="28" s="1"/>
  <c r="J5" i="28" s="1"/>
  <c r="J4" i="28" s="1"/>
  <c r="J3" i="28" s="1"/>
  <c r="J2" i="28" s="1"/>
  <c r="D12" i="28"/>
  <c r="B12" i="28"/>
  <c r="E18" i="25"/>
  <c r="C12" i="28"/>
  <c r="B7" i="32"/>
  <c r="B6" i="31"/>
  <c r="B8" i="32"/>
  <c r="H35" i="32"/>
  <c r="J35" i="32" s="1"/>
  <c r="K35" i="32" s="1"/>
  <c r="H39" i="32"/>
  <c r="J39" i="32" s="1"/>
  <c r="K39" i="32" s="1"/>
  <c r="H43" i="32"/>
  <c r="J43" i="32" s="1"/>
  <c r="K43" i="32" s="1"/>
  <c r="H47" i="32"/>
  <c r="J47" i="32" s="1"/>
  <c r="K47" i="32" s="1"/>
  <c r="H5" i="32"/>
  <c r="J5" i="32" s="1"/>
  <c r="H7" i="32"/>
  <c r="J7" i="32" s="1"/>
  <c r="K7" i="32" s="1"/>
  <c r="H9" i="32"/>
  <c r="J9" i="32" s="1"/>
  <c r="K9" i="32" s="1"/>
  <c r="H11" i="32"/>
  <c r="J11" i="32" s="1"/>
  <c r="K11" i="32" s="1"/>
  <c r="H13" i="32"/>
  <c r="J13" i="32" s="1"/>
  <c r="K13" i="32" s="1"/>
  <c r="H15" i="32"/>
  <c r="J15" i="32" s="1"/>
  <c r="K15" i="32" s="1"/>
  <c r="H17" i="32"/>
  <c r="J17" i="32" s="1"/>
  <c r="K17" i="32" s="1"/>
  <c r="H19" i="32"/>
  <c r="J19" i="32" s="1"/>
  <c r="K19" i="32" s="1"/>
  <c r="H21" i="32"/>
  <c r="J21" i="32" s="1"/>
  <c r="K21" i="32" s="1"/>
  <c r="H23" i="32"/>
  <c r="J23" i="32" s="1"/>
  <c r="K23" i="32" s="1"/>
  <c r="H25" i="32"/>
  <c r="J25" i="32" s="1"/>
  <c r="K25" i="32" s="1"/>
  <c r="H27" i="32"/>
  <c r="J27" i="32" s="1"/>
  <c r="K27" i="32" s="1"/>
  <c r="H29" i="32"/>
  <c r="J29" i="32" s="1"/>
  <c r="K29" i="32" s="1"/>
  <c r="H31" i="32"/>
  <c r="J31" i="32" s="1"/>
  <c r="K31" i="32" s="1"/>
  <c r="H34" i="32"/>
  <c r="J34" i="32" s="1"/>
  <c r="K34" i="32" s="1"/>
  <c r="H38" i="32"/>
  <c r="J38" i="32" s="1"/>
  <c r="K38" i="32" s="1"/>
  <c r="H42" i="32"/>
  <c r="J42" i="32" s="1"/>
  <c r="K42" i="32" s="1"/>
  <c r="H46" i="32"/>
  <c r="J46" i="32" s="1"/>
  <c r="K46" i="32" s="1"/>
  <c r="H50" i="32"/>
  <c r="J50" i="32" s="1"/>
  <c r="K50" i="32" s="1"/>
  <c r="H33" i="32"/>
  <c r="J33" i="32" s="1"/>
  <c r="K33" i="32" s="1"/>
  <c r="H37" i="32"/>
  <c r="J37" i="32" s="1"/>
  <c r="K37" i="32" s="1"/>
  <c r="H41" i="32"/>
  <c r="J41" i="32" s="1"/>
  <c r="K41" i="32" s="1"/>
  <c r="H45" i="32"/>
  <c r="J45" i="32" s="1"/>
  <c r="K45" i="32" s="1"/>
  <c r="H49" i="32"/>
  <c r="J49" i="32" s="1"/>
  <c r="K49" i="32" s="1"/>
  <c r="H6" i="32"/>
  <c r="J6" i="32" s="1"/>
  <c r="H8" i="32"/>
  <c r="J8" i="32" s="1"/>
  <c r="K8" i="32" s="1"/>
  <c r="H10" i="32"/>
  <c r="J10" i="32" s="1"/>
  <c r="K10" i="32" s="1"/>
  <c r="H12" i="32"/>
  <c r="J12" i="32" s="1"/>
  <c r="K12" i="32" s="1"/>
  <c r="H14" i="32"/>
  <c r="J14" i="32" s="1"/>
  <c r="K14" i="32" s="1"/>
  <c r="H16" i="32"/>
  <c r="J16" i="32" s="1"/>
  <c r="K16" i="32" s="1"/>
  <c r="H18" i="32"/>
  <c r="J18" i="32" s="1"/>
  <c r="K18" i="32" s="1"/>
  <c r="H20" i="32"/>
  <c r="J20" i="32" s="1"/>
  <c r="K20" i="32" s="1"/>
  <c r="H22" i="32"/>
  <c r="J22" i="32" s="1"/>
  <c r="K22" i="32" s="1"/>
  <c r="H24" i="32"/>
  <c r="J24" i="32" s="1"/>
  <c r="K24" i="32" s="1"/>
  <c r="H26" i="32"/>
  <c r="J26" i="32" s="1"/>
  <c r="K26" i="32" s="1"/>
  <c r="H28" i="32"/>
  <c r="J28" i="32" s="1"/>
  <c r="K28" i="32" s="1"/>
  <c r="H30" i="32"/>
  <c r="J30" i="32" s="1"/>
  <c r="K30" i="32" s="1"/>
  <c r="H32" i="32"/>
  <c r="J32" i="32" s="1"/>
  <c r="K32" i="32" s="1"/>
  <c r="H36" i="32"/>
  <c r="J36" i="32" s="1"/>
  <c r="K36" i="32" s="1"/>
  <c r="H40" i="32"/>
  <c r="J40" i="32" s="1"/>
  <c r="K40" i="32" s="1"/>
  <c r="H44" i="32"/>
  <c r="J44" i="32" s="1"/>
  <c r="K44" i="32" s="1"/>
  <c r="F50" i="23"/>
  <c r="D50" i="23"/>
  <c r="B50" i="23"/>
  <c r="F49" i="23"/>
  <c r="D49" i="23"/>
  <c r="B49" i="23"/>
  <c r="F48" i="23"/>
  <c r="D48" i="23"/>
  <c r="B48" i="23"/>
  <c r="F47" i="23"/>
  <c r="D47" i="23"/>
  <c r="B47" i="23"/>
  <c r="F46" i="23"/>
  <c r="D46" i="23"/>
  <c r="B46" i="23"/>
  <c r="F45" i="23"/>
  <c r="D45" i="23"/>
  <c r="B45" i="23"/>
  <c r="F44" i="23"/>
  <c r="D44" i="23"/>
  <c r="B44" i="23"/>
  <c r="F43" i="23"/>
  <c r="D43" i="23"/>
  <c r="B43" i="23"/>
  <c r="F42" i="23"/>
  <c r="D42" i="23"/>
  <c r="B42" i="23"/>
  <c r="F41" i="23"/>
  <c r="D41" i="23"/>
  <c r="B41" i="23"/>
  <c r="F40" i="23"/>
  <c r="D40" i="23"/>
  <c r="B40" i="23"/>
  <c r="F39" i="23"/>
  <c r="D39" i="23"/>
  <c r="B39" i="23"/>
  <c r="F38" i="23"/>
  <c r="D38" i="23"/>
  <c r="B38" i="23"/>
  <c r="F37" i="23"/>
  <c r="D37" i="23"/>
  <c r="B37" i="23"/>
  <c r="F36" i="23"/>
  <c r="D36" i="23"/>
  <c r="B36" i="23"/>
  <c r="F35" i="23"/>
  <c r="D35" i="23"/>
  <c r="B35" i="23"/>
  <c r="F34" i="23"/>
  <c r="D34" i="23"/>
  <c r="B34" i="23"/>
  <c r="F33" i="23"/>
  <c r="D33" i="23"/>
  <c r="B33" i="23"/>
  <c r="A33" i="23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F32" i="23"/>
  <c r="D32" i="23"/>
  <c r="B32" i="23"/>
  <c r="F31" i="23"/>
  <c r="D31" i="23"/>
  <c r="B31" i="23"/>
  <c r="F30" i="23"/>
  <c r="D30" i="23"/>
  <c r="B30" i="23"/>
  <c r="F29" i="23"/>
  <c r="D29" i="23"/>
  <c r="B29" i="23"/>
  <c r="F28" i="23"/>
  <c r="D28" i="23"/>
  <c r="B28" i="23"/>
  <c r="F27" i="23"/>
  <c r="D27" i="23"/>
  <c r="B27" i="23"/>
  <c r="F26" i="23"/>
  <c r="D26" i="23"/>
  <c r="B26" i="23"/>
  <c r="F25" i="23"/>
  <c r="D25" i="23"/>
  <c r="B25" i="23"/>
  <c r="F24" i="23"/>
  <c r="D24" i="23"/>
  <c r="B24" i="23"/>
  <c r="F23" i="23"/>
  <c r="D23" i="23"/>
  <c r="B23" i="23"/>
  <c r="F22" i="23"/>
  <c r="D22" i="23"/>
  <c r="B22" i="23"/>
  <c r="F21" i="23"/>
  <c r="D21" i="23"/>
  <c r="B21" i="23"/>
  <c r="F20" i="23"/>
  <c r="D20" i="23"/>
  <c r="B20" i="23"/>
  <c r="F19" i="23"/>
  <c r="D19" i="23"/>
  <c r="B19" i="23"/>
  <c r="F18" i="23"/>
  <c r="D18" i="23"/>
  <c r="B18" i="23"/>
  <c r="F17" i="23"/>
  <c r="D17" i="23"/>
  <c r="B17" i="23"/>
  <c r="F16" i="23"/>
  <c r="D16" i="23"/>
  <c r="B16" i="23"/>
  <c r="F15" i="23"/>
  <c r="D15" i="23"/>
  <c r="B15" i="23"/>
  <c r="F14" i="23"/>
  <c r="D14" i="23"/>
  <c r="B14" i="23"/>
  <c r="F13" i="23"/>
  <c r="D13" i="23"/>
  <c r="B13" i="23"/>
  <c r="F12" i="23"/>
  <c r="D12" i="23"/>
  <c r="B12" i="23"/>
  <c r="F11" i="23"/>
  <c r="D11" i="23"/>
  <c r="B11" i="23"/>
  <c r="F10" i="23"/>
  <c r="D10" i="23"/>
  <c r="B10" i="23"/>
  <c r="F9" i="23"/>
  <c r="D9" i="23"/>
  <c r="F8" i="23"/>
  <c r="D8" i="23"/>
  <c r="F7" i="23"/>
  <c r="D7" i="23"/>
  <c r="F6" i="23"/>
  <c r="D6" i="23"/>
  <c r="F5" i="23"/>
  <c r="D5" i="23"/>
  <c r="F4" i="23"/>
  <c r="D4" i="23"/>
  <c r="F3" i="23"/>
  <c r="D3" i="23"/>
  <c r="F2" i="23"/>
  <c r="H48" i="23" s="1"/>
  <c r="J48" i="23" s="1"/>
  <c r="K48" i="23" s="1"/>
  <c r="L48" i="21" s="1"/>
  <c r="D2" i="23"/>
  <c r="A33" i="22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B9" i="22"/>
  <c r="B9" i="23" s="1"/>
  <c r="A35" i="2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33" i="21"/>
  <c r="A34" i="21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4" i="20"/>
  <c r="A5" i="20" s="1"/>
  <c r="A3" i="20"/>
  <c r="L48" i="19"/>
  <c r="A34" i="19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33" i="19"/>
  <c r="K12" i="19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39" i="19" s="1"/>
  <c r="K40" i="19" s="1"/>
  <c r="K41" i="19" s="1"/>
  <c r="K42" i="19" s="1"/>
  <c r="K43" i="19" s="1"/>
  <c r="K44" i="19" s="1"/>
  <c r="K45" i="19" s="1"/>
  <c r="K46" i="19" s="1"/>
  <c r="K47" i="19" s="1"/>
  <c r="K48" i="19" s="1"/>
  <c r="K49" i="19" s="1"/>
  <c r="K50" i="19" s="1"/>
  <c r="I12" i="19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G12" i="19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G39" i="19" s="1"/>
  <c r="G40" i="19" s="1"/>
  <c r="G41" i="19" s="1"/>
  <c r="G42" i="19" s="1"/>
  <c r="G43" i="19" s="1"/>
  <c r="G44" i="19" s="1"/>
  <c r="G45" i="19" s="1"/>
  <c r="G46" i="19" s="1"/>
  <c r="G47" i="19" s="1"/>
  <c r="G48" i="19" s="1"/>
  <c r="G49" i="19" s="1"/>
  <c r="G50" i="19" s="1"/>
  <c r="E12" i="19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40" i="19" s="1"/>
  <c r="E41" i="19" s="1"/>
  <c r="E42" i="19" s="1"/>
  <c r="E43" i="19" s="1"/>
  <c r="E44" i="19" s="1"/>
  <c r="E45" i="19" s="1"/>
  <c r="E46" i="19" s="1"/>
  <c r="E47" i="19" s="1"/>
  <c r="E48" i="19" s="1"/>
  <c r="E49" i="19" s="1"/>
  <c r="E50" i="19" s="1"/>
  <c r="C12" i="19"/>
  <c r="C12" i="20" s="1"/>
  <c r="K11" i="19"/>
  <c r="J11" i="19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J27" i="19" s="1"/>
  <c r="J28" i="19" s="1"/>
  <c r="J29" i="19" s="1"/>
  <c r="J30" i="19" s="1"/>
  <c r="J31" i="19" s="1"/>
  <c r="J32" i="19" s="1"/>
  <c r="J33" i="19" s="1"/>
  <c r="J34" i="19" s="1"/>
  <c r="J35" i="19" s="1"/>
  <c r="J36" i="19" s="1"/>
  <c r="J37" i="19" s="1"/>
  <c r="J38" i="19" s="1"/>
  <c r="J39" i="19" s="1"/>
  <c r="J40" i="19" s="1"/>
  <c r="J41" i="19" s="1"/>
  <c r="J42" i="19" s="1"/>
  <c r="J43" i="19" s="1"/>
  <c r="J44" i="19" s="1"/>
  <c r="J45" i="19" s="1"/>
  <c r="J46" i="19" s="1"/>
  <c r="J47" i="19" s="1"/>
  <c r="J48" i="19" s="1"/>
  <c r="J49" i="19" s="1"/>
  <c r="J50" i="19" s="1"/>
  <c r="I11" i="19"/>
  <c r="H11" i="19"/>
  <c r="H10" i="19" s="1"/>
  <c r="H9" i="19" s="1"/>
  <c r="H8" i="19" s="1"/>
  <c r="G11" i="19"/>
  <c r="F11" i="19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E11" i="19"/>
  <c r="D11" i="19"/>
  <c r="D10" i="19" s="1"/>
  <c r="C11" i="19"/>
  <c r="C11" i="20" s="1"/>
  <c r="B11" i="19"/>
  <c r="B11" i="20" s="1"/>
  <c r="K10" i="19"/>
  <c r="K9" i="19" s="1"/>
  <c r="K8" i="19" s="1"/>
  <c r="K7" i="19" s="1"/>
  <c r="K6" i="19" s="1"/>
  <c r="K5" i="19" s="1"/>
  <c r="K4" i="19" s="1"/>
  <c r="K3" i="19" s="1"/>
  <c r="I10" i="19"/>
  <c r="I9" i="19" s="1"/>
  <c r="I8" i="19" s="1"/>
  <c r="I7" i="19" s="1"/>
  <c r="G10" i="19"/>
  <c r="G9" i="19" s="1"/>
  <c r="E10" i="19"/>
  <c r="E9" i="19" s="1"/>
  <c r="E8" i="19" s="1"/>
  <c r="E7" i="19" s="1"/>
  <c r="C10" i="19"/>
  <c r="C10" i="20" s="1"/>
  <c r="G8" i="19"/>
  <c r="G7" i="19" s="1"/>
  <c r="H7" i="19"/>
  <c r="H6" i="19" s="1"/>
  <c r="I6" i="19"/>
  <c r="I5" i="19" s="1"/>
  <c r="G6" i="19"/>
  <c r="G5" i="19" s="1"/>
  <c r="G4" i="19" s="1"/>
  <c r="G3" i="19" s="1"/>
  <c r="G2" i="19" s="1"/>
  <c r="E6" i="19"/>
  <c r="E5" i="19" s="1"/>
  <c r="H5" i="19"/>
  <c r="H4" i="19" s="1"/>
  <c r="H3" i="19" s="1"/>
  <c r="H2" i="19" s="1"/>
  <c r="I4" i="19"/>
  <c r="I3" i="19" s="1"/>
  <c r="I2" i="19" s="1"/>
  <c r="E4" i="19"/>
  <c r="E3" i="19" s="1"/>
  <c r="E2" i="19" s="1"/>
  <c r="K2" i="19"/>
  <c r="A40" i="18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34" i="18"/>
  <c r="A35" i="18" s="1"/>
  <c r="A36" i="18" s="1"/>
  <c r="A37" i="18" s="1"/>
  <c r="A38" i="18" s="1"/>
  <c r="A39" i="18" s="1"/>
  <c r="A33" i="18"/>
  <c r="A42" i="17"/>
  <c r="A43" i="17" s="1"/>
  <c r="A44" i="17" s="1"/>
  <c r="A45" i="17" s="1"/>
  <c r="A46" i="17" s="1"/>
  <c r="A47" i="17" s="1"/>
  <c r="A48" i="17" s="1"/>
  <c r="A49" i="17" s="1"/>
  <c r="A50" i="17" s="1"/>
  <c r="A36" i="17"/>
  <c r="A37" i="17" s="1"/>
  <c r="A38" i="17" s="1"/>
  <c r="A39" i="17" s="1"/>
  <c r="A40" i="17" s="1"/>
  <c r="A41" i="17" s="1"/>
  <c r="A34" i="17"/>
  <c r="A35" i="17" s="1"/>
  <c r="A33" i="17"/>
  <c r="H25" i="16"/>
  <c r="C25" i="16"/>
  <c r="L24" i="16"/>
  <c r="K24" i="16"/>
  <c r="J24" i="16"/>
  <c r="J25" i="16" s="1"/>
  <c r="I24" i="16"/>
  <c r="I25" i="16" s="1"/>
  <c r="H24" i="16"/>
  <c r="G24" i="16"/>
  <c r="F24" i="16"/>
  <c r="F25" i="16" s="1"/>
  <c r="E24" i="16"/>
  <c r="D24" i="16"/>
  <c r="M24" i="16" s="1"/>
  <c r="C24" i="16"/>
  <c r="B24" i="16"/>
  <c r="B25" i="16" s="1"/>
  <c r="I18" i="16"/>
  <c r="D18" i="16"/>
  <c r="M17" i="16"/>
  <c r="K18" i="16" s="1"/>
  <c r="L15" i="16"/>
  <c r="K15" i="16"/>
  <c r="J15" i="16"/>
  <c r="I15" i="16"/>
  <c r="H15" i="16"/>
  <c r="G15" i="16"/>
  <c r="F15" i="16"/>
  <c r="E15" i="16"/>
  <c r="D15" i="16"/>
  <c r="C15" i="16"/>
  <c r="B15" i="16"/>
  <c r="J589" i="15"/>
  <c r="J587" i="15"/>
  <c r="I587" i="15"/>
  <c r="J586" i="15"/>
  <c r="I586" i="15"/>
  <c r="J585" i="15"/>
  <c r="I585" i="15"/>
  <c r="J584" i="15"/>
  <c r="I584" i="15"/>
  <c r="J583" i="15"/>
  <c r="I583" i="15"/>
  <c r="J582" i="15"/>
  <c r="I582" i="15"/>
  <c r="J581" i="15"/>
  <c r="I581" i="15"/>
  <c r="J580" i="15"/>
  <c r="I580" i="15"/>
  <c r="J579" i="15"/>
  <c r="I579" i="15"/>
  <c r="J578" i="15"/>
  <c r="I578" i="15"/>
  <c r="J577" i="15"/>
  <c r="I577" i="15"/>
  <c r="I589" i="15" s="1"/>
  <c r="J576" i="15"/>
  <c r="J588" i="15" s="1"/>
  <c r="I576" i="15"/>
  <c r="I588" i="15" s="1"/>
  <c r="F574" i="15"/>
  <c r="F587" i="15" s="1"/>
  <c r="F535" i="15"/>
  <c r="F548" i="15" s="1"/>
  <c r="F561" i="15" s="1"/>
  <c r="F523" i="15"/>
  <c r="F536" i="15" s="1"/>
  <c r="F549" i="15" s="1"/>
  <c r="F562" i="15" s="1"/>
  <c r="F575" i="15" s="1"/>
  <c r="F588" i="15" s="1"/>
  <c r="F507" i="15"/>
  <c r="F520" i="15" s="1"/>
  <c r="F533" i="15" s="1"/>
  <c r="F546" i="15" s="1"/>
  <c r="F559" i="15" s="1"/>
  <c r="F572" i="15" s="1"/>
  <c r="F585" i="15" s="1"/>
  <c r="F491" i="15"/>
  <c r="F504" i="15" s="1"/>
  <c r="F517" i="15" s="1"/>
  <c r="F530" i="15" s="1"/>
  <c r="F543" i="15" s="1"/>
  <c r="F556" i="15" s="1"/>
  <c r="F569" i="15" s="1"/>
  <c r="F582" i="15" s="1"/>
  <c r="F483" i="15"/>
  <c r="F496" i="15" s="1"/>
  <c r="F509" i="15" s="1"/>
  <c r="F522" i="15" s="1"/>
  <c r="F475" i="15"/>
  <c r="F488" i="15" s="1"/>
  <c r="F501" i="15" s="1"/>
  <c r="F514" i="15" s="1"/>
  <c r="F527" i="15" s="1"/>
  <c r="F540" i="15" s="1"/>
  <c r="F553" i="15" s="1"/>
  <c r="F566" i="15" s="1"/>
  <c r="F579" i="15" s="1"/>
  <c r="F471" i="15"/>
  <c r="F484" i="15" s="1"/>
  <c r="F497" i="15" s="1"/>
  <c r="F510" i="15" s="1"/>
  <c r="F459" i="15"/>
  <c r="F472" i="15" s="1"/>
  <c r="F485" i="15" s="1"/>
  <c r="F498" i="15" s="1"/>
  <c r="F511" i="15" s="1"/>
  <c r="F524" i="15" s="1"/>
  <c r="F537" i="15" s="1"/>
  <c r="F550" i="15" s="1"/>
  <c r="F563" i="15" s="1"/>
  <c r="F576" i="15" s="1"/>
  <c r="F589" i="15" s="1"/>
  <c r="F457" i="15"/>
  <c r="F470" i="15" s="1"/>
  <c r="B457" i="15"/>
  <c r="B469" i="15" s="1"/>
  <c r="B481" i="15" s="1"/>
  <c r="B493" i="15" s="1"/>
  <c r="B505" i="15" s="1"/>
  <c r="B517" i="15" s="1"/>
  <c r="B529" i="15" s="1"/>
  <c r="B541" i="15" s="1"/>
  <c r="B553" i="15" s="1"/>
  <c r="F455" i="15"/>
  <c r="F468" i="15" s="1"/>
  <c r="F481" i="15" s="1"/>
  <c r="F494" i="15" s="1"/>
  <c r="A454" i="15"/>
  <c r="A466" i="15" s="1"/>
  <c r="A478" i="15" s="1"/>
  <c r="A490" i="15" s="1"/>
  <c r="A502" i="15" s="1"/>
  <c r="A514" i="15" s="1"/>
  <c r="A526" i="15" s="1"/>
  <c r="A538" i="15" s="1"/>
  <c r="A550" i="15" s="1"/>
  <c r="F453" i="15"/>
  <c r="F466" i="15" s="1"/>
  <c r="F479" i="15" s="1"/>
  <c r="F492" i="15" s="1"/>
  <c r="F505" i="15" s="1"/>
  <c r="F518" i="15" s="1"/>
  <c r="F531" i="15" s="1"/>
  <c r="F544" i="15" s="1"/>
  <c r="F557" i="15" s="1"/>
  <c r="F570" i="15" s="1"/>
  <c r="F583" i="15" s="1"/>
  <c r="F451" i="15"/>
  <c r="F464" i="15" s="1"/>
  <c r="F477" i="15" s="1"/>
  <c r="F490" i="15" s="1"/>
  <c r="F503" i="15" s="1"/>
  <c r="F516" i="15" s="1"/>
  <c r="F529" i="15" s="1"/>
  <c r="F542" i="15" s="1"/>
  <c r="F555" i="15" s="1"/>
  <c r="F568" i="15" s="1"/>
  <c r="F581" i="15" s="1"/>
  <c r="F449" i="15"/>
  <c r="F462" i="15" s="1"/>
  <c r="B449" i="15"/>
  <c r="B461" i="15" s="1"/>
  <c r="B473" i="15" s="1"/>
  <c r="B485" i="15" s="1"/>
  <c r="B497" i="15" s="1"/>
  <c r="B509" i="15" s="1"/>
  <c r="B521" i="15" s="1"/>
  <c r="B533" i="15" s="1"/>
  <c r="B545" i="15" s="1"/>
  <c r="F447" i="15"/>
  <c r="F460" i="15" s="1"/>
  <c r="F473" i="15" s="1"/>
  <c r="F486" i="15" s="1"/>
  <c r="F499" i="15" s="1"/>
  <c r="F512" i="15" s="1"/>
  <c r="F525" i="15" s="1"/>
  <c r="F538" i="15" s="1"/>
  <c r="F551" i="15" s="1"/>
  <c r="F564" i="15" s="1"/>
  <c r="F577" i="15" s="1"/>
  <c r="F446" i="15"/>
  <c r="A446" i="15"/>
  <c r="A458" i="15" s="1"/>
  <c r="A470" i="15" s="1"/>
  <c r="A482" i="15" s="1"/>
  <c r="A494" i="15" s="1"/>
  <c r="A506" i="15" s="1"/>
  <c r="A518" i="15" s="1"/>
  <c r="A530" i="15" s="1"/>
  <c r="A542" i="15" s="1"/>
  <c r="F445" i="15"/>
  <c r="F458" i="15" s="1"/>
  <c r="B445" i="15"/>
  <c r="A445" i="15"/>
  <c r="A457" i="15" s="1"/>
  <c r="A469" i="15" s="1"/>
  <c r="A481" i="15" s="1"/>
  <c r="A493" i="15" s="1"/>
  <c r="A505" i="15" s="1"/>
  <c r="A517" i="15" s="1"/>
  <c r="A529" i="15" s="1"/>
  <c r="A541" i="15" s="1"/>
  <c r="A553" i="15" s="1"/>
  <c r="F444" i="15"/>
  <c r="B444" i="15"/>
  <c r="B456" i="15" s="1"/>
  <c r="B468" i="15" s="1"/>
  <c r="B480" i="15" s="1"/>
  <c r="B492" i="15" s="1"/>
  <c r="B504" i="15" s="1"/>
  <c r="B516" i="15" s="1"/>
  <c r="B528" i="15" s="1"/>
  <c r="B540" i="15" s="1"/>
  <c r="B552" i="15" s="1"/>
  <c r="A444" i="15"/>
  <c r="A456" i="15" s="1"/>
  <c r="A468" i="15" s="1"/>
  <c r="A480" i="15" s="1"/>
  <c r="A492" i="15" s="1"/>
  <c r="A504" i="15" s="1"/>
  <c r="A516" i="15" s="1"/>
  <c r="A528" i="15" s="1"/>
  <c r="A540" i="15" s="1"/>
  <c r="A552" i="15" s="1"/>
  <c r="F443" i="15"/>
  <c r="F456" i="15" s="1"/>
  <c r="F469" i="15" s="1"/>
  <c r="F482" i="15" s="1"/>
  <c r="F495" i="15" s="1"/>
  <c r="F508" i="15" s="1"/>
  <c r="F521" i="15" s="1"/>
  <c r="F534" i="15" s="1"/>
  <c r="F547" i="15" s="1"/>
  <c r="F560" i="15" s="1"/>
  <c r="F573" i="15" s="1"/>
  <c r="F586" i="15" s="1"/>
  <c r="B443" i="15"/>
  <c r="B455" i="15" s="1"/>
  <c r="B467" i="15" s="1"/>
  <c r="B479" i="15" s="1"/>
  <c r="B491" i="15" s="1"/>
  <c r="B503" i="15" s="1"/>
  <c r="B515" i="15" s="1"/>
  <c r="B527" i="15" s="1"/>
  <c r="B539" i="15" s="1"/>
  <c r="B551" i="15" s="1"/>
  <c r="A443" i="15"/>
  <c r="A455" i="15" s="1"/>
  <c r="A467" i="15" s="1"/>
  <c r="A479" i="15" s="1"/>
  <c r="A491" i="15" s="1"/>
  <c r="A503" i="15" s="1"/>
  <c r="A515" i="15" s="1"/>
  <c r="A527" i="15" s="1"/>
  <c r="A539" i="15" s="1"/>
  <c r="A551" i="15" s="1"/>
  <c r="F442" i="15"/>
  <c r="B442" i="15"/>
  <c r="B454" i="15" s="1"/>
  <c r="B466" i="15" s="1"/>
  <c r="B478" i="15" s="1"/>
  <c r="B490" i="15" s="1"/>
  <c r="B502" i="15" s="1"/>
  <c r="B514" i="15" s="1"/>
  <c r="B526" i="15" s="1"/>
  <c r="B538" i="15" s="1"/>
  <c r="B550" i="15" s="1"/>
  <c r="A442" i="15"/>
  <c r="F441" i="15"/>
  <c r="F454" i="15" s="1"/>
  <c r="F467" i="15" s="1"/>
  <c r="F480" i="15" s="1"/>
  <c r="F493" i="15" s="1"/>
  <c r="F506" i="15" s="1"/>
  <c r="F519" i="15" s="1"/>
  <c r="F532" i="15" s="1"/>
  <c r="F545" i="15" s="1"/>
  <c r="F558" i="15" s="1"/>
  <c r="F571" i="15" s="1"/>
  <c r="F584" i="15" s="1"/>
  <c r="B441" i="15"/>
  <c r="B453" i="15" s="1"/>
  <c r="B465" i="15" s="1"/>
  <c r="B477" i="15" s="1"/>
  <c r="B489" i="15" s="1"/>
  <c r="B501" i="15" s="1"/>
  <c r="B513" i="15" s="1"/>
  <c r="B525" i="15" s="1"/>
  <c r="B537" i="15" s="1"/>
  <c r="B549" i="15" s="1"/>
  <c r="A441" i="15"/>
  <c r="A453" i="15" s="1"/>
  <c r="A465" i="15" s="1"/>
  <c r="A477" i="15" s="1"/>
  <c r="A489" i="15" s="1"/>
  <c r="A501" i="15" s="1"/>
  <c r="A513" i="15" s="1"/>
  <c r="A525" i="15" s="1"/>
  <c r="A537" i="15" s="1"/>
  <c r="A549" i="15" s="1"/>
  <c r="F440" i="15"/>
  <c r="B440" i="15"/>
  <c r="B452" i="15" s="1"/>
  <c r="B464" i="15" s="1"/>
  <c r="B476" i="15" s="1"/>
  <c r="B488" i="15" s="1"/>
  <c r="B500" i="15" s="1"/>
  <c r="B512" i="15" s="1"/>
  <c r="B524" i="15" s="1"/>
  <c r="B536" i="15" s="1"/>
  <c r="B548" i="15" s="1"/>
  <c r="A440" i="15"/>
  <c r="A452" i="15" s="1"/>
  <c r="A464" i="15" s="1"/>
  <c r="A476" i="15" s="1"/>
  <c r="A488" i="15" s="1"/>
  <c r="A500" i="15" s="1"/>
  <c r="A512" i="15" s="1"/>
  <c r="A524" i="15" s="1"/>
  <c r="A536" i="15" s="1"/>
  <c r="A548" i="15" s="1"/>
  <c r="F439" i="15"/>
  <c r="F452" i="15" s="1"/>
  <c r="F465" i="15" s="1"/>
  <c r="F478" i="15" s="1"/>
  <c r="B439" i="15"/>
  <c r="B451" i="15" s="1"/>
  <c r="B463" i="15" s="1"/>
  <c r="B475" i="15" s="1"/>
  <c r="B487" i="15" s="1"/>
  <c r="B499" i="15" s="1"/>
  <c r="B511" i="15" s="1"/>
  <c r="B523" i="15" s="1"/>
  <c r="B535" i="15" s="1"/>
  <c r="B547" i="15" s="1"/>
  <c r="A439" i="15"/>
  <c r="A451" i="15" s="1"/>
  <c r="A463" i="15" s="1"/>
  <c r="A475" i="15" s="1"/>
  <c r="A487" i="15" s="1"/>
  <c r="A499" i="15" s="1"/>
  <c r="A511" i="15" s="1"/>
  <c r="A523" i="15" s="1"/>
  <c r="A535" i="15" s="1"/>
  <c r="A547" i="15" s="1"/>
  <c r="F438" i="15"/>
  <c r="B438" i="15"/>
  <c r="B450" i="15" s="1"/>
  <c r="B462" i="15" s="1"/>
  <c r="B474" i="15" s="1"/>
  <c r="B486" i="15" s="1"/>
  <c r="B498" i="15" s="1"/>
  <c r="B510" i="15" s="1"/>
  <c r="B522" i="15" s="1"/>
  <c r="B534" i="15" s="1"/>
  <c r="B546" i="15" s="1"/>
  <c r="A438" i="15"/>
  <c r="A450" i="15" s="1"/>
  <c r="A462" i="15" s="1"/>
  <c r="A474" i="15" s="1"/>
  <c r="A486" i="15" s="1"/>
  <c r="A498" i="15" s="1"/>
  <c r="A510" i="15" s="1"/>
  <c r="A522" i="15" s="1"/>
  <c r="A534" i="15" s="1"/>
  <c r="A546" i="15" s="1"/>
  <c r="F437" i="15"/>
  <c r="F450" i="15" s="1"/>
  <c r="F463" i="15" s="1"/>
  <c r="F476" i="15" s="1"/>
  <c r="F489" i="15" s="1"/>
  <c r="F502" i="15" s="1"/>
  <c r="F515" i="15" s="1"/>
  <c r="F528" i="15" s="1"/>
  <c r="F541" i="15" s="1"/>
  <c r="F554" i="15" s="1"/>
  <c r="F567" i="15" s="1"/>
  <c r="F580" i="15" s="1"/>
  <c r="B437" i="15"/>
  <c r="A437" i="15"/>
  <c r="A449" i="15" s="1"/>
  <c r="A461" i="15" s="1"/>
  <c r="A473" i="15" s="1"/>
  <c r="A485" i="15" s="1"/>
  <c r="A497" i="15" s="1"/>
  <c r="A509" i="15" s="1"/>
  <c r="A521" i="15" s="1"/>
  <c r="A533" i="15" s="1"/>
  <c r="A545" i="15" s="1"/>
  <c r="F436" i="15"/>
  <c r="B436" i="15"/>
  <c r="B448" i="15" s="1"/>
  <c r="B460" i="15" s="1"/>
  <c r="B472" i="15" s="1"/>
  <c r="B484" i="15" s="1"/>
  <c r="B496" i="15" s="1"/>
  <c r="B508" i="15" s="1"/>
  <c r="B520" i="15" s="1"/>
  <c r="B532" i="15" s="1"/>
  <c r="B544" i="15" s="1"/>
  <c r="A436" i="15"/>
  <c r="A448" i="15" s="1"/>
  <c r="A460" i="15" s="1"/>
  <c r="A472" i="15" s="1"/>
  <c r="A484" i="15" s="1"/>
  <c r="A496" i="15" s="1"/>
  <c r="A508" i="15" s="1"/>
  <c r="A520" i="15" s="1"/>
  <c r="A532" i="15" s="1"/>
  <c r="A544" i="15" s="1"/>
  <c r="F435" i="15"/>
  <c r="F448" i="15" s="1"/>
  <c r="F461" i="15" s="1"/>
  <c r="F474" i="15" s="1"/>
  <c r="F487" i="15" s="1"/>
  <c r="F500" i="15" s="1"/>
  <c r="F513" i="15" s="1"/>
  <c r="F526" i="15" s="1"/>
  <c r="F539" i="15" s="1"/>
  <c r="F552" i="15" s="1"/>
  <c r="F565" i="15" s="1"/>
  <c r="F578" i="15" s="1"/>
  <c r="B435" i="15"/>
  <c r="B447" i="15" s="1"/>
  <c r="B459" i="15" s="1"/>
  <c r="B471" i="15" s="1"/>
  <c r="B483" i="15" s="1"/>
  <c r="B495" i="15" s="1"/>
  <c r="B507" i="15" s="1"/>
  <c r="B519" i="15" s="1"/>
  <c r="B531" i="15" s="1"/>
  <c r="B543" i="15" s="1"/>
  <c r="A435" i="15"/>
  <c r="A447" i="15" s="1"/>
  <c r="A459" i="15" s="1"/>
  <c r="A471" i="15" s="1"/>
  <c r="A483" i="15" s="1"/>
  <c r="A495" i="15" s="1"/>
  <c r="A507" i="15" s="1"/>
  <c r="A519" i="15" s="1"/>
  <c r="A531" i="15" s="1"/>
  <c r="A543" i="15" s="1"/>
  <c r="F434" i="15"/>
  <c r="B434" i="15"/>
  <c r="B446" i="15" s="1"/>
  <c r="B458" i="15" s="1"/>
  <c r="B470" i="15" s="1"/>
  <c r="B482" i="15" s="1"/>
  <c r="B494" i="15" s="1"/>
  <c r="B506" i="15" s="1"/>
  <c r="B518" i="15" s="1"/>
  <c r="B530" i="15" s="1"/>
  <c r="B542" i="15" s="1"/>
  <c r="A434" i="15"/>
  <c r="E277" i="15"/>
  <c r="E289" i="15" s="1"/>
  <c r="E301" i="15" s="1"/>
  <c r="E313" i="15" s="1"/>
  <c r="E325" i="15" s="1"/>
  <c r="E337" i="15" s="1"/>
  <c r="E349" i="15" s="1"/>
  <c r="E361" i="15" s="1"/>
  <c r="E373" i="15" s="1"/>
  <c r="E385" i="15" s="1"/>
  <c r="E397" i="15" s="1"/>
  <c r="E409" i="15" s="1"/>
  <c r="E421" i="15" s="1"/>
  <c r="E433" i="15" s="1"/>
  <c r="E445" i="15" s="1"/>
  <c r="E457" i="15" s="1"/>
  <c r="E469" i="15" s="1"/>
  <c r="E481" i="15" s="1"/>
  <c r="E493" i="15" s="1"/>
  <c r="E505" i="15" s="1"/>
  <c r="E517" i="15" s="1"/>
  <c r="E529" i="15" s="1"/>
  <c r="E541" i="15" s="1"/>
  <c r="E553" i="15" s="1"/>
  <c r="E565" i="15" s="1"/>
  <c r="E577" i="15" s="1"/>
  <c r="E589" i="15" s="1"/>
  <c r="E276" i="15"/>
  <c r="E288" i="15" s="1"/>
  <c r="E300" i="15" s="1"/>
  <c r="E312" i="15" s="1"/>
  <c r="E324" i="15" s="1"/>
  <c r="E336" i="15" s="1"/>
  <c r="E348" i="15" s="1"/>
  <c r="E360" i="15" s="1"/>
  <c r="E372" i="15" s="1"/>
  <c r="E384" i="15" s="1"/>
  <c r="E396" i="15" s="1"/>
  <c r="E408" i="15" s="1"/>
  <c r="E420" i="15" s="1"/>
  <c r="E432" i="15" s="1"/>
  <c r="E444" i="15" s="1"/>
  <c r="E456" i="15" s="1"/>
  <c r="E468" i="15" s="1"/>
  <c r="E480" i="15" s="1"/>
  <c r="E492" i="15" s="1"/>
  <c r="E504" i="15" s="1"/>
  <c r="E516" i="15" s="1"/>
  <c r="E528" i="15" s="1"/>
  <c r="E540" i="15" s="1"/>
  <c r="E552" i="15" s="1"/>
  <c r="E564" i="15" s="1"/>
  <c r="E576" i="15" s="1"/>
  <c r="E588" i="15" s="1"/>
  <c r="E275" i="15"/>
  <c r="E287" i="15" s="1"/>
  <c r="E299" i="15" s="1"/>
  <c r="E311" i="15" s="1"/>
  <c r="E323" i="15" s="1"/>
  <c r="E335" i="15" s="1"/>
  <c r="E347" i="15" s="1"/>
  <c r="E359" i="15" s="1"/>
  <c r="E371" i="15" s="1"/>
  <c r="E383" i="15" s="1"/>
  <c r="E395" i="15" s="1"/>
  <c r="E407" i="15" s="1"/>
  <c r="E419" i="15" s="1"/>
  <c r="E431" i="15" s="1"/>
  <c r="E443" i="15" s="1"/>
  <c r="E455" i="15" s="1"/>
  <c r="E467" i="15" s="1"/>
  <c r="E479" i="15" s="1"/>
  <c r="E491" i="15" s="1"/>
  <c r="E503" i="15" s="1"/>
  <c r="E515" i="15" s="1"/>
  <c r="E527" i="15" s="1"/>
  <c r="E539" i="15" s="1"/>
  <c r="E551" i="15" s="1"/>
  <c r="E563" i="15" s="1"/>
  <c r="E575" i="15" s="1"/>
  <c r="E587" i="15" s="1"/>
  <c r="E274" i="15"/>
  <c r="E286" i="15" s="1"/>
  <c r="E298" i="15" s="1"/>
  <c r="E310" i="15" s="1"/>
  <c r="E322" i="15" s="1"/>
  <c r="E334" i="15" s="1"/>
  <c r="E346" i="15" s="1"/>
  <c r="E358" i="15" s="1"/>
  <c r="E370" i="15" s="1"/>
  <c r="E382" i="15" s="1"/>
  <c r="E394" i="15" s="1"/>
  <c r="E406" i="15" s="1"/>
  <c r="E418" i="15" s="1"/>
  <c r="E430" i="15" s="1"/>
  <c r="E442" i="15" s="1"/>
  <c r="E454" i="15" s="1"/>
  <c r="E466" i="15" s="1"/>
  <c r="E478" i="15" s="1"/>
  <c r="E490" i="15" s="1"/>
  <c r="E502" i="15" s="1"/>
  <c r="E514" i="15" s="1"/>
  <c r="E526" i="15" s="1"/>
  <c r="E538" i="15" s="1"/>
  <c r="E550" i="15" s="1"/>
  <c r="E562" i="15" s="1"/>
  <c r="E574" i="15" s="1"/>
  <c r="E586" i="15" s="1"/>
  <c r="E273" i="15"/>
  <c r="E285" i="15" s="1"/>
  <c r="E297" i="15" s="1"/>
  <c r="E309" i="15" s="1"/>
  <c r="E321" i="15" s="1"/>
  <c r="E333" i="15" s="1"/>
  <c r="E345" i="15" s="1"/>
  <c r="E357" i="15" s="1"/>
  <c r="E369" i="15" s="1"/>
  <c r="E381" i="15" s="1"/>
  <c r="E393" i="15" s="1"/>
  <c r="E405" i="15" s="1"/>
  <c r="E417" i="15" s="1"/>
  <c r="E429" i="15" s="1"/>
  <c r="E441" i="15" s="1"/>
  <c r="E453" i="15" s="1"/>
  <c r="E465" i="15" s="1"/>
  <c r="E477" i="15" s="1"/>
  <c r="E489" i="15" s="1"/>
  <c r="E501" i="15" s="1"/>
  <c r="E513" i="15" s="1"/>
  <c r="E525" i="15" s="1"/>
  <c r="E537" i="15" s="1"/>
  <c r="E549" i="15" s="1"/>
  <c r="E561" i="15" s="1"/>
  <c r="E573" i="15" s="1"/>
  <c r="E585" i="15" s="1"/>
  <c r="E272" i="15"/>
  <c r="E284" i="15" s="1"/>
  <c r="E296" i="15" s="1"/>
  <c r="E308" i="15" s="1"/>
  <c r="E320" i="15" s="1"/>
  <c r="E332" i="15" s="1"/>
  <c r="E344" i="15" s="1"/>
  <c r="E356" i="15" s="1"/>
  <c r="E368" i="15" s="1"/>
  <c r="E380" i="15" s="1"/>
  <c r="E392" i="15" s="1"/>
  <c r="E404" i="15" s="1"/>
  <c r="E416" i="15" s="1"/>
  <c r="E428" i="15" s="1"/>
  <c r="E440" i="15" s="1"/>
  <c r="E452" i="15" s="1"/>
  <c r="E464" i="15" s="1"/>
  <c r="E476" i="15" s="1"/>
  <c r="E488" i="15" s="1"/>
  <c r="E500" i="15" s="1"/>
  <c r="E512" i="15" s="1"/>
  <c r="E524" i="15" s="1"/>
  <c r="E536" i="15" s="1"/>
  <c r="E548" i="15" s="1"/>
  <c r="E560" i="15" s="1"/>
  <c r="E572" i="15" s="1"/>
  <c r="E584" i="15" s="1"/>
  <c r="E271" i="15"/>
  <c r="E283" i="15" s="1"/>
  <c r="E295" i="15" s="1"/>
  <c r="E307" i="15" s="1"/>
  <c r="E319" i="15" s="1"/>
  <c r="E331" i="15" s="1"/>
  <c r="E343" i="15" s="1"/>
  <c r="E355" i="15" s="1"/>
  <c r="E367" i="15" s="1"/>
  <c r="E379" i="15" s="1"/>
  <c r="E391" i="15" s="1"/>
  <c r="E403" i="15" s="1"/>
  <c r="E415" i="15" s="1"/>
  <c r="E427" i="15" s="1"/>
  <c r="E439" i="15" s="1"/>
  <c r="E451" i="15" s="1"/>
  <c r="E463" i="15" s="1"/>
  <c r="E475" i="15" s="1"/>
  <c r="E487" i="15" s="1"/>
  <c r="E499" i="15" s="1"/>
  <c r="E511" i="15" s="1"/>
  <c r="E523" i="15" s="1"/>
  <c r="E535" i="15" s="1"/>
  <c r="E547" i="15" s="1"/>
  <c r="E559" i="15" s="1"/>
  <c r="E571" i="15" s="1"/>
  <c r="E583" i="15" s="1"/>
  <c r="E270" i="15"/>
  <c r="E282" i="15" s="1"/>
  <c r="E294" i="15" s="1"/>
  <c r="E306" i="15" s="1"/>
  <c r="E318" i="15" s="1"/>
  <c r="E330" i="15" s="1"/>
  <c r="E342" i="15" s="1"/>
  <c r="E354" i="15" s="1"/>
  <c r="E366" i="15" s="1"/>
  <c r="E378" i="15" s="1"/>
  <c r="E390" i="15" s="1"/>
  <c r="E402" i="15" s="1"/>
  <c r="E414" i="15" s="1"/>
  <c r="E426" i="15" s="1"/>
  <c r="E438" i="15" s="1"/>
  <c r="E450" i="15" s="1"/>
  <c r="E462" i="15" s="1"/>
  <c r="E474" i="15" s="1"/>
  <c r="E486" i="15" s="1"/>
  <c r="E498" i="15" s="1"/>
  <c r="E510" i="15" s="1"/>
  <c r="E522" i="15" s="1"/>
  <c r="E534" i="15" s="1"/>
  <c r="E546" i="15" s="1"/>
  <c r="E558" i="15" s="1"/>
  <c r="E570" i="15" s="1"/>
  <c r="E582" i="15" s="1"/>
  <c r="E269" i="15"/>
  <c r="E281" i="15" s="1"/>
  <c r="E293" i="15" s="1"/>
  <c r="E305" i="15" s="1"/>
  <c r="E317" i="15" s="1"/>
  <c r="E329" i="15" s="1"/>
  <c r="E341" i="15" s="1"/>
  <c r="E353" i="15" s="1"/>
  <c r="E365" i="15" s="1"/>
  <c r="E377" i="15" s="1"/>
  <c r="E389" i="15" s="1"/>
  <c r="E401" i="15" s="1"/>
  <c r="E413" i="15" s="1"/>
  <c r="E425" i="15" s="1"/>
  <c r="E437" i="15" s="1"/>
  <c r="E449" i="15" s="1"/>
  <c r="E461" i="15" s="1"/>
  <c r="E473" i="15" s="1"/>
  <c r="E485" i="15" s="1"/>
  <c r="E497" i="15" s="1"/>
  <c r="E509" i="15" s="1"/>
  <c r="E521" i="15" s="1"/>
  <c r="E533" i="15" s="1"/>
  <c r="E545" i="15" s="1"/>
  <c r="E557" i="15" s="1"/>
  <c r="E569" i="15" s="1"/>
  <c r="E581" i="15" s="1"/>
  <c r="E268" i="15"/>
  <c r="E280" i="15" s="1"/>
  <c r="E292" i="15" s="1"/>
  <c r="E304" i="15" s="1"/>
  <c r="E316" i="15" s="1"/>
  <c r="E328" i="15" s="1"/>
  <c r="E340" i="15" s="1"/>
  <c r="E352" i="15" s="1"/>
  <c r="E364" i="15" s="1"/>
  <c r="E376" i="15" s="1"/>
  <c r="E388" i="15" s="1"/>
  <c r="E400" i="15" s="1"/>
  <c r="E412" i="15" s="1"/>
  <c r="E424" i="15" s="1"/>
  <c r="E436" i="15" s="1"/>
  <c r="E448" i="15" s="1"/>
  <c r="E460" i="15" s="1"/>
  <c r="E472" i="15" s="1"/>
  <c r="E484" i="15" s="1"/>
  <c r="E496" i="15" s="1"/>
  <c r="E508" i="15" s="1"/>
  <c r="E520" i="15" s="1"/>
  <c r="E532" i="15" s="1"/>
  <c r="E544" i="15" s="1"/>
  <c r="E556" i="15" s="1"/>
  <c r="E568" i="15" s="1"/>
  <c r="E580" i="15" s="1"/>
  <c r="E267" i="15"/>
  <c r="E279" i="15" s="1"/>
  <c r="E291" i="15" s="1"/>
  <c r="E303" i="15" s="1"/>
  <c r="E315" i="15" s="1"/>
  <c r="E327" i="15" s="1"/>
  <c r="E339" i="15" s="1"/>
  <c r="E351" i="15" s="1"/>
  <c r="E363" i="15" s="1"/>
  <c r="E375" i="15" s="1"/>
  <c r="E387" i="15" s="1"/>
  <c r="E399" i="15" s="1"/>
  <c r="E411" i="15" s="1"/>
  <c r="E423" i="15" s="1"/>
  <c r="E435" i="15" s="1"/>
  <c r="E447" i="15" s="1"/>
  <c r="E459" i="15" s="1"/>
  <c r="E471" i="15" s="1"/>
  <c r="E483" i="15" s="1"/>
  <c r="E495" i="15" s="1"/>
  <c r="E507" i="15" s="1"/>
  <c r="E519" i="15" s="1"/>
  <c r="E531" i="15" s="1"/>
  <c r="E543" i="15" s="1"/>
  <c r="E555" i="15" s="1"/>
  <c r="E567" i="15" s="1"/>
  <c r="E579" i="15" s="1"/>
  <c r="E266" i="15"/>
  <c r="E278" i="15" s="1"/>
  <c r="E290" i="15" s="1"/>
  <c r="E302" i="15" s="1"/>
  <c r="E314" i="15" s="1"/>
  <c r="E326" i="15" s="1"/>
  <c r="E338" i="15" s="1"/>
  <c r="E350" i="15" s="1"/>
  <c r="E362" i="15" s="1"/>
  <c r="E374" i="15" s="1"/>
  <c r="E386" i="15" s="1"/>
  <c r="E398" i="15" s="1"/>
  <c r="E410" i="15" s="1"/>
  <c r="E422" i="15" s="1"/>
  <c r="E434" i="15" s="1"/>
  <c r="E446" i="15" s="1"/>
  <c r="E458" i="15" s="1"/>
  <c r="E470" i="15" s="1"/>
  <c r="E482" i="15" s="1"/>
  <c r="E494" i="15" s="1"/>
  <c r="E506" i="15" s="1"/>
  <c r="E518" i="15" s="1"/>
  <c r="E530" i="15" s="1"/>
  <c r="E542" i="15" s="1"/>
  <c r="E554" i="15" s="1"/>
  <c r="E566" i="15" s="1"/>
  <c r="E578" i="15" s="1"/>
  <c r="L222" i="15"/>
  <c r="L223" i="15" s="1"/>
  <c r="L224" i="15" s="1"/>
  <c r="L225" i="15" s="1"/>
  <c r="L226" i="15" s="1"/>
  <c r="L227" i="15" s="1"/>
  <c r="L228" i="15" s="1"/>
  <c r="L229" i="15" s="1"/>
  <c r="L230" i="15" s="1"/>
  <c r="L231" i="15" s="1"/>
  <c r="L232" i="15" s="1"/>
  <c r="L233" i="15" s="1"/>
  <c r="L234" i="15" s="1"/>
  <c r="L235" i="15" s="1"/>
  <c r="L236" i="15" s="1"/>
  <c r="L237" i="15" s="1"/>
  <c r="L238" i="15" s="1"/>
  <c r="L239" i="15" s="1"/>
  <c r="L240" i="15" s="1"/>
  <c r="L241" i="15" s="1"/>
  <c r="L242" i="15" s="1"/>
  <c r="L243" i="15" s="1"/>
  <c r="L244" i="15" s="1"/>
  <c r="L245" i="15" s="1"/>
  <c r="L246" i="15" s="1"/>
  <c r="L247" i="15" s="1"/>
  <c r="L248" i="15" s="1"/>
  <c r="L249" i="15" s="1"/>
  <c r="L250" i="15" s="1"/>
  <c r="L251" i="15" s="1"/>
  <c r="L252" i="15" s="1"/>
  <c r="L253" i="15" s="1"/>
  <c r="L254" i="15" s="1"/>
  <c r="L255" i="15" s="1"/>
  <c r="L256" i="15" s="1"/>
  <c r="L257" i="15" s="1"/>
  <c r="L258" i="15" s="1"/>
  <c r="L259" i="15" s="1"/>
  <c r="L260" i="15" s="1"/>
  <c r="L261" i="15" s="1"/>
  <c r="L262" i="15" s="1"/>
  <c r="L263" i="15" s="1"/>
  <c r="L264" i="15" s="1"/>
  <c r="L265" i="15" s="1"/>
  <c r="L266" i="15" s="1"/>
  <c r="L267" i="15" s="1"/>
  <c r="L268" i="15" s="1"/>
  <c r="L269" i="15" s="1"/>
  <c r="L270" i="15" s="1"/>
  <c r="L271" i="15" s="1"/>
  <c r="L272" i="15" s="1"/>
  <c r="L273" i="15" s="1"/>
  <c r="L274" i="15" s="1"/>
  <c r="L275" i="15" s="1"/>
  <c r="L276" i="15" s="1"/>
  <c r="L277" i="15" s="1"/>
  <c r="L278" i="15" s="1"/>
  <c r="L279" i="15" s="1"/>
  <c r="L280" i="15" s="1"/>
  <c r="L281" i="15" s="1"/>
  <c r="L282" i="15" s="1"/>
  <c r="L283" i="15" s="1"/>
  <c r="L284" i="15" s="1"/>
  <c r="L285" i="15" s="1"/>
  <c r="L286" i="15" s="1"/>
  <c r="L287" i="15" s="1"/>
  <c r="L288" i="15" s="1"/>
  <c r="L289" i="15" s="1"/>
  <c r="L290" i="15" s="1"/>
  <c r="L291" i="15" s="1"/>
  <c r="L292" i="15" s="1"/>
  <c r="L293" i="15" s="1"/>
  <c r="L294" i="15" s="1"/>
  <c r="L295" i="15" s="1"/>
  <c r="L296" i="15" s="1"/>
  <c r="L297" i="15" s="1"/>
  <c r="L298" i="15" s="1"/>
  <c r="L299" i="15" s="1"/>
  <c r="L300" i="15" s="1"/>
  <c r="L301" i="15" s="1"/>
  <c r="L302" i="15" s="1"/>
  <c r="L303" i="15" s="1"/>
  <c r="L304" i="15" s="1"/>
  <c r="L305" i="15" s="1"/>
  <c r="L306" i="15" s="1"/>
  <c r="L307" i="15" s="1"/>
  <c r="L308" i="15" s="1"/>
  <c r="L309" i="15" s="1"/>
  <c r="L310" i="15" s="1"/>
  <c r="L311" i="15" s="1"/>
  <c r="L312" i="15" s="1"/>
  <c r="L313" i="15" s="1"/>
  <c r="L314" i="15" s="1"/>
  <c r="L315" i="15" s="1"/>
  <c r="L316" i="15" s="1"/>
  <c r="L317" i="15" s="1"/>
  <c r="L318" i="15" s="1"/>
  <c r="L319" i="15" s="1"/>
  <c r="L320" i="15" s="1"/>
  <c r="L321" i="15" s="1"/>
  <c r="L322" i="15" s="1"/>
  <c r="L323" i="15" s="1"/>
  <c r="L324" i="15" s="1"/>
  <c r="L325" i="15" s="1"/>
  <c r="L326" i="15" s="1"/>
  <c r="L327" i="15" s="1"/>
  <c r="L328" i="15" s="1"/>
  <c r="L329" i="15" s="1"/>
  <c r="L330" i="15" s="1"/>
  <c r="L331" i="15" s="1"/>
  <c r="L332" i="15" s="1"/>
  <c r="L333" i="15" s="1"/>
  <c r="L334" i="15" s="1"/>
  <c r="L335" i="15" s="1"/>
  <c r="L336" i="15" s="1"/>
  <c r="L337" i="15" s="1"/>
  <c r="L338" i="15" s="1"/>
  <c r="L339" i="15" s="1"/>
  <c r="L340" i="15" s="1"/>
  <c r="L341" i="15" s="1"/>
  <c r="L342" i="15" s="1"/>
  <c r="L343" i="15" s="1"/>
  <c r="L344" i="15" s="1"/>
  <c r="L345" i="15" s="1"/>
  <c r="L346" i="15" s="1"/>
  <c r="L347" i="15" s="1"/>
  <c r="L348" i="15" s="1"/>
  <c r="L349" i="15" s="1"/>
  <c r="L350" i="15" s="1"/>
  <c r="L351" i="15" s="1"/>
  <c r="L352" i="15" s="1"/>
  <c r="L353" i="15" s="1"/>
  <c r="L354" i="15" s="1"/>
  <c r="L355" i="15" s="1"/>
  <c r="L356" i="15" s="1"/>
  <c r="L357" i="15" s="1"/>
  <c r="L358" i="15" s="1"/>
  <c r="L359" i="15" s="1"/>
  <c r="L360" i="15" s="1"/>
  <c r="L361" i="15" s="1"/>
  <c r="L362" i="15" s="1"/>
  <c r="L363" i="15" s="1"/>
  <c r="L364" i="15" s="1"/>
  <c r="L365" i="15" s="1"/>
  <c r="L366" i="15" s="1"/>
  <c r="L367" i="15" s="1"/>
  <c r="L368" i="15" s="1"/>
  <c r="L369" i="15" s="1"/>
  <c r="L370" i="15" s="1"/>
  <c r="L371" i="15" s="1"/>
  <c r="L372" i="15" s="1"/>
  <c r="L373" i="15" s="1"/>
  <c r="L374" i="15" s="1"/>
  <c r="L375" i="15" s="1"/>
  <c r="L376" i="15" s="1"/>
  <c r="L377" i="15" s="1"/>
  <c r="L378" i="15" s="1"/>
  <c r="L379" i="15" s="1"/>
  <c r="L380" i="15" s="1"/>
  <c r="L381" i="15" s="1"/>
  <c r="L382" i="15" s="1"/>
  <c r="L383" i="15" s="1"/>
  <c r="L384" i="15" s="1"/>
  <c r="L385" i="15" s="1"/>
  <c r="L386" i="15" s="1"/>
  <c r="L387" i="15" s="1"/>
  <c r="L388" i="15" s="1"/>
  <c r="L389" i="15" s="1"/>
  <c r="L390" i="15" s="1"/>
  <c r="L391" i="15" s="1"/>
  <c r="L392" i="15" s="1"/>
  <c r="L393" i="15" s="1"/>
  <c r="L394" i="15" s="1"/>
  <c r="L395" i="15" s="1"/>
  <c r="L396" i="15" s="1"/>
  <c r="L397" i="15" s="1"/>
  <c r="L398" i="15" s="1"/>
  <c r="L399" i="15" s="1"/>
  <c r="L400" i="15" s="1"/>
  <c r="L401" i="15" s="1"/>
  <c r="L402" i="15" s="1"/>
  <c r="L403" i="15" s="1"/>
  <c r="L404" i="15" s="1"/>
  <c r="L405" i="15" s="1"/>
  <c r="L406" i="15" s="1"/>
  <c r="L407" i="15" s="1"/>
  <c r="L408" i="15" s="1"/>
  <c r="L409" i="15" s="1"/>
  <c r="L410" i="15" s="1"/>
  <c r="L411" i="15" s="1"/>
  <c r="L412" i="15" s="1"/>
  <c r="L413" i="15" s="1"/>
  <c r="L414" i="15" s="1"/>
  <c r="L415" i="15" s="1"/>
  <c r="L416" i="15" s="1"/>
  <c r="L417" i="15" s="1"/>
  <c r="L418" i="15" s="1"/>
  <c r="L419" i="15" s="1"/>
  <c r="L420" i="15" s="1"/>
  <c r="L421" i="15" s="1"/>
  <c r="L422" i="15" s="1"/>
  <c r="L423" i="15" s="1"/>
  <c r="L424" i="15" s="1"/>
  <c r="L425" i="15" s="1"/>
  <c r="L426" i="15" s="1"/>
  <c r="L427" i="15" s="1"/>
  <c r="L428" i="15" s="1"/>
  <c r="L429" i="15" s="1"/>
  <c r="L430" i="15" s="1"/>
  <c r="L431" i="15" s="1"/>
  <c r="L432" i="15" s="1"/>
  <c r="L433" i="15" s="1"/>
  <c r="L434" i="15" s="1"/>
  <c r="L435" i="15" s="1"/>
  <c r="L436" i="15" s="1"/>
  <c r="L437" i="15" s="1"/>
  <c r="L438" i="15" s="1"/>
  <c r="L439" i="15" s="1"/>
  <c r="L440" i="15" s="1"/>
  <c r="L441" i="15" s="1"/>
  <c r="L442" i="15" s="1"/>
  <c r="L443" i="15" s="1"/>
  <c r="L444" i="15" s="1"/>
  <c r="L445" i="15" s="1"/>
  <c r="L446" i="15" s="1"/>
  <c r="L447" i="15" s="1"/>
  <c r="L448" i="15" s="1"/>
  <c r="L449" i="15" s="1"/>
  <c r="L450" i="15" s="1"/>
  <c r="L451" i="15" s="1"/>
  <c r="L452" i="15" s="1"/>
  <c r="L453" i="15" s="1"/>
  <c r="L454" i="15" s="1"/>
  <c r="L455" i="15" s="1"/>
  <c r="L456" i="15" s="1"/>
  <c r="L457" i="15" s="1"/>
  <c r="L458" i="15" s="1"/>
  <c r="L459" i="15" s="1"/>
  <c r="L460" i="15" s="1"/>
  <c r="L461" i="15" s="1"/>
  <c r="L462" i="15" s="1"/>
  <c r="L463" i="15" s="1"/>
  <c r="L464" i="15" s="1"/>
  <c r="L465" i="15" s="1"/>
  <c r="L466" i="15" s="1"/>
  <c r="L467" i="15" s="1"/>
  <c r="L468" i="15" s="1"/>
  <c r="L469" i="15" s="1"/>
  <c r="L470" i="15" s="1"/>
  <c r="L471" i="15" s="1"/>
  <c r="L472" i="15" s="1"/>
  <c r="L473" i="15" s="1"/>
  <c r="L474" i="15" s="1"/>
  <c r="L475" i="15" s="1"/>
  <c r="L476" i="15" s="1"/>
  <c r="L477" i="15" s="1"/>
  <c r="L478" i="15" s="1"/>
  <c r="L479" i="15" s="1"/>
  <c r="L480" i="15" s="1"/>
  <c r="L481" i="15" s="1"/>
  <c r="L482" i="15" s="1"/>
  <c r="L483" i="15" s="1"/>
  <c r="L484" i="15" s="1"/>
  <c r="L485" i="15" s="1"/>
  <c r="L486" i="15" s="1"/>
  <c r="L487" i="15" s="1"/>
  <c r="L488" i="15" s="1"/>
  <c r="L489" i="15" s="1"/>
  <c r="L490" i="15" s="1"/>
  <c r="L491" i="15" s="1"/>
  <c r="L492" i="15" s="1"/>
  <c r="L493" i="15" s="1"/>
  <c r="L494" i="15" s="1"/>
  <c r="L495" i="15" s="1"/>
  <c r="L496" i="15" s="1"/>
  <c r="L497" i="15" s="1"/>
  <c r="L498" i="15" s="1"/>
  <c r="L499" i="15" s="1"/>
  <c r="L500" i="15" s="1"/>
  <c r="L501" i="15" s="1"/>
  <c r="L502" i="15" s="1"/>
  <c r="L503" i="15" s="1"/>
  <c r="L504" i="15" s="1"/>
  <c r="L505" i="15" s="1"/>
  <c r="L506" i="15" s="1"/>
  <c r="L507" i="15" s="1"/>
  <c r="L508" i="15" s="1"/>
  <c r="L509" i="15" s="1"/>
  <c r="L510" i="15" s="1"/>
  <c r="L511" i="15" s="1"/>
  <c r="L512" i="15" s="1"/>
  <c r="L513" i="15" s="1"/>
  <c r="L514" i="15" s="1"/>
  <c r="L515" i="15" s="1"/>
  <c r="L516" i="15" s="1"/>
  <c r="L517" i="15" s="1"/>
  <c r="L518" i="15" s="1"/>
  <c r="L519" i="15" s="1"/>
  <c r="L520" i="15" s="1"/>
  <c r="L521" i="15" s="1"/>
  <c r="L522" i="15" s="1"/>
  <c r="L523" i="15" s="1"/>
  <c r="L524" i="15" s="1"/>
  <c r="L525" i="15" s="1"/>
  <c r="L526" i="15" s="1"/>
  <c r="L527" i="15" s="1"/>
  <c r="L528" i="15" s="1"/>
  <c r="L529" i="15" s="1"/>
  <c r="L530" i="15" s="1"/>
  <c r="L531" i="15" s="1"/>
  <c r="L532" i="15" s="1"/>
  <c r="L533" i="15" s="1"/>
  <c r="L534" i="15" s="1"/>
  <c r="L535" i="15" s="1"/>
  <c r="L536" i="15" s="1"/>
  <c r="L537" i="15" s="1"/>
  <c r="L538" i="15" s="1"/>
  <c r="L539" i="15" s="1"/>
  <c r="L540" i="15" s="1"/>
  <c r="L541" i="15" s="1"/>
  <c r="L542" i="15" s="1"/>
  <c r="L543" i="15" s="1"/>
  <c r="L544" i="15" s="1"/>
  <c r="L545" i="15" s="1"/>
  <c r="L546" i="15" s="1"/>
  <c r="L547" i="15" s="1"/>
  <c r="L548" i="15" s="1"/>
  <c r="L549" i="15" s="1"/>
  <c r="L550" i="15" s="1"/>
  <c r="L551" i="15" s="1"/>
  <c r="L552" i="15" s="1"/>
  <c r="L553" i="15" s="1"/>
  <c r="L554" i="15" s="1"/>
  <c r="L555" i="15" s="1"/>
  <c r="L556" i="15" s="1"/>
  <c r="L557" i="15" s="1"/>
  <c r="L558" i="15" s="1"/>
  <c r="L559" i="15" s="1"/>
  <c r="L560" i="15" s="1"/>
  <c r="L561" i="15" s="1"/>
  <c r="L562" i="15" s="1"/>
  <c r="L563" i="15" s="1"/>
  <c r="L564" i="15" s="1"/>
  <c r="L565" i="15" s="1"/>
  <c r="L566" i="15" s="1"/>
  <c r="L567" i="15" s="1"/>
  <c r="L568" i="15" s="1"/>
  <c r="L569" i="15" s="1"/>
  <c r="L570" i="15" s="1"/>
  <c r="L571" i="15" s="1"/>
  <c r="L572" i="15" s="1"/>
  <c r="L573" i="15" s="1"/>
  <c r="L574" i="15" s="1"/>
  <c r="L575" i="15" s="1"/>
  <c r="L576" i="15" s="1"/>
  <c r="L577" i="15" s="1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" i="15"/>
  <c r="L32" i="30" l="1"/>
  <c r="L32" i="28"/>
  <c r="L24" i="30"/>
  <c r="L24" i="28"/>
  <c r="L16" i="30"/>
  <c r="L16" i="28"/>
  <c r="L8" i="30"/>
  <c r="L8" i="28"/>
  <c r="L41" i="30"/>
  <c r="L41" i="28"/>
  <c r="L46" i="30"/>
  <c r="L46" i="28"/>
  <c r="L31" i="30"/>
  <c r="L31" i="28"/>
  <c r="L23" i="30"/>
  <c r="L23" i="28"/>
  <c r="L15" i="30"/>
  <c r="L15" i="28"/>
  <c r="L7" i="30"/>
  <c r="L7" i="28"/>
  <c r="L39" i="30"/>
  <c r="L39" i="28"/>
  <c r="C12" i="29"/>
  <c r="C13" i="28"/>
  <c r="D12" i="29"/>
  <c r="D13" i="28"/>
  <c r="C9" i="29"/>
  <c r="C8" i="28"/>
  <c r="L44" i="30"/>
  <c r="L44" i="28"/>
  <c r="L30" i="30"/>
  <c r="L30" i="28"/>
  <c r="L22" i="30"/>
  <c r="L22" i="28"/>
  <c r="L14" i="30"/>
  <c r="L14" i="28"/>
  <c r="L37" i="30"/>
  <c r="L37" i="28"/>
  <c r="L42" i="30"/>
  <c r="L42" i="28"/>
  <c r="L29" i="30"/>
  <c r="L29" i="28"/>
  <c r="L21" i="30"/>
  <c r="L21" i="28"/>
  <c r="L13" i="30"/>
  <c r="L13" i="28"/>
  <c r="L35" i="30"/>
  <c r="L35" i="28"/>
  <c r="D8" i="29"/>
  <c r="D7" i="28"/>
  <c r="M18" i="25"/>
  <c r="M13" i="25"/>
  <c r="M11" i="25"/>
  <c r="M7" i="25"/>
  <c r="M9" i="25"/>
  <c r="M5" i="25"/>
  <c r="M14" i="25"/>
  <c r="M12" i="25"/>
  <c r="M10" i="25"/>
  <c r="M8" i="25"/>
  <c r="M6" i="25"/>
  <c r="D9" i="29"/>
  <c r="L40" i="30"/>
  <c r="L40" i="28"/>
  <c r="L28" i="30"/>
  <c r="L28" i="28"/>
  <c r="L20" i="30"/>
  <c r="L20" i="28"/>
  <c r="L12" i="30"/>
  <c r="L12" i="28"/>
  <c r="L49" i="30"/>
  <c r="L49" i="28"/>
  <c r="L33" i="30"/>
  <c r="L33" i="28"/>
  <c r="L38" i="30"/>
  <c r="L38" i="28"/>
  <c r="L27" i="30"/>
  <c r="L27" i="28"/>
  <c r="L19" i="30"/>
  <c r="L19" i="28"/>
  <c r="L11" i="30"/>
  <c r="L11" i="28"/>
  <c r="L47" i="30"/>
  <c r="L47" i="28"/>
  <c r="B5" i="31"/>
  <c r="B6" i="32"/>
  <c r="K6" i="32" s="1"/>
  <c r="B13" i="28"/>
  <c r="O12" i="28"/>
  <c r="N12" i="28" s="1"/>
  <c r="B12" i="29"/>
  <c r="E12" i="29" s="1"/>
  <c r="F12" i="29" s="1"/>
  <c r="M25" i="25"/>
  <c r="N13" i="25"/>
  <c r="J11" i="30" s="1"/>
  <c r="N11" i="25"/>
  <c r="I11" i="30" s="1"/>
  <c r="N9" i="25"/>
  <c r="F11" i="30" s="1"/>
  <c r="N7" i="25"/>
  <c r="E11" i="30" s="1"/>
  <c r="N5" i="25"/>
  <c r="B11" i="30" s="1"/>
  <c r="N12" i="25"/>
  <c r="G11" i="30" s="1"/>
  <c r="N10" i="25"/>
  <c r="H11" i="30" s="1"/>
  <c r="N14" i="25"/>
  <c r="K11" i="30" s="1"/>
  <c r="N8" i="25"/>
  <c r="D11" i="30" s="1"/>
  <c r="N6" i="25"/>
  <c r="C11" i="30" s="1"/>
  <c r="L36" i="30"/>
  <c r="L36" i="28"/>
  <c r="L26" i="30"/>
  <c r="L26" i="28"/>
  <c r="L18" i="30"/>
  <c r="L18" i="28"/>
  <c r="L10" i="30"/>
  <c r="L10" i="28"/>
  <c r="L45" i="30"/>
  <c r="L45" i="28"/>
  <c r="L50" i="30"/>
  <c r="L50" i="28"/>
  <c r="L34" i="30"/>
  <c r="L34" i="28"/>
  <c r="L25" i="30"/>
  <c r="L25" i="28"/>
  <c r="L17" i="30"/>
  <c r="L17" i="28"/>
  <c r="L9" i="30"/>
  <c r="L9" i="28"/>
  <c r="L43" i="30"/>
  <c r="L43" i="28"/>
  <c r="D10" i="29"/>
  <c r="B9" i="28"/>
  <c r="B10" i="29"/>
  <c r="E10" i="29" s="1"/>
  <c r="O10" i="28"/>
  <c r="N10" i="28" s="1"/>
  <c r="G25" i="16"/>
  <c r="N11" i="16" s="1"/>
  <c r="I11" i="21" s="1"/>
  <c r="K25" i="16"/>
  <c r="E25" i="16"/>
  <c r="L25" i="16"/>
  <c r="N13" i="16" s="1"/>
  <c r="J11" i="21" s="1"/>
  <c r="N10" i="16"/>
  <c r="H11" i="21" s="1"/>
  <c r="N7" i="16"/>
  <c r="E11" i="21" s="1"/>
  <c r="N12" i="16"/>
  <c r="G11" i="21" s="1"/>
  <c r="N15" i="16"/>
  <c r="E18" i="16"/>
  <c r="D25" i="16"/>
  <c r="J18" i="16"/>
  <c r="F18" i="16"/>
  <c r="B18" i="16"/>
  <c r="G18" i="16"/>
  <c r="L18" i="16"/>
  <c r="D9" i="19"/>
  <c r="C18" i="16"/>
  <c r="H18" i="16"/>
  <c r="C9" i="19"/>
  <c r="B10" i="19"/>
  <c r="F10" i="19"/>
  <c r="F9" i="19" s="1"/>
  <c r="F8" i="19" s="1"/>
  <c r="F7" i="19" s="1"/>
  <c r="F6" i="19" s="1"/>
  <c r="F5" i="19" s="1"/>
  <c r="F4" i="19" s="1"/>
  <c r="F3" i="19" s="1"/>
  <c r="F2" i="19" s="1"/>
  <c r="J10" i="19"/>
  <c r="J9" i="19" s="1"/>
  <c r="J8" i="19" s="1"/>
  <c r="J7" i="19" s="1"/>
  <c r="J6" i="19" s="1"/>
  <c r="J5" i="19" s="1"/>
  <c r="J4" i="19" s="1"/>
  <c r="J3" i="19" s="1"/>
  <c r="J2" i="19" s="1"/>
  <c r="D12" i="19"/>
  <c r="H12" i="19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C13" i="19"/>
  <c r="D11" i="20"/>
  <c r="E11" i="20" s="1"/>
  <c r="O11" i="19"/>
  <c r="N11" i="19" s="1"/>
  <c r="B12" i="19"/>
  <c r="B8" i="22"/>
  <c r="H35" i="23"/>
  <c r="J35" i="23" s="1"/>
  <c r="K35" i="23" s="1"/>
  <c r="H39" i="23"/>
  <c r="J39" i="23" s="1"/>
  <c r="K39" i="23" s="1"/>
  <c r="H43" i="23"/>
  <c r="J43" i="23" s="1"/>
  <c r="K43" i="23" s="1"/>
  <c r="H47" i="23"/>
  <c r="J47" i="23" s="1"/>
  <c r="K47" i="23" s="1"/>
  <c r="H3" i="23"/>
  <c r="J3" i="23" s="1"/>
  <c r="H5" i="23"/>
  <c r="J5" i="23" s="1"/>
  <c r="H7" i="23"/>
  <c r="J7" i="23" s="1"/>
  <c r="H9" i="23"/>
  <c r="J9" i="23" s="1"/>
  <c r="K9" i="23" s="1"/>
  <c r="H11" i="23"/>
  <c r="J11" i="23" s="1"/>
  <c r="K11" i="23" s="1"/>
  <c r="H13" i="23"/>
  <c r="J13" i="23" s="1"/>
  <c r="K13" i="23" s="1"/>
  <c r="H15" i="23"/>
  <c r="J15" i="23" s="1"/>
  <c r="K15" i="23" s="1"/>
  <c r="H17" i="23"/>
  <c r="J17" i="23" s="1"/>
  <c r="K17" i="23" s="1"/>
  <c r="H19" i="23"/>
  <c r="J19" i="23" s="1"/>
  <c r="K19" i="23" s="1"/>
  <c r="H21" i="23"/>
  <c r="J21" i="23" s="1"/>
  <c r="K21" i="23" s="1"/>
  <c r="H23" i="23"/>
  <c r="J23" i="23" s="1"/>
  <c r="K23" i="23" s="1"/>
  <c r="H25" i="23"/>
  <c r="J25" i="23" s="1"/>
  <c r="K25" i="23" s="1"/>
  <c r="H27" i="23"/>
  <c r="J27" i="23" s="1"/>
  <c r="K27" i="23" s="1"/>
  <c r="H29" i="23"/>
  <c r="J29" i="23" s="1"/>
  <c r="K29" i="23" s="1"/>
  <c r="H31" i="23"/>
  <c r="J31" i="23" s="1"/>
  <c r="K31" i="23" s="1"/>
  <c r="H34" i="23"/>
  <c r="J34" i="23" s="1"/>
  <c r="K34" i="23" s="1"/>
  <c r="H38" i="23"/>
  <c r="J38" i="23" s="1"/>
  <c r="K38" i="23" s="1"/>
  <c r="H42" i="23"/>
  <c r="J42" i="23" s="1"/>
  <c r="K42" i="23" s="1"/>
  <c r="H46" i="23"/>
  <c r="J46" i="23" s="1"/>
  <c r="K46" i="23" s="1"/>
  <c r="H50" i="23"/>
  <c r="J50" i="23" s="1"/>
  <c r="K50" i="23" s="1"/>
  <c r="H33" i="23"/>
  <c r="J33" i="23" s="1"/>
  <c r="K33" i="23" s="1"/>
  <c r="H37" i="23"/>
  <c r="J37" i="23" s="1"/>
  <c r="K37" i="23" s="1"/>
  <c r="H41" i="23"/>
  <c r="J41" i="23" s="1"/>
  <c r="K41" i="23" s="1"/>
  <c r="H45" i="23"/>
  <c r="J45" i="23" s="1"/>
  <c r="K45" i="23" s="1"/>
  <c r="H49" i="23"/>
  <c r="J49" i="23" s="1"/>
  <c r="K49" i="23" s="1"/>
  <c r="H2" i="23"/>
  <c r="J2" i="23" s="1"/>
  <c r="H4" i="23"/>
  <c r="J4" i="23" s="1"/>
  <c r="H6" i="23"/>
  <c r="J6" i="23" s="1"/>
  <c r="H8" i="23"/>
  <c r="J8" i="23" s="1"/>
  <c r="H10" i="23"/>
  <c r="J10" i="23" s="1"/>
  <c r="K10" i="23" s="1"/>
  <c r="H12" i="23"/>
  <c r="J12" i="23" s="1"/>
  <c r="K12" i="23" s="1"/>
  <c r="H14" i="23"/>
  <c r="J14" i="23" s="1"/>
  <c r="K14" i="23" s="1"/>
  <c r="H16" i="23"/>
  <c r="J16" i="23" s="1"/>
  <c r="K16" i="23" s="1"/>
  <c r="H18" i="23"/>
  <c r="J18" i="23" s="1"/>
  <c r="K18" i="23" s="1"/>
  <c r="H20" i="23"/>
  <c r="J20" i="23" s="1"/>
  <c r="K20" i="23" s="1"/>
  <c r="H22" i="23"/>
  <c r="J22" i="23" s="1"/>
  <c r="K22" i="23" s="1"/>
  <c r="H24" i="23"/>
  <c r="J24" i="23" s="1"/>
  <c r="K24" i="23" s="1"/>
  <c r="H26" i="23"/>
  <c r="J26" i="23" s="1"/>
  <c r="K26" i="23" s="1"/>
  <c r="H28" i="23"/>
  <c r="J28" i="23" s="1"/>
  <c r="K28" i="23" s="1"/>
  <c r="H30" i="23"/>
  <c r="J30" i="23" s="1"/>
  <c r="K30" i="23" s="1"/>
  <c r="H32" i="23"/>
  <c r="J32" i="23" s="1"/>
  <c r="K32" i="23" s="1"/>
  <c r="H36" i="23"/>
  <c r="J36" i="23" s="1"/>
  <c r="K36" i="23" s="1"/>
  <c r="H40" i="23"/>
  <c r="J40" i="23" s="1"/>
  <c r="K40" i="23" s="1"/>
  <c r="H44" i="23"/>
  <c r="J44" i="23" s="1"/>
  <c r="K44" i="23" s="1"/>
  <c r="L6" i="30" l="1"/>
  <c r="L6" i="28"/>
  <c r="K10" i="30"/>
  <c r="K9" i="30" s="1"/>
  <c r="K8" i="30" s="1"/>
  <c r="K7" i="30" s="1"/>
  <c r="K6" i="30" s="1"/>
  <c r="K5" i="30" s="1"/>
  <c r="K4" i="30" s="1"/>
  <c r="K3" i="30" s="1"/>
  <c r="K2" i="30" s="1"/>
  <c r="K12" i="30"/>
  <c r="K13" i="30" s="1"/>
  <c r="K14" i="30" s="1"/>
  <c r="K15" i="30" s="1"/>
  <c r="K16" i="30" s="1"/>
  <c r="K17" i="30" s="1"/>
  <c r="K18" i="30" s="1"/>
  <c r="K19" i="30" s="1"/>
  <c r="K20" i="30" s="1"/>
  <c r="K21" i="30" s="1"/>
  <c r="K22" i="30" s="1"/>
  <c r="K23" i="30" s="1"/>
  <c r="K24" i="30" s="1"/>
  <c r="K25" i="30" s="1"/>
  <c r="K26" i="30" s="1"/>
  <c r="K27" i="30" s="1"/>
  <c r="K28" i="30" s="1"/>
  <c r="K29" i="30" s="1"/>
  <c r="K30" i="30" s="1"/>
  <c r="K31" i="30" s="1"/>
  <c r="K32" i="30" s="1"/>
  <c r="K33" i="30" s="1"/>
  <c r="K34" i="30" s="1"/>
  <c r="K35" i="30" s="1"/>
  <c r="K36" i="30" s="1"/>
  <c r="K37" i="30" s="1"/>
  <c r="K38" i="30" s="1"/>
  <c r="K39" i="30" s="1"/>
  <c r="K40" i="30" s="1"/>
  <c r="K41" i="30" s="1"/>
  <c r="K42" i="30" s="1"/>
  <c r="K43" i="30" s="1"/>
  <c r="K44" i="30" s="1"/>
  <c r="K45" i="30" s="1"/>
  <c r="K46" i="30" s="1"/>
  <c r="K47" i="30" s="1"/>
  <c r="K48" i="30" s="1"/>
  <c r="K49" i="30" s="1"/>
  <c r="K50" i="30" s="1"/>
  <c r="E12" i="30"/>
  <c r="E13" i="30" s="1"/>
  <c r="E14" i="30" s="1"/>
  <c r="E15" i="30" s="1"/>
  <c r="E16" i="30" s="1"/>
  <c r="E17" i="30" s="1"/>
  <c r="E18" i="30" s="1"/>
  <c r="E19" i="30" s="1"/>
  <c r="E20" i="30" s="1"/>
  <c r="E21" i="30" s="1"/>
  <c r="E22" i="30" s="1"/>
  <c r="E23" i="30" s="1"/>
  <c r="E24" i="30" s="1"/>
  <c r="E25" i="30" s="1"/>
  <c r="E26" i="30" s="1"/>
  <c r="E27" i="30" s="1"/>
  <c r="E28" i="30" s="1"/>
  <c r="E29" i="30" s="1"/>
  <c r="E30" i="30" s="1"/>
  <c r="E31" i="30" s="1"/>
  <c r="E32" i="30" s="1"/>
  <c r="E33" i="30" s="1"/>
  <c r="E34" i="30" s="1"/>
  <c r="E35" i="30" s="1"/>
  <c r="E36" i="30" s="1"/>
  <c r="E37" i="30" s="1"/>
  <c r="E38" i="30" s="1"/>
  <c r="E39" i="30" s="1"/>
  <c r="E40" i="30" s="1"/>
  <c r="E41" i="30" s="1"/>
  <c r="E42" i="30" s="1"/>
  <c r="E43" i="30" s="1"/>
  <c r="E44" i="30" s="1"/>
  <c r="E45" i="30" s="1"/>
  <c r="E46" i="30" s="1"/>
  <c r="E47" i="30" s="1"/>
  <c r="E48" i="30" s="1"/>
  <c r="E49" i="30" s="1"/>
  <c r="E50" i="30" s="1"/>
  <c r="E10" i="30"/>
  <c r="E9" i="30" s="1"/>
  <c r="E8" i="30" s="1"/>
  <c r="E7" i="30" s="1"/>
  <c r="E6" i="30" s="1"/>
  <c r="E5" i="30" s="1"/>
  <c r="E4" i="30" s="1"/>
  <c r="E3" i="30" s="1"/>
  <c r="E2" i="30" s="1"/>
  <c r="D6" i="28"/>
  <c r="D7" i="29"/>
  <c r="C8" i="29"/>
  <c r="C7" i="28"/>
  <c r="C13" i="29"/>
  <c r="C14" i="28"/>
  <c r="C10" i="30"/>
  <c r="C9" i="30" s="1"/>
  <c r="C8" i="30" s="1"/>
  <c r="C7" i="30" s="1"/>
  <c r="C6" i="30" s="1"/>
  <c r="C5" i="30" s="1"/>
  <c r="C4" i="30" s="1"/>
  <c r="C3" i="30" s="1"/>
  <c r="C2" i="30" s="1"/>
  <c r="C12" i="30"/>
  <c r="C13" i="30" s="1"/>
  <c r="C14" i="30" s="1"/>
  <c r="C15" i="30" s="1"/>
  <c r="C16" i="30" s="1"/>
  <c r="C17" i="30" s="1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H10" i="30"/>
  <c r="H9" i="30" s="1"/>
  <c r="H8" i="30" s="1"/>
  <c r="H7" i="30" s="1"/>
  <c r="H6" i="30" s="1"/>
  <c r="H5" i="30" s="1"/>
  <c r="H4" i="30" s="1"/>
  <c r="H3" i="30" s="1"/>
  <c r="H2" i="30" s="1"/>
  <c r="H12" i="30"/>
  <c r="H13" i="30" s="1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H25" i="30" s="1"/>
  <c r="H26" i="30" s="1"/>
  <c r="H27" i="30" s="1"/>
  <c r="H28" i="30" s="1"/>
  <c r="H29" i="30" s="1"/>
  <c r="H30" i="30" s="1"/>
  <c r="H31" i="30" s="1"/>
  <c r="H32" i="30" s="1"/>
  <c r="H33" i="30" s="1"/>
  <c r="H34" i="30" s="1"/>
  <c r="H35" i="30" s="1"/>
  <c r="H36" i="30" s="1"/>
  <c r="H37" i="30" s="1"/>
  <c r="H38" i="30" s="1"/>
  <c r="H39" i="30" s="1"/>
  <c r="H40" i="30" s="1"/>
  <c r="H41" i="30" s="1"/>
  <c r="H42" i="30" s="1"/>
  <c r="H43" i="30" s="1"/>
  <c r="H44" i="30" s="1"/>
  <c r="H45" i="30" s="1"/>
  <c r="H46" i="30" s="1"/>
  <c r="H47" i="30" s="1"/>
  <c r="H48" i="30" s="1"/>
  <c r="H49" i="30" s="1"/>
  <c r="H50" i="30" s="1"/>
  <c r="F12" i="30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  <c r="F35" i="30" s="1"/>
  <c r="F36" i="30" s="1"/>
  <c r="F37" i="30" s="1"/>
  <c r="F38" i="30" s="1"/>
  <c r="F39" i="30" s="1"/>
  <c r="F40" i="30" s="1"/>
  <c r="F41" i="30" s="1"/>
  <c r="F42" i="30" s="1"/>
  <c r="F43" i="30" s="1"/>
  <c r="F44" i="30" s="1"/>
  <c r="F45" i="30" s="1"/>
  <c r="F46" i="30" s="1"/>
  <c r="F47" i="30" s="1"/>
  <c r="F48" i="30" s="1"/>
  <c r="F49" i="30" s="1"/>
  <c r="F50" i="30" s="1"/>
  <c r="F10" i="30"/>
  <c r="F9" i="30" s="1"/>
  <c r="F8" i="30" s="1"/>
  <c r="F7" i="30" s="1"/>
  <c r="F6" i="30" s="1"/>
  <c r="F5" i="30" s="1"/>
  <c r="F4" i="30" s="1"/>
  <c r="F3" i="30" s="1"/>
  <c r="F2" i="30" s="1"/>
  <c r="B5" i="32"/>
  <c r="K5" i="32" s="1"/>
  <c r="B4" i="31"/>
  <c r="B9" i="29"/>
  <c r="E9" i="29" s="1"/>
  <c r="F10" i="29" s="1"/>
  <c r="O9" i="28"/>
  <c r="N9" i="28" s="1"/>
  <c r="B8" i="28"/>
  <c r="I12" i="30"/>
  <c r="I13" i="30" s="1"/>
  <c r="I14" i="30" s="1"/>
  <c r="I15" i="30" s="1"/>
  <c r="I16" i="30" s="1"/>
  <c r="I17" i="30" s="1"/>
  <c r="I18" i="30" s="1"/>
  <c r="I19" i="30" s="1"/>
  <c r="I20" i="30" s="1"/>
  <c r="I21" i="30" s="1"/>
  <c r="I22" i="30" s="1"/>
  <c r="I23" i="30" s="1"/>
  <c r="I24" i="30" s="1"/>
  <c r="I25" i="30" s="1"/>
  <c r="I26" i="30" s="1"/>
  <c r="I27" i="30" s="1"/>
  <c r="I28" i="30" s="1"/>
  <c r="I29" i="30" s="1"/>
  <c r="I30" i="30" s="1"/>
  <c r="I31" i="30" s="1"/>
  <c r="I32" i="30" s="1"/>
  <c r="I33" i="30" s="1"/>
  <c r="I34" i="30" s="1"/>
  <c r="I35" i="30" s="1"/>
  <c r="I36" i="30" s="1"/>
  <c r="I37" i="30" s="1"/>
  <c r="I38" i="30" s="1"/>
  <c r="I39" i="30" s="1"/>
  <c r="I40" i="30" s="1"/>
  <c r="I41" i="30" s="1"/>
  <c r="I42" i="30" s="1"/>
  <c r="I43" i="30" s="1"/>
  <c r="I44" i="30" s="1"/>
  <c r="I45" i="30" s="1"/>
  <c r="I46" i="30" s="1"/>
  <c r="I47" i="30" s="1"/>
  <c r="I48" i="30" s="1"/>
  <c r="I49" i="30" s="1"/>
  <c r="I50" i="30" s="1"/>
  <c r="I10" i="30"/>
  <c r="I9" i="30" s="1"/>
  <c r="I8" i="30" s="1"/>
  <c r="I7" i="30" s="1"/>
  <c r="I6" i="30" s="1"/>
  <c r="I5" i="30" s="1"/>
  <c r="I4" i="30" s="1"/>
  <c r="I3" i="30" s="1"/>
  <c r="I2" i="30" s="1"/>
  <c r="M15" i="25"/>
  <c r="D13" i="29"/>
  <c r="D14" i="28"/>
  <c r="G10" i="30"/>
  <c r="G9" i="30" s="1"/>
  <c r="G8" i="30" s="1"/>
  <c r="G7" i="30" s="1"/>
  <c r="G6" i="30" s="1"/>
  <c r="G5" i="30" s="1"/>
  <c r="G4" i="30" s="1"/>
  <c r="G3" i="30" s="1"/>
  <c r="G2" i="30" s="1"/>
  <c r="G12" i="30"/>
  <c r="G13" i="30" s="1"/>
  <c r="G14" i="30" s="1"/>
  <c r="G15" i="30" s="1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5" i="30" s="1"/>
  <c r="G36" i="30" s="1"/>
  <c r="G37" i="30" s="1"/>
  <c r="G38" i="30" s="1"/>
  <c r="G39" i="30" s="1"/>
  <c r="G40" i="30" s="1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F11" i="29"/>
  <c r="D10" i="30"/>
  <c r="D9" i="30" s="1"/>
  <c r="D8" i="30" s="1"/>
  <c r="D7" i="30" s="1"/>
  <c r="D6" i="30" s="1"/>
  <c r="D5" i="30" s="1"/>
  <c r="D4" i="30" s="1"/>
  <c r="D3" i="30" s="1"/>
  <c r="D2" i="30" s="1"/>
  <c r="D12" i="30"/>
  <c r="D13" i="30" s="1"/>
  <c r="D14" i="30" s="1"/>
  <c r="D15" i="30" s="1"/>
  <c r="D16" i="30" s="1"/>
  <c r="D17" i="30" s="1"/>
  <c r="D18" i="30" s="1"/>
  <c r="D19" i="30" s="1"/>
  <c r="D20" i="30" s="1"/>
  <c r="D21" i="30" s="1"/>
  <c r="D22" i="30" s="1"/>
  <c r="D23" i="30" s="1"/>
  <c r="D24" i="30" s="1"/>
  <c r="D25" i="30" s="1"/>
  <c r="D26" i="30" s="1"/>
  <c r="D27" i="30" s="1"/>
  <c r="D28" i="30" s="1"/>
  <c r="D29" i="30" s="1"/>
  <c r="D30" i="30" s="1"/>
  <c r="D31" i="30" s="1"/>
  <c r="D32" i="30" s="1"/>
  <c r="D33" i="30" s="1"/>
  <c r="D34" i="30" s="1"/>
  <c r="D35" i="30" s="1"/>
  <c r="D36" i="30" s="1"/>
  <c r="D37" i="30" s="1"/>
  <c r="D38" i="30" s="1"/>
  <c r="D39" i="30" s="1"/>
  <c r="D40" i="30" s="1"/>
  <c r="D41" i="30" s="1"/>
  <c r="D42" i="30" s="1"/>
  <c r="D43" i="30" s="1"/>
  <c r="D44" i="30" s="1"/>
  <c r="D45" i="30" s="1"/>
  <c r="D46" i="30" s="1"/>
  <c r="D47" i="30" s="1"/>
  <c r="D48" i="30" s="1"/>
  <c r="D49" i="30" s="1"/>
  <c r="D50" i="30" s="1"/>
  <c r="B12" i="30"/>
  <c r="O11" i="30"/>
  <c r="N11" i="30" s="1"/>
  <c r="B10" i="30"/>
  <c r="J12" i="30"/>
  <c r="J13" i="30" s="1"/>
  <c r="J14" i="30" s="1"/>
  <c r="J15" i="30" s="1"/>
  <c r="J16" i="30" s="1"/>
  <c r="J17" i="30" s="1"/>
  <c r="J18" i="30" s="1"/>
  <c r="J19" i="30" s="1"/>
  <c r="J20" i="30" s="1"/>
  <c r="J21" i="30" s="1"/>
  <c r="J22" i="30" s="1"/>
  <c r="J23" i="30" s="1"/>
  <c r="J24" i="30" s="1"/>
  <c r="J25" i="30" s="1"/>
  <c r="J26" i="30" s="1"/>
  <c r="J27" i="30" s="1"/>
  <c r="J28" i="30" s="1"/>
  <c r="J29" i="30" s="1"/>
  <c r="J30" i="30" s="1"/>
  <c r="J31" i="30" s="1"/>
  <c r="J32" i="30" s="1"/>
  <c r="J33" i="30" s="1"/>
  <c r="J34" i="30" s="1"/>
  <c r="J35" i="30" s="1"/>
  <c r="J36" i="30" s="1"/>
  <c r="J37" i="30" s="1"/>
  <c r="J38" i="30" s="1"/>
  <c r="J39" i="30" s="1"/>
  <c r="J40" i="30" s="1"/>
  <c r="J41" i="30" s="1"/>
  <c r="J42" i="30" s="1"/>
  <c r="J43" i="30" s="1"/>
  <c r="J44" i="30" s="1"/>
  <c r="J45" i="30" s="1"/>
  <c r="J46" i="30" s="1"/>
  <c r="J47" i="30" s="1"/>
  <c r="J48" i="30" s="1"/>
  <c r="J49" i="30" s="1"/>
  <c r="J50" i="30" s="1"/>
  <c r="J10" i="30"/>
  <c r="J9" i="30" s="1"/>
  <c r="J8" i="30" s="1"/>
  <c r="J7" i="30" s="1"/>
  <c r="J6" i="30" s="1"/>
  <c r="J5" i="30" s="1"/>
  <c r="J4" i="30" s="1"/>
  <c r="J3" i="30" s="1"/>
  <c r="J2" i="30" s="1"/>
  <c r="B13" i="29"/>
  <c r="E13" i="29" s="1"/>
  <c r="F13" i="29" s="1"/>
  <c r="O13" i="28"/>
  <c r="N13" i="28" s="1"/>
  <c r="B14" i="28"/>
  <c r="J10" i="21"/>
  <c r="J9" i="21" s="1"/>
  <c r="J8" i="21" s="1"/>
  <c r="J7" i="21" s="1"/>
  <c r="J6" i="21" s="1"/>
  <c r="J5" i="21" s="1"/>
  <c r="J4" i="21" s="1"/>
  <c r="J3" i="21" s="1"/>
  <c r="J2" i="21" s="1"/>
  <c r="J12" i="21"/>
  <c r="J13" i="21" s="1"/>
  <c r="J14" i="21" s="1"/>
  <c r="J15" i="21" s="1"/>
  <c r="J16" i="21" s="1"/>
  <c r="J17" i="21" s="1"/>
  <c r="J18" i="21" s="1"/>
  <c r="J19" i="21" s="1"/>
  <c r="J20" i="21" s="1"/>
  <c r="J21" i="21" s="1"/>
  <c r="J22" i="21" s="1"/>
  <c r="J23" i="21" s="1"/>
  <c r="J24" i="21" s="1"/>
  <c r="J25" i="21" s="1"/>
  <c r="J26" i="21" s="1"/>
  <c r="J27" i="21" s="1"/>
  <c r="J28" i="21" s="1"/>
  <c r="J29" i="21" s="1"/>
  <c r="J30" i="21" s="1"/>
  <c r="J31" i="21" s="1"/>
  <c r="J32" i="21" s="1"/>
  <c r="J33" i="21" s="1"/>
  <c r="J34" i="21" s="1"/>
  <c r="J35" i="21" s="1"/>
  <c r="J36" i="21" s="1"/>
  <c r="J37" i="21" s="1"/>
  <c r="J38" i="21" s="1"/>
  <c r="J39" i="21" s="1"/>
  <c r="J40" i="21" s="1"/>
  <c r="J41" i="21" s="1"/>
  <c r="J42" i="21" s="1"/>
  <c r="J43" i="21" s="1"/>
  <c r="J44" i="21" s="1"/>
  <c r="J45" i="21" s="1"/>
  <c r="J46" i="21" s="1"/>
  <c r="J47" i="21" s="1"/>
  <c r="J48" i="21" s="1"/>
  <c r="J49" i="21" s="1"/>
  <c r="J50" i="21" s="1"/>
  <c r="I10" i="21"/>
  <c r="I9" i="21" s="1"/>
  <c r="I8" i="21" s="1"/>
  <c r="I7" i="21" s="1"/>
  <c r="I6" i="21" s="1"/>
  <c r="I5" i="21" s="1"/>
  <c r="I4" i="21" s="1"/>
  <c r="I3" i="21" s="1"/>
  <c r="I2" i="21" s="1"/>
  <c r="I12" i="2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I24" i="21" s="1"/>
  <c r="I25" i="21" s="1"/>
  <c r="I26" i="21" s="1"/>
  <c r="I27" i="21" s="1"/>
  <c r="I28" i="21" s="1"/>
  <c r="I29" i="21" s="1"/>
  <c r="I30" i="21" s="1"/>
  <c r="I31" i="21" s="1"/>
  <c r="I32" i="21" s="1"/>
  <c r="I33" i="21" s="1"/>
  <c r="I34" i="21" s="1"/>
  <c r="I35" i="21" s="1"/>
  <c r="I36" i="21" s="1"/>
  <c r="I37" i="21" s="1"/>
  <c r="I38" i="21" s="1"/>
  <c r="I39" i="21" s="1"/>
  <c r="I40" i="21" s="1"/>
  <c r="I41" i="21" s="1"/>
  <c r="I42" i="21" s="1"/>
  <c r="I43" i="21" s="1"/>
  <c r="I44" i="21" s="1"/>
  <c r="I45" i="21" s="1"/>
  <c r="I46" i="21" s="1"/>
  <c r="I47" i="21" s="1"/>
  <c r="I48" i="21" s="1"/>
  <c r="I49" i="21" s="1"/>
  <c r="I50" i="21" s="1"/>
  <c r="L44" i="21"/>
  <c r="L44" i="19"/>
  <c r="L30" i="21"/>
  <c r="L30" i="19"/>
  <c r="L22" i="21"/>
  <c r="L22" i="19"/>
  <c r="L14" i="21"/>
  <c r="L14" i="19"/>
  <c r="L45" i="21"/>
  <c r="L45" i="19"/>
  <c r="L50" i="21"/>
  <c r="L50" i="19"/>
  <c r="L34" i="21"/>
  <c r="L34" i="19"/>
  <c r="L25" i="21"/>
  <c r="L25" i="19"/>
  <c r="L17" i="21"/>
  <c r="L17" i="19"/>
  <c r="L9" i="21"/>
  <c r="L9" i="19"/>
  <c r="L47" i="21"/>
  <c r="L47" i="19"/>
  <c r="B7" i="22"/>
  <c r="B8" i="23"/>
  <c r="C14" i="19"/>
  <c r="C13" i="20"/>
  <c r="M25" i="16"/>
  <c r="N6" i="16"/>
  <c r="C11" i="21" s="1"/>
  <c r="N14" i="16"/>
  <c r="K11" i="21" s="1"/>
  <c r="N9" i="16"/>
  <c r="F11" i="21" s="1"/>
  <c r="N5" i="16"/>
  <c r="B11" i="21" s="1"/>
  <c r="L40" i="21"/>
  <c r="L40" i="19"/>
  <c r="L28" i="21"/>
  <c r="L28" i="19"/>
  <c r="L20" i="21"/>
  <c r="L20" i="19"/>
  <c r="L12" i="21"/>
  <c r="L12" i="19"/>
  <c r="L41" i="21"/>
  <c r="L41" i="19"/>
  <c r="L46" i="21"/>
  <c r="L46" i="19"/>
  <c r="L31" i="21"/>
  <c r="L31" i="19"/>
  <c r="L23" i="21"/>
  <c r="L23" i="19"/>
  <c r="L15" i="21"/>
  <c r="L15" i="19"/>
  <c r="L43" i="21"/>
  <c r="L43" i="19"/>
  <c r="B12" i="20"/>
  <c r="B13" i="19"/>
  <c r="O12" i="19"/>
  <c r="N12" i="19" s="1"/>
  <c r="B10" i="20"/>
  <c r="O10" i="19"/>
  <c r="N10" i="19" s="1"/>
  <c r="B9" i="19"/>
  <c r="D9" i="20"/>
  <c r="D8" i="19"/>
  <c r="M14" i="16"/>
  <c r="M12" i="16"/>
  <c r="M10" i="16"/>
  <c r="M8" i="16"/>
  <c r="M6" i="16"/>
  <c r="M18" i="16"/>
  <c r="M11" i="16"/>
  <c r="M13" i="16"/>
  <c r="M5" i="16"/>
  <c r="M7" i="16"/>
  <c r="M9" i="16"/>
  <c r="G12" i="2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10" i="21"/>
  <c r="G9" i="21" s="1"/>
  <c r="G8" i="21" s="1"/>
  <c r="G7" i="21" s="1"/>
  <c r="G6" i="21" s="1"/>
  <c r="G5" i="21" s="1"/>
  <c r="G4" i="21" s="1"/>
  <c r="G3" i="21" s="1"/>
  <c r="G2" i="21" s="1"/>
  <c r="N8" i="16"/>
  <c r="D11" i="21" s="1"/>
  <c r="L36" i="21"/>
  <c r="L36" i="19"/>
  <c r="L26" i="21"/>
  <c r="L26" i="19"/>
  <c r="L18" i="21"/>
  <c r="L18" i="19"/>
  <c r="L10" i="21"/>
  <c r="L10" i="19"/>
  <c r="L37" i="21"/>
  <c r="L37" i="19"/>
  <c r="L42" i="21"/>
  <c r="L42" i="19"/>
  <c r="L29" i="21"/>
  <c r="L29" i="19"/>
  <c r="L21" i="21"/>
  <c r="L21" i="19"/>
  <c r="L13" i="21"/>
  <c r="L13" i="19"/>
  <c r="L39" i="21"/>
  <c r="L39" i="19"/>
  <c r="D13" i="19"/>
  <c r="D12" i="20"/>
  <c r="C9" i="20"/>
  <c r="C8" i="19"/>
  <c r="D10" i="20"/>
  <c r="E10" i="21"/>
  <c r="E9" i="21" s="1"/>
  <c r="E8" i="21" s="1"/>
  <c r="E7" i="21" s="1"/>
  <c r="E6" i="21" s="1"/>
  <c r="E5" i="21" s="1"/>
  <c r="E4" i="21" s="1"/>
  <c r="E3" i="21" s="1"/>
  <c r="E2" i="21" s="1"/>
  <c r="E12" i="2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L32" i="21"/>
  <c r="L32" i="19"/>
  <c r="L24" i="21"/>
  <c r="L24" i="19"/>
  <c r="L16" i="21"/>
  <c r="L16" i="19"/>
  <c r="K8" i="23"/>
  <c r="L49" i="21"/>
  <c r="L49" i="19"/>
  <c r="L33" i="21"/>
  <c r="L33" i="19"/>
  <c r="L38" i="21"/>
  <c r="L38" i="19"/>
  <c r="L27" i="21"/>
  <c r="L27" i="19"/>
  <c r="L19" i="21"/>
  <c r="L19" i="19"/>
  <c r="L11" i="21"/>
  <c r="L11" i="19"/>
  <c r="L35" i="21"/>
  <c r="L35" i="19"/>
  <c r="H12" i="2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10" i="21"/>
  <c r="H9" i="21" s="1"/>
  <c r="H8" i="21" s="1"/>
  <c r="H7" i="21" s="1"/>
  <c r="H6" i="21" s="1"/>
  <c r="H5" i="21" s="1"/>
  <c r="H4" i="21" s="1"/>
  <c r="H3" i="21" s="1"/>
  <c r="H2" i="21" s="1"/>
  <c r="E519" i="14"/>
  <c r="F519" i="14"/>
  <c r="E520" i="14"/>
  <c r="F520" i="14"/>
  <c r="E521" i="14"/>
  <c r="F521" i="14"/>
  <c r="E522" i="14"/>
  <c r="F522" i="14"/>
  <c r="E523" i="14"/>
  <c r="F523" i="14"/>
  <c r="E524" i="14"/>
  <c r="F524" i="14"/>
  <c r="E525" i="14"/>
  <c r="F525" i="14"/>
  <c r="E526" i="14"/>
  <c r="F526" i="14"/>
  <c r="E527" i="14"/>
  <c r="F527" i="14"/>
  <c r="E528" i="14"/>
  <c r="F528" i="14"/>
  <c r="E529" i="14"/>
  <c r="F529" i="14"/>
  <c r="F518" i="14"/>
  <c r="E518" i="14"/>
  <c r="A43" i="6"/>
  <c r="A44" i="6"/>
  <c r="A45" i="6"/>
  <c r="A46" i="6"/>
  <c r="A47" i="6"/>
  <c r="A48" i="6"/>
  <c r="A49" i="6"/>
  <c r="A50" i="6"/>
  <c r="A50" i="5"/>
  <c r="A43" i="5"/>
  <c r="A44" i="5"/>
  <c r="A45" i="5"/>
  <c r="A46" i="5"/>
  <c r="A47" i="5"/>
  <c r="A48" i="5"/>
  <c r="A49" i="5"/>
  <c r="B43" i="7"/>
  <c r="C43" i="7"/>
  <c r="D43" i="7"/>
  <c r="D44" i="7"/>
  <c r="E43" i="7"/>
  <c r="F43" i="7"/>
  <c r="F44" i="7"/>
  <c r="F45" i="7"/>
  <c r="F46" i="7"/>
  <c r="F47" i="7"/>
  <c r="F48" i="7"/>
  <c r="F49" i="7"/>
  <c r="F50" i="7"/>
  <c r="G43" i="7"/>
  <c r="H43" i="7"/>
  <c r="H44" i="7"/>
  <c r="H45" i="7"/>
  <c r="H46" i="7"/>
  <c r="H47" i="7"/>
  <c r="H48" i="7"/>
  <c r="H49" i="7"/>
  <c r="H50" i="7"/>
  <c r="I43" i="7"/>
  <c r="J43" i="7"/>
  <c r="J44" i="7"/>
  <c r="J45" i="7"/>
  <c r="J46" i="7"/>
  <c r="J47" i="7"/>
  <c r="J48" i="7"/>
  <c r="J49" i="7"/>
  <c r="J50" i="7"/>
  <c r="K43" i="7"/>
  <c r="L43" i="7"/>
  <c r="B44" i="7"/>
  <c r="C44" i="7"/>
  <c r="E44" i="7"/>
  <c r="E45" i="7"/>
  <c r="E46" i="7"/>
  <c r="E47" i="7"/>
  <c r="E48" i="7"/>
  <c r="E49" i="7"/>
  <c r="E50" i="7"/>
  <c r="G44" i="7"/>
  <c r="I44" i="7"/>
  <c r="I45" i="7"/>
  <c r="I46" i="7"/>
  <c r="I47" i="7"/>
  <c r="I48" i="7"/>
  <c r="I49" i="7"/>
  <c r="I50" i="7"/>
  <c r="K44" i="7"/>
  <c r="L44" i="7"/>
  <c r="C45" i="7"/>
  <c r="C46" i="7"/>
  <c r="G45" i="7"/>
  <c r="G46" i="7"/>
  <c r="G47" i="7"/>
  <c r="G48" i="7"/>
  <c r="G49" i="7"/>
  <c r="G50" i="7"/>
  <c r="K45" i="7"/>
  <c r="K46" i="7"/>
  <c r="K47" i="7"/>
  <c r="K48" i="7"/>
  <c r="K49" i="7"/>
  <c r="K50" i="7"/>
  <c r="L45" i="7"/>
  <c r="L46" i="7"/>
  <c r="L47" i="7"/>
  <c r="L48" i="7"/>
  <c r="L49" i="7"/>
  <c r="L50" i="7"/>
  <c r="A50" i="7"/>
  <c r="A43" i="7"/>
  <c r="A44" i="7"/>
  <c r="A45" i="7"/>
  <c r="A46" i="7"/>
  <c r="A47" i="7"/>
  <c r="A48" i="7"/>
  <c r="A49" i="7"/>
  <c r="B43" i="10"/>
  <c r="C43" i="10"/>
  <c r="D43" i="10"/>
  <c r="C44" i="10"/>
  <c r="C45" i="10"/>
  <c r="A48" i="10"/>
  <c r="A49" i="10"/>
  <c r="A50" i="10"/>
  <c r="A43" i="10"/>
  <c r="A44" i="10"/>
  <c r="A45" i="10"/>
  <c r="A46" i="10"/>
  <c r="A47" i="10"/>
  <c r="H43" i="13"/>
  <c r="H44" i="13"/>
  <c r="H45" i="13"/>
  <c r="H46" i="13"/>
  <c r="H47" i="13"/>
  <c r="H48" i="13"/>
  <c r="H49" i="13"/>
  <c r="H50" i="13"/>
  <c r="B43" i="13"/>
  <c r="D43" i="13"/>
  <c r="F43" i="13"/>
  <c r="J43" i="13"/>
  <c r="K43" i="13"/>
  <c r="L43" i="11"/>
  <c r="B44" i="13"/>
  <c r="D44" i="13"/>
  <c r="F44" i="13"/>
  <c r="J44" i="13"/>
  <c r="K44" i="13"/>
  <c r="L44" i="11"/>
  <c r="B45" i="13"/>
  <c r="D45" i="13"/>
  <c r="F45" i="13"/>
  <c r="J45" i="13"/>
  <c r="K45" i="13"/>
  <c r="L45" i="11"/>
  <c r="B46" i="13"/>
  <c r="D46" i="13"/>
  <c r="F46" i="13"/>
  <c r="J46" i="13"/>
  <c r="K46" i="13"/>
  <c r="L46" i="11"/>
  <c r="B47" i="13"/>
  <c r="D47" i="13"/>
  <c r="F47" i="13"/>
  <c r="B48" i="13"/>
  <c r="D48" i="13"/>
  <c r="F48" i="13"/>
  <c r="B49" i="13"/>
  <c r="D49" i="13"/>
  <c r="F49" i="13"/>
  <c r="B50" i="13"/>
  <c r="D50" i="13"/>
  <c r="F50" i="13"/>
  <c r="A48" i="13"/>
  <c r="A49" i="13"/>
  <c r="A50" i="13"/>
  <c r="A43" i="13"/>
  <c r="A44" i="13"/>
  <c r="A45" i="13"/>
  <c r="A46" i="13"/>
  <c r="A47" i="13"/>
  <c r="A49" i="12"/>
  <c r="A50" i="12"/>
  <c r="A43" i="12"/>
  <c r="A44" i="12"/>
  <c r="A45" i="12"/>
  <c r="A46" i="12"/>
  <c r="A47" i="12"/>
  <c r="A48" i="12"/>
  <c r="B43" i="11"/>
  <c r="C43" i="11"/>
  <c r="C44" i="11"/>
  <c r="C45" i="11"/>
  <c r="D43" i="11"/>
  <c r="E43" i="11"/>
  <c r="E44" i="11"/>
  <c r="E45" i="11"/>
  <c r="E46" i="11"/>
  <c r="E47" i="11"/>
  <c r="E48" i="11"/>
  <c r="E49" i="11"/>
  <c r="E50" i="11"/>
  <c r="F43" i="11"/>
  <c r="G43" i="11"/>
  <c r="G44" i="11"/>
  <c r="G45" i="11"/>
  <c r="H43" i="11"/>
  <c r="I43" i="11"/>
  <c r="I44" i="11"/>
  <c r="I45" i="11"/>
  <c r="I46" i="11"/>
  <c r="I47" i="11"/>
  <c r="I48" i="11"/>
  <c r="I49" i="11"/>
  <c r="I50" i="11"/>
  <c r="J43" i="11"/>
  <c r="K43" i="11"/>
  <c r="K44" i="11"/>
  <c r="K45" i="11"/>
  <c r="B44" i="11"/>
  <c r="D44" i="11"/>
  <c r="F44" i="11"/>
  <c r="H44" i="11"/>
  <c r="J44" i="11"/>
  <c r="B45" i="11"/>
  <c r="B46" i="11"/>
  <c r="B47" i="11"/>
  <c r="B48" i="11"/>
  <c r="D45" i="11"/>
  <c r="D46" i="11"/>
  <c r="D47" i="11"/>
  <c r="F45" i="11"/>
  <c r="F46" i="11"/>
  <c r="F47" i="11"/>
  <c r="F48" i="11"/>
  <c r="F49" i="11"/>
  <c r="F50" i="11"/>
  <c r="H45" i="11"/>
  <c r="H46" i="11"/>
  <c r="H47" i="11"/>
  <c r="J45" i="11"/>
  <c r="J46" i="11"/>
  <c r="J47" i="11"/>
  <c r="J48" i="11"/>
  <c r="J49" i="11"/>
  <c r="J50" i="11"/>
  <c r="C46" i="11"/>
  <c r="G46" i="11"/>
  <c r="K46" i="11"/>
  <c r="C47" i="11"/>
  <c r="C48" i="11"/>
  <c r="C49" i="11"/>
  <c r="C50" i="11"/>
  <c r="G47" i="11"/>
  <c r="G48" i="11"/>
  <c r="G49" i="11"/>
  <c r="G50" i="11"/>
  <c r="K47" i="11"/>
  <c r="K48" i="11"/>
  <c r="K49" i="11"/>
  <c r="D48" i="11"/>
  <c r="D49" i="11"/>
  <c r="D50" i="11"/>
  <c r="H48" i="11"/>
  <c r="H49" i="11"/>
  <c r="H50" i="11"/>
  <c r="K50" i="11"/>
  <c r="A49" i="11"/>
  <c r="A50" i="11"/>
  <c r="A43" i="11"/>
  <c r="A44" i="11"/>
  <c r="A45" i="11"/>
  <c r="A46" i="11"/>
  <c r="A47" i="11"/>
  <c r="A48" i="11"/>
  <c r="F20" i="13"/>
  <c r="D16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F42" i="13"/>
  <c r="D42" i="13"/>
  <c r="F41" i="13"/>
  <c r="D41" i="13"/>
  <c r="F40" i="13"/>
  <c r="D40" i="13"/>
  <c r="F39" i="13"/>
  <c r="D39" i="13"/>
  <c r="F38" i="13"/>
  <c r="D38" i="13"/>
  <c r="F37" i="13"/>
  <c r="D37" i="13"/>
  <c r="F36" i="13"/>
  <c r="D36" i="13"/>
  <c r="F35" i="13"/>
  <c r="D35" i="13"/>
  <c r="F34" i="13"/>
  <c r="D34" i="13"/>
  <c r="F33" i="13"/>
  <c r="D33" i="13"/>
  <c r="A33" i="13"/>
  <c r="A34" i="13"/>
  <c r="A35" i="13"/>
  <c r="A36" i="13"/>
  <c r="A37" i="13"/>
  <c r="A38" i="13"/>
  <c r="A39" i="13"/>
  <c r="A40" i="13"/>
  <c r="A41" i="13"/>
  <c r="A42" i="13"/>
  <c r="F32" i="13"/>
  <c r="D32" i="13"/>
  <c r="F31" i="13"/>
  <c r="D31" i="13"/>
  <c r="F30" i="13"/>
  <c r="D30" i="13"/>
  <c r="F29" i="13"/>
  <c r="D29" i="13"/>
  <c r="F28" i="13"/>
  <c r="D28" i="13"/>
  <c r="F27" i="13"/>
  <c r="D27" i="13"/>
  <c r="F26" i="13"/>
  <c r="D26" i="13"/>
  <c r="F25" i="13"/>
  <c r="D25" i="13"/>
  <c r="F24" i="13"/>
  <c r="D24" i="13"/>
  <c r="F23" i="13"/>
  <c r="D23" i="13"/>
  <c r="F22" i="13"/>
  <c r="D22" i="13"/>
  <c r="F21" i="13"/>
  <c r="D21" i="13"/>
  <c r="D20" i="13"/>
  <c r="F19" i="13"/>
  <c r="D19" i="13"/>
  <c r="F18" i="13"/>
  <c r="D18" i="13"/>
  <c r="F17" i="13"/>
  <c r="D17" i="13"/>
  <c r="F16" i="13"/>
  <c r="F15" i="13"/>
  <c r="D15" i="13"/>
  <c r="F14" i="13"/>
  <c r="D14" i="13"/>
  <c r="F13" i="13"/>
  <c r="D13" i="13"/>
  <c r="F12" i="13"/>
  <c r="D12" i="13"/>
  <c r="F11" i="13"/>
  <c r="D11" i="13"/>
  <c r="F10" i="13"/>
  <c r="D10" i="13"/>
  <c r="F9" i="13"/>
  <c r="D9" i="13"/>
  <c r="F8" i="13"/>
  <c r="D8" i="13"/>
  <c r="F7" i="13"/>
  <c r="D7" i="13"/>
  <c r="F6" i="13"/>
  <c r="D6" i="13"/>
  <c r="F5" i="13"/>
  <c r="D5" i="13"/>
  <c r="F4" i="13"/>
  <c r="D4" i="13"/>
  <c r="F3" i="13"/>
  <c r="D3" i="13"/>
  <c r="F2" i="13"/>
  <c r="H40" i="13"/>
  <c r="J40" i="13"/>
  <c r="D2" i="13"/>
  <c r="B9" i="12"/>
  <c r="B9" i="13"/>
  <c r="B8" i="12"/>
  <c r="B8" i="13"/>
  <c r="A33" i="12"/>
  <c r="A34" i="12"/>
  <c r="A35" i="12"/>
  <c r="A36" i="12"/>
  <c r="A37" i="12"/>
  <c r="A38" i="12"/>
  <c r="A39" i="12"/>
  <c r="A40" i="12"/>
  <c r="A41" i="12"/>
  <c r="A42" i="12"/>
  <c r="A33" i="11"/>
  <c r="A34" i="11"/>
  <c r="A35" i="11"/>
  <c r="A36" i="11"/>
  <c r="A37" i="11"/>
  <c r="A38" i="11"/>
  <c r="A39" i="11"/>
  <c r="A40" i="11"/>
  <c r="A41" i="11"/>
  <c r="A42" i="11"/>
  <c r="D24" i="8"/>
  <c r="B24" i="8"/>
  <c r="C24" i="8"/>
  <c r="M24" i="8"/>
  <c r="E24" i="8"/>
  <c r="F24" i="8"/>
  <c r="F25" i="8"/>
  <c r="G24" i="8"/>
  <c r="H24" i="8"/>
  <c r="I24" i="8"/>
  <c r="J24" i="8"/>
  <c r="K24" i="8"/>
  <c r="L24" i="8"/>
  <c r="B15" i="8"/>
  <c r="C15" i="8"/>
  <c r="D15" i="8"/>
  <c r="E15" i="8"/>
  <c r="F15" i="8"/>
  <c r="G15" i="8"/>
  <c r="H15" i="8"/>
  <c r="I15" i="8"/>
  <c r="J15" i="8"/>
  <c r="K15" i="8"/>
  <c r="L15" i="8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33" i="7"/>
  <c r="A34" i="7"/>
  <c r="A35" i="7"/>
  <c r="A36" i="7"/>
  <c r="A37" i="7"/>
  <c r="A38" i="7"/>
  <c r="A39" i="7"/>
  <c r="A40" i="7"/>
  <c r="A41" i="7"/>
  <c r="A42" i="7"/>
  <c r="A33" i="5"/>
  <c r="A34" i="5"/>
  <c r="A35" i="5"/>
  <c r="A36" i="5"/>
  <c r="A37" i="5"/>
  <c r="A38" i="5"/>
  <c r="A39" i="5"/>
  <c r="A40" i="5"/>
  <c r="A41" i="5"/>
  <c r="A42" i="5"/>
  <c r="M17" i="8"/>
  <c r="K18" i="8"/>
  <c r="I18" i="8"/>
  <c r="A33" i="6"/>
  <c r="A34" i="6"/>
  <c r="A35" i="6"/>
  <c r="A36" i="6"/>
  <c r="A37" i="6"/>
  <c r="A38" i="6"/>
  <c r="A39" i="6"/>
  <c r="A40" i="6"/>
  <c r="A41" i="6"/>
  <c r="A42" i="6"/>
  <c r="L18" i="8"/>
  <c r="H18" i="8"/>
  <c r="F18" i="8"/>
  <c r="D18" i="8"/>
  <c r="G18" i="8"/>
  <c r="E18" i="8"/>
  <c r="C18" i="8"/>
  <c r="L25" i="8"/>
  <c r="C25" i="8"/>
  <c r="D25" i="8"/>
  <c r="G25" i="8"/>
  <c r="K25" i="8"/>
  <c r="J18" i="8"/>
  <c r="B18" i="8"/>
  <c r="M6" i="8"/>
  <c r="B31" i="8"/>
  <c r="M13" i="8"/>
  <c r="B38" i="8"/>
  <c r="M5" i="8"/>
  <c r="M8" i="8"/>
  <c r="B33" i="8"/>
  <c r="M7" i="8"/>
  <c r="B32" i="8"/>
  <c r="M11" i="8"/>
  <c r="B36" i="8"/>
  <c r="M18" i="8"/>
  <c r="M10" i="8"/>
  <c r="B35" i="8"/>
  <c r="M14" i="8"/>
  <c r="B39" i="8"/>
  <c r="M12" i="8"/>
  <c r="B37" i="8"/>
  <c r="M9" i="8"/>
  <c r="B34" i="8"/>
  <c r="B30" i="8"/>
  <c r="M15" i="8"/>
  <c r="B40" i="8"/>
  <c r="K40" i="13"/>
  <c r="H36" i="13"/>
  <c r="J36" i="13"/>
  <c r="K36" i="13"/>
  <c r="H33" i="13"/>
  <c r="J33" i="13"/>
  <c r="K33" i="13"/>
  <c r="H37" i="13"/>
  <c r="J37" i="13"/>
  <c r="K37" i="13"/>
  <c r="H41" i="13"/>
  <c r="J41" i="13"/>
  <c r="K41" i="13"/>
  <c r="H3" i="13"/>
  <c r="J3" i="13"/>
  <c r="H5" i="13"/>
  <c r="J5" i="13"/>
  <c r="H7" i="13"/>
  <c r="J7" i="13"/>
  <c r="H9" i="13"/>
  <c r="J9" i="13"/>
  <c r="K9" i="13"/>
  <c r="H11" i="13"/>
  <c r="J11" i="13"/>
  <c r="K11" i="13"/>
  <c r="H13" i="13"/>
  <c r="J13" i="13"/>
  <c r="K13" i="13"/>
  <c r="H15" i="13"/>
  <c r="J15" i="13"/>
  <c r="K15" i="13"/>
  <c r="H17" i="13"/>
  <c r="J17" i="13"/>
  <c r="K17" i="13"/>
  <c r="H19" i="13"/>
  <c r="J19" i="13"/>
  <c r="K19" i="13"/>
  <c r="H23" i="13"/>
  <c r="J23" i="13"/>
  <c r="K23" i="13"/>
  <c r="H25" i="13"/>
  <c r="J25" i="13"/>
  <c r="K25" i="13"/>
  <c r="H27" i="13"/>
  <c r="J27" i="13"/>
  <c r="K27" i="13"/>
  <c r="H29" i="13"/>
  <c r="J29" i="13"/>
  <c r="K29" i="13"/>
  <c r="H31" i="13"/>
  <c r="J31" i="13"/>
  <c r="K31" i="13"/>
  <c r="H34" i="13"/>
  <c r="J34" i="13"/>
  <c r="K34" i="13"/>
  <c r="H38" i="13"/>
  <c r="J38" i="13"/>
  <c r="K38" i="13"/>
  <c r="H42" i="13"/>
  <c r="J42" i="13"/>
  <c r="K42" i="13"/>
  <c r="H35" i="13"/>
  <c r="J35" i="13"/>
  <c r="K35" i="13"/>
  <c r="L40" i="11"/>
  <c r="L42" i="11"/>
  <c r="L38" i="11"/>
  <c r="L29" i="11"/>
  <c r="L27" i="11"/>
  <c r="L19" i="11"/>
  <c r="L17" i="11"/>
  <c r="L11" i="11"/>
  <c r="L9" i="11"/>
  <c r="L41" i="11"/>
  <c r="L36" i="11"/>
  <c r="L35" i="11"/>
  <c r="L34" i="11"/>
  <c r="L31" i="11"/>
  <c r="L25" i="11"/>
  <c r="L23" i="11"/>
  <c r="L15" i="11"/>
  <c r="L13" i="11"/>
  <c r="L37" i="11"/>
  <c r="L33" i="11"/>
  <c r="J25" i="8"/>
  <c r="B25" i="8"/>
  <c r="I25" i="8"/>
  <c r="H25" i="8"/>
  <c r="E25" i="8"/>
  <c r="B7" i="12"/>
  <c r="H39" i="13"/>
  <c r="J39" i="13"/>
  <c r="K39" i="13"/>
  <c r="H2" i="13"/>
  <c r="J2" i="13"/>
  <c r="H4" i="13"/>
  <c r="J4" i="13"/>
  <c r="H10" i="13"/>
  <c r="J10" i="13"/>
  <c r="K10" i="13"/>
  <c r="H12" i="13"/>
  <c r="J12" i="13"/>
  <c r="K12" i="13"/>
  <c r="H16" i="13"/>
  <c r="J16" i="13"/>
  <c r="K16" i="13"/>
  <c r="H20" i="13"/>
  <c r="J20" i="13"/>
  <c r="K20" i="13"/>
  <c r="H22" i="13"/>
  <c r="J22" i="13"/>
  <c r="K22" i="13"/>
  <c r="H24" i="13"/>
  <c r="J24" i="13"/>
  <c r="K24" i="13"/>
  <c r="H30" i="13"/>
  <c r="J30" i="13"/>
  <c r="K30" i="13"/>
  <c r="H32" i="13"/>
  <c r="J32" i="13"/>
  <c r="K32" i="13"/>
  <c r="H21" i="13"/>
  <c r="J21" i="13"/>
  <c r="K21" i="13"/>
  <c r="H6" i="13"/>
  <c r="J6" i="13"/>
  <c r="H8" i="13"/>
  <c r="J8" i="13"/>
  <c r="K8" i="13"/>
  <c r="H14" i="13"/>
  <c r="J14" i="13"/>
  <c r="K14" i="13"/>
  <c r="H18" i="13"/>
  <c r="J18" i="13"/>
  <c r="K18" i="13"/>
  <c r="H26" i="13"/>
  <c r="J26" i="13"/>
  <c r="K26" i="13"/>
  <c r="H28" i="13"/>
  <c r="J28" i="13"/>
  <c r="K28" i="13"/>
  <c r="L26" i="11"/>
  <c r="L14" i="11"/>
  <c r="L32" i="11"/>
  <c r="L24" i="11"/>
  <c r="L20" i="11"/>
  <c r="L12" i="11"/>
  <c r="L39" i="11"/>
  <c r="L28" i="11"/>
  <c r="L18" i="11"/>
  <c r="L8" i="11"/>
  <c r="L21" i="11"/>
  <c r="L30" i="11"/>
  <c r="L22" i="11"/>
  <c r="L16" i="11"/>
  <c r="L10" i="11"/>
  <c r="B7" i="13"/>
  <c r="K7" i="13"/>
  <c r="B6" i="12"/>
  <c r="N7" i="8"/>
  <c r="N11" i="8"/>
  <c r="N9" i="8"/>
  <c r="M25" i="8"/>
  <c r="N13" i="8"/>
  <c r="N12" i="8"/>
  <c r="N15" i="8"/>
  <c r="C40" i="8"/>
  <c r="N8" i="8"/>
  <c r="N14" i="8"/>
  <c r="N10" i="8"/>
  <c r="N6" i="8"/>
  <c r="N5" i="8"/>
  <c r="C11" i="11"/>
  <c r="C31" i="8"/>
  <c r="K11" i="11"/>
  <c r="C39" i="8"/>
  <c r="B43" i="8"/>
  <c r="D40" i="8"/>
  <c r="C38" i="8"/>
  <c r="D38" i="8"/>
  <c r="J11" i="7"/>
  <c r="J11" i="11"/>
  <c r="F11" i="11"/>
  <c r="C34" i="8"/>
  <c r="D34" i="8"/>
  <c r="F11" i="7"/>
  <c r="E11" i="11"/>
  <c r="C32" i="8"/>
  <c r="D32" i="8"/>
  <c r="E11" i="7"/>
  <c r="L7" i="11"/>
  <c r="L7" i="7"/>
  <c r="B11" i="11"/>
  <c r="C30" i="8"/>
  <c r="D30" i="8"/>
  <c r="B11" i="7"/>
  <c r="C35" i="8"/>
  <c r="D35" i="8"/>
  <c r="H11" i="7"/>
  <c r="H11" i="11"/>
  <c r="D11" i="11"/>
  <c r="C33" i="8"/>
  <c r="D33" i="8"/>
  <c r="D11" i="7"/>
  <c r="G11" i="11"/>
  <c r="C37" i="8"/>
  <c r="D37" i="8"/>
  <c r="G11" i="7"/>
  <c r="I11" i="11"/>
  <c r="C36" i="8"/>
  <c r="D36" i="8"/>
  <c r="I11" i="7"/>
  <c r="B6" i="13"/>
  <c r="K6" i="13"/>
  <c r="B5" i="12"/>
  <c r="B5" i="13"/>
  <c r="K5" i="13"/>
  <c r="B4" i="12"/>
  <c r="I10" i="7"/>
  <c r="I9" i="7"/>
  <c r="I8" i="7"/>
  <c r="I7" i="7"/>
  <c r="I6" i="7"/>
  <c r="I5" i="7"/>
  <c r="I4" i="7"/>
  <c r="I3" i="7"/>
  <c r="I2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10" i="7"/>
  <c r="G9" i="7"/>
  <c r="G8" i="7"/>
  <c r="G7" i="7"/>
  <c r="G6" i="7"/>
  <c r="G5" i="7"/>
  <c r="G4" i="7"/>
  <c r="G3" i="7"/>
  <c r="G2" i="7"/>
  <c r="D10" i="7"/>
  <c r="D12" i="7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10" i="11"/>
  <c r="H9" i="11"/>
  <c r="H8" i="11"/>
  <c r="H7" i="11"/>
  <c r="H6" i="11"/>
  <c r="H5" i="11"/>
  <c r="H4" i="11"/>
  <c r="H3" i="11"/>
  <c r="H2" i="11"/>
  <c r="B11" i="10"/>
  <c r="B12" i="7"/>
  <c r="B10" i="7"/>
  <c r="E10" i="7"/>
  <c r="E9" i="7"/>
  <c r="E8" i="7"/>
  <c r="E7" i="7"/>
  <c r="E6" i="7"/>
  <c r="E5" i="7"/>
  <c r="E4" i="7"/>
  <c r="E3" i="7"/>
  <c r="E2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F10" i="7"/>
  <c r="F9" i="7"/>
  <c r="F8" i="7"/>
  <c r="F7" i="7"/>
  <c r="F6" i="7"/>
  <c r="F5" i="7"/>
  <c r="F4" i="7"/>
  <c r="F3" i="7"/>
  <c r="F2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J10" i="11"/>
  <c r="J9" i="11"/>
  <c r="J8" i="11"/>
  <c r="J7" i="11"/>
  <c r="J6" i="11"/>
  <c r="J5" i="11"/>
  <c r="J4" i="11"/>
  <c r="J3" i="11"/>
  <c r="J2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D39" i="8"/>
  <c r="K11" i="7"/>
  <c r="D31" i="8"/>
  <c r="C11" i="7"/>
  <c r="O11" i="7"/>
  <c r="N11" i="7"/>
  <c r="L6" i="11"/>
  <c r="L6" i="7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10" i="11"/>
  <c r="I9" i="11"/>
  <c r="I8" i="11"/>
  <c r="I7" i="11"/>
  <c r="I6" i="11"/>
  <c r="I5" i="11"/>
  <c r="I4" i="11"/>
  <c r="I3" i="11"/>
  <c r="I2" i="11"/>
  <c r="G10" i="11"/>
  <c r="G9" i="11"/>
  <c r="G8" i="11"/>
  <c r="G7" i="11"/>
  <c r="G6" i="11"/>
  <c r="G5" i="11"/>
  <c r="G4" i="11"/>
  <c r="G3" i="11"/>
  <c r="G2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10" i="11"/>
  <c r="D9" i="11"/>
  <c r="D8" i="11"/>
  <c r="D7" i="11"/>
  <c r="D6" i="11"/>
  <c r="D5" i="11"/>
  <c r="D4" i="11"/>
  <c r="D3" i="11"/>
  <c r="D2" i="11"/>
  <c r="H10" i="7"/>
  <c r="H9" i="7"/>
  <c r="H8" i="7"/>
  <c r="H7" i="7"/>
  <c r="H6" i="7"/>
  <c r="H5" i="7"/>
  <c r="H4" i="7"/>
  <c r="H3" i="7"/>
  <c r="H2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O11" i="11"/>
  <c r="N11" i="11"/>
  <c r="B12" i="11"/>
  <c r="B10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10" i="11"/>
  <c r="E9" i="11"/>
  <c r="E8" i="11"/>
  <c r="E7" i="11"/>
  <c r="E6" i="11"/>
  <c r="E5" i="11"/>
  <c r="E4" i="11"/>
  <c r="E3" i="11"/>
  <c r="E2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10" i="11"/>
  <c r="F9" i="11"/>
  <c r="F8" i="11"/>
  <c r="F7" i="11"/>
  <c r="F6" i="11"/>
  <c r="F5" i="11"/>
  <c r="F4" i="11"/>
  <c r="F3" i="11"/>
  <c r="F2" i="11"/>
  <c r="J10" i="7"/>
  <c r="J9" i="7"/>
  <c r="J8" i="7"/>
  <c r="J7" i="7"/>
  <c r="J6" i="7"/>
  <c r="J5" i="7"/>
  <c r="J4" i="7"/>
  <c r="J3" i="7"/>
  <c r="J2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L40" i="7"/>
  <c r="L36" i="7"/>
  <c r="L35" i="7"/>
  <c r="L34" i="7"/>
  <c r="L15" i="7"/>
  <c r="L13" i="7"/>
  <c r="L33" i="7"/>
  <c r="L42" i="7"/>
  <c r="L38" i="7"/>
  <c r="L29" i="7"/>
  <c r="L27" i="7"/>
  <c r="L19" i="7"/>
  <c r="L17" i="7"/>
  <c r="L11" i="7"/>
  <c r="L9" i="7"/>
  <c r="L41" i="7"/>
  <c r="L31" i="7"/>
  <c r="L25" i="7"/>
  <c r="L23" i="7"/>
  <c r="L37" i="7"/>
  <c r="L18" i="7"/>
  <c r="L10" i="7"/>
  <c r="L26" i="7"/>
  <c r="L14" i="7"/>
  <c r="L32" i="7"/>
  <c r="L24" i="7"/>
  <c r="L20" i="7"/>
  <c r="L12" i="7"/>
  <c r="L39" i="7"/>
  <c r="L28" i="7"/>
  <c r="L8" i="7"/>
  <c r="L21" i="7"/>
  <c r="L30" i="7"/>
  <c r="L22" i="7"/>
  <c r="L16" i="7"/>
  <c r="K10" i="11"/>
  <c r="K9" i="11"/>
  <c r="K8" i="11"/>
  <c r="K7" i="11"/>
  <c r="K6" i="11"/>
  <c r="K5" i="11"/>
  <c r="K4" i="11"/>
  <c r="K3" i="11"/>
  <c r="K2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C10" i="11"/>
  <c r="C9" i="11"/>
  <c r="C8" i="11"/>
  <c r="C7" i="11"/>
  <c r="C6" i="11"/>
  <c r="C5" i="11"/>
  <c r="C4" i="11"/>
  <c r="C3" i="11"/>
  <c r="C2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O10" i="11"/>
  <c r="N10" i="11"/>
  <c r="B9" i="11"/>
  <c r="K10" i="7"/>
  <c r="K9" i="7"/>
  <c r="K8" i="7"/>
  <c r="K7" i="7"/>
  <c r="K6" i="7"/>
  <c r="K5" i="7"/>
  <c r="K4" i="7"/>
  <c r="K3" i="7"/>
  <c r="K2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B13" i="7"/>
  <c r="B12" i="10"/>
  <c r="D10" i="10"/>
  <c r="D9" i="7"/>
  <c r="B4" i="13"/>
  <c r="K4" i="13"/>
  <c r="B3" i="12"/>
  <c r="O12" i="11"/>
  <c r="N12" i="11"/>
  <c r="B13" i="11"/>
  <c r="C10" i="7"/>
  <c r="C12" i="7"/>
  <c r="C11" i="10"/>
  <c r="B9" i="7"/>
  <c r="B10" i="10"/>
  <c r="E11" i="10"/>
  <c r="D12" i="10"/>
  <c r="D13" i="7"/>
  <c r="D11" i="10"/>
  <c r="L5" i="11"/>
  <c r="L5" i="7"/>
  <c r="D13" i="10"/>
  <c r="D14" i="7"/>
  <c r="B9" i="10"/>
  <c r="B8" i="7"/>
  <c r="O9" i="11"/>
  <c r="N9" i="11"/>
  <c r="B8" i="11"/>
  <c r="C10" i="10"/>
  <c r="C9" i="7"/>
  <c r="L4" i="7"/>
  <c r="L4" i="11"/>
  <c r="B13" i="10"/>
  <c r="B14" i="7"/>
  <c r="E10" i="10"/>
  <c r="O10" i="7"/>
  <c r="N10" i="7"/>
  <c r="C12" i="10"/>
  <c r="C13" i="7"/>
  <c r="O13" i="11"/>
  <c r="N13" i="11"/>
  <c r="B14" i="11"/>
  <c r="B3" i="13"/>
  <c r="K3" i="13"/>
  <c r="B2" i="12"/>
  <c r="B2" i="13"/>
  <c r="K2" i="13"/>
  <c r="D9" i="10"/>
  <c r="D8" i="7"/>
  <c r="E12" i="10"/>
  <c r="F12" i="10"/>
  <c r="O12" i="7"/>
  <c r="N12" i="7"/>
  <c r="L3" i="11"/>
  <c r="L3" i="7"/>
  <c r="C8" i="7"/>
  <c r="C9" i="10"/>
  <c r="F11" i="10"/>
  <c r="E9" i="10"/>
  <c r="D14" i="10"/>
  <c r="D15" i="7"/>
  <c r="D8" i="10"/>
  <c r="D7" i="7"/>
  <c r="L2" i="11"/>
  <c r="L2" i="7"/>
  <c r="O14" i="11"/>
  <c r="N14" i="11"/>
  <c r="B15" i="11"/>
  <c r="C14" i="7"/>
  <c r="C13" i="10"/>
  <c r="E13" i="10"/>
  <c r="F13" i="10"/>
  <c r="O14" i="7"/>
  <c r="N14" i="7"/>
  <c r="B14" i="10"/>
  <c r="B15" i="7"/>
  <c r="O13" i="7"/>
  <c r="N13" i="7"/>
  <c r="O8" i="11"/>
  <c r="N8" i="11"/>
  <c r="B7" i="11"/>
  <c r="O8" i="7"/>
  <c r="N8" i="7"/>
  <c r="B7" i="7"/>
  <c r="B8" i="10"/>
  <c r="O9" i="7"/>
  <c r="N9" i="7"/>
  <c r="B6" i="7"/>
  <c r="B7" i="10"/>
  <c r="O7" i="11"/>
  <c r="N7" i="11"/>
  <c r="B6" i="11"/>
  <c r="O15" i="11"/>
  <c r="N15" i="11"/>
  <c r="B16" i="11"/>
  <c r="D7" i="10"/>
  <c r="D6" i="7"/>
  <c r="D15" i="10"/>
  <c r="D16" i="7"/>
  <c r="B15" i="10"/>
  <c r="B16" i="7"/>
  <c r="C14" i="10"/>
  <c r="E14" i="10"/>
  <c r="F14" i="10"/>
  <c r="C15" i="7"/>
  <c r="C8" i="10"/>
  <c r="E8" i="10"/>
  <c r="C7" i="7"/>
  <c r="F10" i="10"/>
  <c r="F9" i="10"/>
  <c r="D16" i="10"/>
  <c r="D17" i="7"/>
  <c r="D6" i="10"/>
  <c r="D5" i="7"/>
  <c r="O16" i="11"/>
  <c r="N16" i="11"/>
  <c r="B17" i="11"/>
  <c r="B5" i="7"/>
  <c r="B6" i="10"/>
  <c r="C7" i="10"/>
  <c r="C6" i="7"/>
  <c r="C15" i="10"/>
  <c r="E15" i="10"/>
  <c r="F15" i="10"/>
  <c r="C16" i="7"/>
  <c r="O16" i="7"/>
  <c r="N16" i="7"/>
  <c r="B17" i="7"/>
  <c r="B16" i="10"/>
  <c r="O15" i="7"/>
  <c r="N15" i="7"/>
  <c r="O6" i="11"/>
  <c r="N6" i="11"/>
  <c r="B5" i="11"/>
  <c r="E7" i="10"/>
  <c r="O7" i="7"/>
  <c r="N7" i="7"/>
  <c r="O5" i="11"/>
  <c r="N5" i="11"/>
  <c r="B4" i="11"/>
  <c r="O17" i="7"/>
  <c r="N17" i="7"/>
  <c r="B17" i="10"/>
  <c r="B18" i="7"/>
  <c r="C17" i="7"/>
  <c r="C16" i="10"/>
  <c r="C6" i="10"/>
  <c r="C5" i="7"/>
  <c r="O5" i="7"/>
  <c r="N5" i="7"/>
  <c r="E6" i="10"/>
  <c r="O6" i="7"/>
  <c r="N6" i="7"/>
  <c r="F7" i="10"/>
  <c r="E16" i="10"/>
  <c r="F16" i="10"/>
  <c r="B4" i="7"/>
  <c r="B5" i="10"/>
  <c r="O17" i="11"/>
  <c r="N17" i="11"/>
  <c r="B18" i="11"/>
  <c r="D5" i="10"/>
  <c r="D4" i="7"/>
  <c r="D17" i="10"/>
  <c r="D18" i="7"/>
  <c r="F8" i="10"/>
  <c r="D18" i="10"/>
  <c r="D19" i="7"/>
  <c r="D4" i="10"/>
  <c r="D3" i="7"/>
  <c r="O18" i="11"/>
  <c r="N18" i="11"/>
  <c r="B19" i="11"/>
  <c r="C17" i="10"/>
  <c r="C18" i="7"/>
  <c r="E17" i="10"/>
  <c r="F17" i="10"/>
  <c r="O4" i="11"/>
  <c r="N4" i="11"/>
  <c r="B3" i="11"/>
  <c r="B4" i="10"/>
  <c r="B3" i="7"/>
  <c r="C4" i="7"/>
  <c r="O4" i="7"/>
  <c r="N4" i="7"/>
  <c r="C5" i="10"/>
  <c r="E5" i="10"/>
  <c r="O18" i="7"/>
  <c r="N18" i="7"/>
  <c r="B18" i="10"/>
  <c r="B19" i="7"/>
  <c r="F6" i="10"/>
  <c r="B3" i="10"/>
  <c r="B2" i="7"/>
  <c r="C19" i="7"/>
  <c r="C18" i="10"/>
  <c r="E18" i="10"/>
  <c r="F18" i="10"/>
  <c r="O19" i="11"/>
  <c r="N19" i="11"/>
  <c r="B20" i="11"/>
  <c r="D3" i="10"/>
  <c r="D2" i="7"/>
  <c r="D2" i="10"/>
  <c r="D19" i="10"/>
  <c r="D20" i="7"/>
  <c r="O19" i="7"/>
  <c r="N19" i="7"/>
  <c r="B20" i="7"/>
  <c r="B19" i="10"/>
  <c r="C4" i="10"/>
  <c r="C3" i="7"/>
  <c r="O3" i="7"/>
  <c r="N3" i="7"/>
  <c r="E4" i="10"/>
  <c r="O3" i="11"/>
  <c r="N3" i="11"/>
  <c r="B2" i="11"/>
  <c r="O2" i="11"/>
  <c r="N2" i="11"/>
  <c r="B21" i="7"/>
  <c r="B20" i="10"/>
  <c r="D20" i="10"/>
  <c r="D21" i="7"/>
  <c r="O20" i="11"/>
  <c r="N20" i="11"/>
  <c r="B21" i="11"/>
  <c r="B2" i="10"/>
  <c r="C2" i="7"/>
  <c r="C2" i="10"/>
  <c r="C3" i="10"/>
  <c r="C20" i="7"/>
  <c r="C19" i="10"/>
  <c r="E19" i="10"/>
  <c r="F19" i="10"/>
  <c r="E3" i="10"/>
  <c r="F5" i="10"/>
  <c r="C20" i="10"/>
  <c r="C21" i="7"/>
  <c r="E2" i="10"/>
  <c r="F3" i="10"/>
  <c r="O21" i="11"/>
  <c r="N21" i="11"/>
  <c r="B22" i="11"/>
  <c r="D21" i="10"/>
  <c r="D22" i="7"/>
  <c r="E20" i="10"/>
  <c r="F20" i="10"/>
  <c r="O20" i="7"/>
  <c r="N20" i="7"/>
  <c r="O2" i="7"/>
  <c r="N2" i="7"/>
  <c r="O21" i="7"/>
  <c r="N21" i="7"/>
  <c r="B22" i="7"/>
  <c r="B21" i="10"/>
  <c r="F4" i="10"/>
  <c r="D22" i="10"/>
  <c r="D23" i="7"/>
  <c r="O22" i="11"/>
  <c r="N22" i="11"/>
  <c r="B23" i="11"/>
  <c r="B23" i="7"/>
  <c r="B22" i="10"/>
  <c r="C22" i="7"/>
  <c r="O22" i="7"/>
  <c r="N22" i="7"/>
  <c r="C21" i="10"/>
  <c r="E21" i="10"/>
  <c r="F21" i="10"/>
  <c r="C23" i="7"/>
  <c r="C22" i="10"/>
  <c r="E22" i="10"/>
  <c r="F22" i="10"/>
  <c r="O23" i="7"/>
  <c r="N23" i="7"/>
  <c r="B24" i="7"/>
  <c r="B23" i="10"/>
  <c r="O23" i="11"/>
  <c r="N23" i="11"/>
  <c r="B24" i="11"/>
  <c r="D23" i="10"/>
  <c r="D24" i="7"/>
  <c r="D24" i="10"/>
  <c r="D25" i="7"/>
  <c r="O24" i="11"/>
  <c r="N24" i="11"/>
  <c r="B25" i="11"/>
  <c r="E23" i="10"/>
  <c r="F23" i="10"/>
  <c r="C23" i="10"/>
  <c r="C24" i="7"/>
  <c r="O24" i="7"/>
  <c r="N24" i="7"/>
  <c r="B25" i="7"/>
  <c r="B24" i="10"/>
  <c r="O25" i="11"/>
  <c r="N25" i="11"/>
  <c r="B26" i="11"/>
  <c r="D25" i="10"/>
  <c r="D26" i="7"/>
  <c r="B25" i="10"/>
  <c r="B26" i="7"/>
  <c r="C24" i="10"/>
  <c r="E24" i="10"/>
  <c r="F24" i="10"/>
  <c r="C25" i="7"/>
  <c r="C26" i="7"/>
  <c r="C25" i="10"/>
  <c r="O26" i="7"/>
  <c r="N26" i="7"/>
  <c r="B27" i="7"/>
  <c r="B26" i="10"/>
  <c r="O25" i="7"/>
  <c r="N25" i="7"/>
  <c r="E25" i="10"/>
  <c r="F25" i="10"/>
  <c r="D26" i="10"/>
  <c r="D27" i="7"/>
  <c r="O26" i="11"/>
  <c r="N26" i="11"/>
  <c r="B27" i="11"/>
  <c r="B27" i="10"/>
  <c r="B28" i="7"/>
  <c r="O27" i="11"/>
  <c r="N27" i="11"/>
  <c r="B28" i="11"/>
  <c r="D27" i="10"/>
  <c r="D28" i="7"/>
  <c r="C26" i="10"/>
  <c r="E26" i="10"/>
  <c r="F26" i="10"/>
  <c r="C27" i="7"/>
  <c r="C28" i="7"/>
  <c r="O28" i="7"/>
  <c r="N28" i="7"/>
  <c r="C27" i="10"/>
  <c r="E27" i="10"/>
  <c r="F27" i="10"/>
  <c r="D28" i="10"/>
  <c r="D29" i="7"/>
  <c r="O28" i="11"/>
  <c r="N28" i="11"/>
  <c r="B29" i="11"/>
  <c r="B29" i="7"/>
  <c r="B28" i="10"/>
  <c r="O27" i="7"/>
  <c r="N27" i="7"/>
  <c r="B30" i="7"/>
  <c r="B29" i="10"/>
  <c r="O29" i="11"/>
  <c r="N29" i="11"/>
  <c r="B30" i="11"/>
  <c r="D29" i="10"/>
  <c r="D30" i="7"/>
  <c r="C28" i="10"/>
  <c r="E28" i="10"/>
  <c r="F28" i="10"/>
  <c r="C29" i="7"/>
  <c r="C29" i="10"/>
  <c r="C30" i="7"/>
  <c r="D30" i="10"/>
  <c r="D31" i="7"/>
  <c r="O30" i="11"/>
  <c r="N30" i="11"/>
  <c r="B31" i="11"/>
  <c r="E29" i="10"/>
  <c r="F29" i="10"/>
  <c r="O29" i="7"/>
  <c r="N29" i="7"/>
  <c r="O30" i="7"/>
  <c r="N30" i="7"/>
  <c r="B31" i="7"/>
  <c r="B30" i="10"/>
  <c r="B32" i="7"/>
  <c r="B31" i="10"/>
  <c r="O31" i="11"/>
  <c r="N31" i="11"/>
  <c r="B32" i="11"/>
  <c r="D31" i="10"/>
  <c r="D32" i="7"/>
  <c r="C30" i="10"/>
  <c r="C31" i="7"/>
  <c r="E30" i="10"/>
  <c r="F30" i="10"/>
  <c r="B32" i="10"/>
  <c r="B33" i="7"/>
  <c r="C32" i="7"/>
  <c r="C31" i="10"/>
  <c r="D32" i="10"/>
  <c r="D33" i="7"/>
  <c r="O32" i="11"/>
  <c r="N32" i="11"/>
  <c r="B33" i="11"/>
  <c r="E31" i="10"/>
  <c r="F31" i="10"/>
  <c r="O31" i="7"/>
  <c r="N31" i="7"/>
  <c r="C32" i="10"/>
  <c r="C33" i="7"/>
  <c r="E32" i="10"/>
  <c r="F32" i="10"/>
  <c r="O33" i="11"/>
  <c r="N33" i="11"/>
  <c r="B34" i="11"/>
  <c r="D33" i="10"/>
  <c r="D34" i="7"/>
  <c r="O33" i="7"/>
  <c r="N33" i="7"/>
  <c r="B33" i="10"/>
  <c r="B34" i="7"/>
  <c r="O32" i="7"/>
  <c r="N32" i="7"/>
  <c r="B34" i="10"/>
  <c r="B35" i="7"/>
  <c r="C33" i="10"/>
  <c r="C34" i="7"/>
  <c r="E33" i="10"/>
  <c r="F33" i="10"/>
  <c r="D34" i="10"/>
  <c r="D35" i="7"/>
  <c r="O34" i="11"/>
  <c r="N34" i="11"/>
  <c r="B35" i="11"/>
  <c r="O35" i="11"/>
  <c r="N35" i="11"/>
  <c r="B36" i="11"/>
  <c r="D35" i="10"/>
  <c r="D36" i="7"/>
  <c r="C34" i="10"/>
  <c r="E34" i="10"/>
  <c r="F34" i="10"/>
  <c r="C35" i="7"/>
  <c r="O35" i="7"/>
  <c r="N35" i="7"/>
  <c r="B36" i="7"/>
  <c r="B35" i="10"/>
  <c r="O34" i="7"/>
  <c r="N34" i="7"/>
  <c r="D36" i="10"/>
  <c r="D37" i="7"/>
  <c r="O36" i="11"/>
  <c r="N36" i="11"/>
  <c r="B37" i="11"/>
  <c r="B36" i="10"/>
  <c r="B37" i="7"/>
  <c r="C36" i="7"/>
  <c r="O36" i="7"/>
  <c r="N36" i="7"/>
  <c r="C35" i="10"/>
  <c r="E35" i="10"/>
  <c r="F35" i="10"/>
  <c r="O37" i="7"/>
  <c r="N37" i="7"/>
  <c r="B38" i="7"/>
  <c r="B37" i="10"/>
  <c r="C37" i="7"/>
  <c r="C36" i="10"/>
  <c r="E36" i="10"/>
  <c r="F36" i="10"/>
  <c r="O37" i="11"/>
  <c r="N37" i="11"/>
  <c r="B38" i="11"/>
  <c r="D37" i="10"/>
  <c r="D38" i="7"/>
  <c r="D38" i="10"/>
  <c r="D39" i="7"/>
  <c r="O38" i="11"/>
  <c r="N38" i="11"/>
  <c r="B39" i="11"/>
  <c r="C38" i="7"/>
  <c r="C37" i="10"/>
  <c r="O38" i="7"/>
  <c r="N38" i="7"/>
  <c r="B39" i="7"/>
  <c r="B38" i="10"/>
  <c r="E37" i="10"/>
  <c r="F37" i="10"/>
  <c r="B39" i="10"/>
  <c r="B40" i="7"/>
  <c r="O39" i="11"/>
  <c r="N39" i="11"/>
  <c r="B40" i="11"/>
  <c r="D39" i="10"/>
  <c r="D40" i="7"/>
  <c r="C39" i="7"/>
  <c r="C38" i="10"/>
  <c r="E38" i="10"/>
  <c r="F38" i="10"/>
  <c r="C40" i="7"/>
  <c r="C39" i="10"/>
  <c r="E39" i="10"/>
  <c r="F39" i="10"/>
  <c r="D40" i="10"/>
  <c r="D41" i="7"/>
  <c r="O40" i="11"/>
  <c r="N40" i="11"/>
  <c r="B41" i="11"/>
  <c r="O40" i="7"/>
  <c r="N40" i="7"/>
  <c r="B40" i="10"/>
  <c r="B41" i="7"/>
  <c r="O39" i="7"/>
  <c r="N39" i="7"/>
  <c r="B42" i="7"/>
  <c r="B41" i="10"/>
  <c r="C41" i="7"/>
  <c r="C40" i="10"/>
  <c r="E40" i="10"/>
  <c r="F40" i="10"/>
  <c r="O41" i="11"/>
  <c r="N41" i="11"/>
  <c r="B42" i="11"/>
  <c r="O42" i="11"/>
  <c r="N42" i="11"/>
  <c r="D41" i="10"/>
  <c r="D42" i="7"/>
  <c r="D42" i="10"/>
  <c r="C41" i="10"/>
  <c r="C42" i="7"/>
  <c r="C42" i="10"/>
  <c r="O42" i="7"/>
  <c r="N42" i="7"/>
  <c r="B42" i="10"/>
  <c r="E42" i="10"/>
  <c r="E41" i="10"/>
  <c r="F41" i="10"/>
  <c r="O41" i="7"/>
  <c r="N41" i="7"/>
  <c r="F42" i="10"/>
  <c r="O48" i="11"/>
  <c r="N48" i="11"/>
  <c r="B49" i="11"/>
  <c r="B50" i="11"/>
  <c r="O50" i="11"/>
  <c r="N50" i="11"/>
  <c r="O46" i="11"/>
  <c r="N46" i="11"/>
  <c r="O45" i="11"/>
  <c r="N45" i="11"/>
  <c r="O43" i="11"/>
  <c r="E43" i="10"/>
  <c r="F43" i="10"/>
  <c r="O44" i="7"/>
  <c r="N44" i="7"/>
  <c r="O47" i="11"/>
  <c r="O44" i="11"/>
  <c r="N44" i="11"/>
  <c r="O43" i="7"/>
  <c r="N43" i="7"/>
  <c r="C47" i="7"/>
  <c r="C46" i="10"/>
  <c r="O49" i="11"/>
  <c r="N49" i="11"/>
  <c r="N47" i="11"/>
  <c r="D45" i="7"/>
  <c r="D44" i="10"/>
  <c r="B45" i="7"/>
  <c r="B44" i="10"/>
  <c r="E44" i="10"/>
  <c r="F44" i="10"/>
  <c r="N43" i="11"/>
  <c r="J47" i="13"/>
  <c r="K47" i="13"/>
  <c r="L47" i="11"/>
  <c r="J50" i="13"/>
  <c r="K50" i="13"/>
  <c r="L50" i="11"/>
  <c r="J49" i="13"/>
  <c r="K49" i="13"/>
  <c r="L49" i="11"/>
  <c r="J48" i="13"/>
  <c r="K48" i="13"/>
  <c r="L48" i="11"/>
  <c r="B46" i="7"/>
  <c r="B45" i="10"/>
  <c r="O45" i="7"/>
  <c r="N45" i="7"/>
  <c r="D46" i="7"/>
  <c r="D45" i="10"/>
  <c r="C48" i="7"/>
  <c r="C47" i="10"/>
  <c r="E45" i="10"/>
  <c r="F45" i="10"/>
  <c r="C48" i="10"/>
  <c r="C49" i="7"/>
  <c r="D46" i="10"/>
  <c r="D47" i="7"/>
  <c r="O46" i="7"/>
  <c r="N46" i="7"/>
  <c r="B47" i="7"/>
  <c r="B46" i="10"/>
  <c r="E46" i="10"/>
  <c r="F46" i="10"/>
  <c r="O47" i="7"/>
  <c r="N47" i="7"/>
  <c r="B47" i="10"/>
  <c r="E47" i="10"/>
  <c r="F47" i="10"/>
  <c r="B48" i="7"/>
  <c r="D47" i="10"/>
  <c r="D48" i="7"/>
  <c r="C49" i="10"/>
  <c r="C50" i="7"/>
  <c r="C50" i="10"/>
  <c r="D49" i="7"/>
  <c r="D48" i="10"/>
  <c r="B49" i="7"/>
  <c r="O48" i="7"/>
  <c r="N48" i="7"/>
  <c r="B48" i="10"/>
  <c r="E48" i="10"/>
  <c r="F48" i="10"/>
  <c r="B50" i="7"/>
  <c r="B49" i="10"/>
  <c r="O49" i="7"/>
  <c r="N49" i="7"/>
  <c r="D50" i="7"/>
  <c r="D50" i="10"/>
  <c r="D49" i="10"/>
  <c r="E49" i="10"/>
  <c r="F49" i="10"/>
  <c r="O50" i="7"/>
  <c r="N50" i="7"/>
  <c r="B50" i="10"/>
  <c r="E50" i="10"/>
  <c r="F50" i="10"/>
  <c r="B8" i="29" l="1"/>
  <c r="E8" i="29" s="1"/>
  <c r="O8" i="28"/>
  <c r="N8" i="28" s="1"/>
  <c r="B7" i="28"/>
  <c r="L5" i="30"/>
  <c r="L5" i="28"/>
  <c r="C14" i="29"/>
  <c r="C15" i="28"/>
  <c r="O12" i="30"/>
  <c r="N12" i="30" s="1"/>
  <c r="B13" i="30"/>
  <c r="D6" i="29"/>
  <c r="D5" i="28"/>
  <c r="F9" i="29"/>
  <c r="C7" i="29"/>
  <c r="C6" i="28"/>
  <c r="B14" i="29"/>
  <c r="B15" i="28"/>
  <c r="O14" i="28"/>
  <c r="N14" i="28" s="1"/>
  <c r="B9" i="30"/>
  <c r="O10" i="30"/>
  <c r="N10" i="30" s="1"/>
  <c r="D14" i="29"/>
  <c r="D15" i="28"/>
  <c r="B3" i="31"/>
  <c r="B4" i="32"/>
  <c r="K4" i="32" s="1"/>
  <c r="D14" i="19"/>
  <c r="D13" i="20"/>
  <c r="M15" i="16"/>
  <c r="E12" i="20"/>
  <c r="F12" i="20" s="1"/>
  <c r="F10" i="21"/>
  <c r="F9" i="21" s="1"/>
  <c r="F8" i="21" s="1"/>
  <c r="F7" i="21" s="1"/>
  <c r="F6" i="21" s="1"/>
  <c r="F5" i="21" s="1"/>
  <c r="F4" i="21" s="1"/>
  <c r="F3" i="21" s="1"/>
  <c r="F2" i="21" s="1"/>
  <c r="F12" i="2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F49" i="21" s="1"/>
  <c r="F50" i="21" s="1"/>
  <c r="C8" i="20"/>
  <c r="C7" i="19"/>
  <c r="D8" i="20"/>
  <c r="D7" i="19"/>
  <c r="E10" i="20"/>
  <c r="K12" i="21"/>
  <c r="K13" i="21" s="1"/>
  <c r="K14" i="21" s="1"/>
  <c r="K15" i="21" s="1"/>
  <c r="K16" i="21" s="1"/>
  <c r="K17" i="21" s="1"/>
  <c r="K18" i="21" s="1"/>
  <c r="K19" i="21" s="1"/>
  <c r="K20" i="21" s="1"/>
  <c r="K21" i="21" s="1"/>
  <c r="K22" i="21" s="1"/>
  <c r="K23" i="21" s="1"/>
  <c r="K24" i="21" s="1"/>
  <c r="K25" i="21" s="1"/>
  <c r="K26" i="21" s="1"/>
  <c r="K27" i="21" s="1"/>
  <c r="K28" i="21" s="1"/>
  <c r="K29" i="21" s="1"/>
  <c r="K30" i="21" s="1"/>
  <c r="K31" i="21" s="1"/>
  <c r="K32" i="21" s="1"/>
  <c r="K33" i="21" s="1"/>
  <c r="K34" i="21" s="1"/>
  <c r="K35" i="21" s="1"/>
  <c r="K36" i="21" s="1"/>
  <c r="K37" i="21" s="1"/>
  <c r="K38" i="21" s="1"/>
  <c r="K39" i="21" s="1"/>
  <c r="K40" i="21" s="1"/>
  <c r="K41" i="21" s="1"/>
  <c r="K42" i="21" s="1"/>
  <c r="K43" i="21" s="1"/>
  <c r="K44" i="21" s="1"/>
  <c r="K45" i="21" s="1"/>
  <c r="K46" i="21" s="1"/>
  <c r="K47" i="21" s="1"/>
  <c r="K48" i="21" s="1"/>
  <c r="K49" i="21" s="1"/>
  <c r="K50" i="21" s="1"/>
  <c r="K10" i="21"/>
  <c r="K9" i="21" s="1"/>
  <c r="K8" i="21" s="1"/>
  <c r="K7" i="21" s="1"/>
  <c r="K6" i="21" s="1"/>
  <c r="K5" i="21" s="1"/>
  <c r="K4" i="21" s="1"/>
  <c r="K3" i="21" s="1"/>
  <c r="K2" i="21" s="1"/>
  <c r="C14" i="20"/>
  <c r="C15" i="19"/>
  <c r="C12" i="2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10" i="21"/>
  <c r="C9" i="21" s="1"/>
  <c r="C8" i="21" s="1"/>
  <c r="C7" i="21" s="1"/>
  <c r="C6" i="21" s="1"/>
  <c r="C5" i="21" s="1"/>
  <c r="C4" i="21" s="1"/>
  <c r="C3" i="21" s="1"/>
  <c r="C2" i="21" s="1"/>
  <c r="L8" i="21"/>
  <c r="L8" i="19"/>
  <c r="D12" i="2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D39" i="21" s="1"/>
  <c r="D40" i="21" s="1"/>
  <c r="D41" i="21" s="1"/>
  <c r="D42" i="21" s="1"/>
  <c r="D43" i="21" s="1"/>
  <c r="D44" i="21" s="1"/>
  <c r="D45" i="21" s="1"/>
  <c r="D46" i="21" s="1"/>
  <c r="D47" i="21" s="1"/>
  <c r="D48" i="21" s="1"/>
  <c r="D49" i="21" s="1"/>
  <c r="D50" i="21" s="1"/>
  <c r="D10" i="21"/>
  <c r="D9" i="21" s="1"/>
  <c r="D8" i="21" s="1"/>
  <c r="D7" i="21" s="1"/>
  <c r="D6" i="21" s="1"/>
  <c r="D5" i="21" s="1"/>
  <c r="D4" i="21" s="1"/>
  <c r="D3" i="21" s="1"/>
  <c r="D2" i="21" s="1"/>
  <c r="B8" i="19"/>
  <c r="B9" i="20"/>
  <c r="E9" i="20" s="1"/>
  <c r="O9" i="19"/>
  <c r="N9" i="19" s="1"/>
  <c r="B13" i="20"/>
  <c r="E13" i="20" s="1"/>
  <c r="F13" i="20" s="1"/>
  <c r="O13" i="19"/>
  <c r="N13" i="19" s="1"/>
  <c r="B14" i="19"/>
  <c r="B10" i="21"/>
  <c r="O11" i="21"/>
  <c r="N11" i="21" s="1"/>
  <c r="B12" i="21"/>
  <c r="B7" i="23"/>
  <c r="K7" i="23" s="1"/>
  <c r="B6" i="22"/>
  <c r="B15" i="29" l="1"/>
  <c r="B16" i="28"/>
  <c r="O15" i="28"/>
  <c r="N15" i="28" s="1"/>
  <c r="L4" i="30"/>
  <c r="L4" i="28"/>
  <c r="E14" i="29"/>
  <c r="F14" i="29" s="1"/>
  <c r="D5" i="29"/>
  <c r="D4" i="28"/>
  <c r="C15" i="29"/>
  <c r="C16" i="28"/>
  <c r="B7" i="29"/>
  <c r="E7" i="29" s="1"/>
  <c r="O7" i="28"/>
  <c r="N7" i="28" s="1"/>
  <c r="B6" i="28"/>
  <c r="B3" i="32"/>
  <c r="K3" i="32" s="1"/>
  <c r="B2" i="31"/>
  <c r="B2" i="32" s="1"/>
  <c r="K2" i="32" s="1"/>
  <c r="B8" i="30"/>
  <c r="O9" i="30"/>
  <c r="N9" i="30" s="1"/>
  <c r="C6" i="29"/>
  <c r="C5" i="28"/>
  <c r="D15" i="29"/>
  <c r="D16" i="28"/>
  <c r="O13" i="30"/>
  <c r="N13" i="30" s="1"/>
  <c r="B14" i="30"/>
  <c r="F8" i="29"/>
  <c r="B5" i="22"/>
  <c r="B6" i="23"/>
  <c r="K6" i="23" s="1"/>
  <c r="O10" i="21"/>
  <c r="N10" i="21" s="1"/>
  <c r="B9" i="21"/>
  <c r="C7" i="20"/>
  <c r="C6" i="19"/>
  <c r="L7" i="21"/>
  <c r="L7" i="19"/>
  <c r="B15" i="19"/>
  <c r="B14" i="20"/>
  <c r="O14" i="19"/>
  <c r="N14" i="19" s="1"/>
  <c r="C16" i="19"/>
  <c r="C15" i="20"/>
  <c r="F10" i="20"/>
  <c r="F11" i="20"/>
  <c r="B13" i="21"/>
  <c r="O12" i="21"/>
  <c r="N12" i="21" s="1"/>
  <c r="O8" i="19"/>
  <c r="N8" i="19" s="1"/>
  <c r="B8" i="20"/>
  <c r="E8" i="20" s="1"/>
  <c r="B7" i="19"/>
  <c r="D7" i="20"/>
  <c r="D6" i="19"/>
  <c r="D15" i="19"/>
  <c r="D14" i="20"/>
  <c r="O8" i="30" l="1"/>
  <c r="N8" i="30" s="1"/>
  <c r="B7" i="30"/>
  <c r="D4" i="29"/>
  <c r="D3" i="28"/>
  <c r="B15" i="30"/>
  <c r="O14" i="30"/>
  <c r="N14" i="30" s="1"/>
  <c r="C5" i="29"/>
  <c r="C4" i="28"/>
  <c r="L2" i="30"/>
  <c r="L2" i="28"/>
  <c r="L3" i="30"/>
  <c r="L3" i="28"/>
  <c r="C16" i="29"/>
  <c r="C17" i="28"/>
  <c r="B17" i="28"/>
  <c r="B16" i="29"/>
  <c r="O16" i="28"/>
  <c r="N16" i="28" s="1"/>
  <c r="D16" i="29"/>
  <c r="D17" i="28"/>
  <c r="B6" i="29"/>
  <c r="E6" i="29" s="1"/>
  <c r="F7" i="29" s="1"/>
  <c r="B5" i="28"/>
  <c r="O6" i="28"/>
  <c r="N6" i="28" s="1"/>
  <c r="E15" i="29"/>
  <c r="F15" i="29" s="1"/>
  <c r="B14" i="21"/>
  <c r="O13" i="21"/>
  <c r="N13" i="21" s="1"/>
  <c r="D15" i="20"/>
  <c r="D16" i="19"/>
  <c r="F8" i="20"/>
  <c r="F9" i="20"/>
  <c r="B8" i="21"/>
  <c r="O9" i="21"/>
  <c r="N9" i="21" s="1"/>
  <c r="D6" i="20"/>
  <c r="D5" i="19"/>
  <c r="E14" i="20"/>
  <c r="F14" i="20" s="1"/>
  <c r="C6" i="20"/>
  <c r="C5" i="19"/>
  <c r="L6" i="21"/>
  <c r="L6" i="19"/>
  <c r="B7" i="20"/>
  <c r="E7" i="20" s="1"/>
  <c r="B6" i="19"/>
  <c r="O7" i="19"/>
  <c r="N7" i="19" s="1"/>
  <c r="C16" i="20"/>
  <c r="C17" i="19"/>
  <c r="B16" i="19"/>
  <c r="O15" i="19"/>
  <c r="N15" i="19" s="1"/>
  <c r="B15" i="20"/>
  <c r="E15" i="20" s="1"/>
  <c r="F15" i="20" s="1"/>
  <c r="B5" i="23"/>
  <c r="K5" i="23" s="1"/>
  <c r="B4" i="22"/>
  <c r="D18" i="28" l="1"/>
  <c r="D17" i="29"/>
  <c r="B17" i="29"/>
  <c r="O17" i="28"/>
  <c r="N17" i="28" s="1"/>
  <c r="B18" i="28"/>
  <c r="C4" i="29"/>
  <c r="C3" i="28"/>
  <c r="D3" i="29"/>
  <c r="D2" i="28"/>
  <c r="D2" i="29" s="1"/>
  <c r="C17" i="29"/>
  <c r="C18" i="28"/>
  <c r="B5" i="29"/>
  <c r="E5" i="29" s="1"/>
  <c r="O5" i="28"/>
  <c r="N5" i="28" s="1"/>
  <c r="B4" i="28"/>
  <c r="O7" i="30"/>
  <c r="N7" i="30" s="1"/>
  <c r="B6" i="30"/>
  <c r="E16" i="29"/>
  <c r="F16" i="29" s="1"/>
  <c r="B16" i="30"/>
  <c r="O15" i="30"/>
  <c r="N15" i="30" s="1"/>
  <c r="B7" i="21"/>
  <c r="O8" i="21"/>
  <c r="N8" i="21" s="1"/>
  <c r="D5" i="20"/>
  <c r="D4" i="19"/>
  <c r="B3" i="22"/>
  <c r="B4" i="23"/>
  <c r="K4" i="23" s="1"/>
  <c r="B17" i="19"/>
  <c r="O16" i="19"/>
  <c r="N16" i="19" s="1"/>
  <c r="B16" i="20"/>
  <c r="B6" i="20"/>
  <c r="E6" i="20" s="1"/>
  <c r="O6" i="19"/>
  <c r="N6" i="19" s="1"/>
  <c r="B5" i="19"/>
  <c r="C5" i="20"/>
  <c r="C4" i="19"/>
  <c r="O14" i="21"/>
  <c r="N14" i="21" s="1"/>
  <c r="B15" i="21"/>
  <c r="L5" i="21"/>
  <c r="L5" i="19"/>
  <c r="C17" i="20"/>
  <c r="C18" i="19"/>
  <c r="D16" i="20"/>
  <c r="D17" i="19"/>
  <c r="B5" i="30" l="1"/>
  <c r="O6" i="30"/>
  <c r="N6" i="30" s="1"/>
  <c r="O16" i="30"/>
  <c r="N16" i="30" s="1"/>
  <c r="B17" i="30"/>
  <c r="C18" i="29"/>
  <c r="C19" i="28"/>
  <c r="C3" i="29"/>
  <c r="C2" i="28"/>
  <c r="C2" i="29" s="1"/>
  <c r="E17" i="29"/>
  <c r="F17" i="29" s="1"/>
  <c r="O4" i="28"/>
  <c r="N4" i="28" s="1"/>
  <c r="B3" i="28"/>
  <c r="B4" i="29"/>
  <c r="E4" i="29" s="1"/>
  <c r="F5" i="29" s="1"/>
  <c r="F6" i="29"/>
  <c r="B18" i="29"/>
  <c r="B19" i="28"/>
  <c r="O18" i="28"/>
  <c r="N18" i="28" s="1"/>
  <c r="D18" i="29"/>
  <c r="D19" i="28"/>
  <c r="D17" i="20"/>
  <c r="D18" i="19"/>
  <c r="O17" i="19"/>
  <c r="N17" i="19" s="1"/>
  <c r="B17" i="20"/>
  <c r="B18" i="19"/>
  <c r="C4" i="20"/>
  <c r="C3" i="19"/>
  <c r="L4" i="21"/>
  <c r="L4" i="19"/>
  <c r="F7" i="20"/>
  <c r="E16" i="20"/>
  <c r="F16" i="20" s="1"/>
  <c r="B3" i="23"/>
  <c r="K3" i="23" s="1"/>
  <c r="B2" i="22"/>
  <c r="B2" i="23" s="1"/>
  <c r="K2" i="23" s="1"/>
  <c r="B6" i="21"/>
  <c r="O7" i="21"/>
  <c r="N7" i="21" s="1"/>
  <c r="C18" i="20"/>
  <c r="C19" i="19"/>
  <c r="B16" i="21"/>
  <c r="O15" i="21"/>
  <c r="N15" i="21" s="1"/>
  <c r="B5" i="20"/>
  <c r="E5" i="20" s="1"/>
  <c r="B4" i="19"/>
  <c r="O5" i="19"/>
  <c r="N5" i="19" s="1"/>
  <c r="D4" i="20"/>
  <c r="D3" i="19"/>
  <c r="B19" i="29" l="1"/>
  <c r="B20" i="28"/>
  <c r="O19" i="28"/>
  <c r="N19" i="28" s="1"/>
  <c r="B3" i="29"/>
  <c r="E3" i="29" s="1"/>
  <c r="O3" i="28"/>
  <c r="N3" i="28" s="1"/>
  <c r="B2" i="28"/>
  <c r="D19" i="29"/>
  <c r="D20" i="28"/>
  <c r="E18" i="29"/>
  <c r="F18" i="29" s="1"/>
  <c r="C19" i="29"/>
  <c r="C20" i="28"/>
  <c r="F4" i="29"/>
  <c r="O17" i="30"/>
  <c r="N17" i="30" s="1"/>
  <c r="B18" i="30"/>
  <c r="B4" i="30"/>
  <c r="O5" i="30"/>
  <c r="N5" i="30" s="1"/>
  <c r="B17" i="21"/>
  <c r="O16" i="21"/>
  <c r="N16" i="21" s="1"/>
  <c r="O6" i="21"/>
  <c r="N6" i="21" s="1"/>
  <c r="B5" i="21"/>
  <c r="C3" i="20"/>
  <c r="C2" i="19"/>
  <c r="C2" i="20" s="1"/>
  <c r="B4" i="20"/>
  <c r="E4" i="20" s="1"/>
  <c r="O4" i="19"/>
  <c r="N4" i="19" s="1"/>
  <c r="B3" i="19"/>
  <c r="C19" i="20"/>
  <c r="C20" i="19"/>
  <c r="L2" i="21"/>
  <c r="L2" i="19"/>
  <c r="D18" i="20"/>
  <c r="D19" i="19"/>
  <c r="D2" i="19"/>
  <c r="D2" i="20" s="1"/>
  <c r="D3" i="20"/>
  <c r="L3" i="21"/>
  <c r="L3" i="19"/>
  <c r="B18" i="20"/>
  <c r="B19" i="19"/>
  <c r="O18" i="19"/>
  <c r="N18" i="19" s="1"/>
  <c r="F6" i="20"/>
  <c r="E17" i="20"/>
  <c r="F17" i="20" s="1"/>
  <c r="D20" i="29" l="1"/>
  <c r="D21" i="28"/>
  <c r="O4" i="30"/>
  <c r="N4" i="30" s="1"/>
  <c r="B3" i="30"/>
  <c r="C20" i="29"/>
  <c r="C21" i="28"/>
  <c r="B2" i="29"/>
  <c r="E2" i="29" s="1"/>
  <c r="F3" i="29" s="1"/>
  <c r="O2" i="28"/>
  <c r="N2" i="28" s="1"/>
  <c r="B19" i="30"/>
  <c r="O18" i="30"/>
  <c r="N18" i="30" s="1"/>
  <c r="B21" i="28"/>
  <c r="O20" i="28"/>
  <c r="N20" i="28" s="1"/>
  <c r="B20" i="29"/>
  <c r="E20" i="29" s="1"/>
  <c r="F20" i="29" s="1"/>
  <c r="E19" i="29"/>
  <c r="F19" i="29" s="1"/>
  <c r="D19" i="20"/>
  <c r="D20" i="19"/>
  <c r="C20" i="20"/>
  <c r="C21" i="19"/>
  <c r="B19" i="20"/>
  <c r="E19" i="20" s="1"/>
  <c r="F19" i="20" s="1"/>
  <c r="B20" i="19"/>
  <c r="O19" i="19"/>
  <c r="N19" i="19" s="1"/>
  <c r="F5" i="20"/>
  <c r="E18" i="20"/>
  <c r="F18" i="20" s="1"/>
  <c r="B3" i="20"/>
  <c r="E3" i="20" s="1"/>
  <c r="B2" i="19"/>
  <c r="O3" i="19"/>
  <c r="N3" i="19" s="1"/>
  <c r="B18" i="21"/>
  <c r="O17" i="21"/>
  <c r="N17" i="21" s="1"/>
  <c r="B4" i="21"/>
  <c r="O5" i="21"/>
  <c r="N5" i="21" s="1"/>
  <c r="B21" i="29" l="1"/>
  <c r="O21" i="28"/>
  <c r="N21" i="28" s="1"/>
  <c r="B22" i="28"/>
  <c r="C21" i="29"/>
  <c r="C22" i="28"/>
  <c r="D21" i="29"/>
  <c r="D22" i="28"/>
  <c r="O19" i="30"/>
  <c r="N19" i="30" s="1"/>
  <c r="B20" i="30"/>
  <c r="O3" i="30"/>
  <c r="N3" i="30" s="1"/>
  <c r="B2" i="30"/>
  <c r="O2" i="30" s="1"/>
  <c r="N2" i="30" s="1"/>
  <c r="O18" i="21"/>
  <c r="N18" i="21" s="1"/>
  <c r="B19" i="21"/>
  <c r="O4" i="21"/>
  <c r="N4" i="21" s="1"/>
  <c r="B3" i="21"/>
  <c r="B2" i="20"/>
  <c r="E2" i="20" s="1"/>
  <c r="F3" i="20" s="1"/>
  <c r="O2" i="19"/>
  <c r="N2" i="19" s="1"/>
  <c r="C21" i="20"/>
  <c r="C22" i="19"/>
  <c r="D21" i="19"/>
  <c r="D20" i="20"/>
  <c r="B20" i="20"/>
  <c r="B21" i="19"/>
  <c r="O20" i="19"/>
  <c r="N20" i="19" s="1"/>
  <c r="F4" i="20"/>
  <c r="D22" i="29" l="1"/>
  <c r="D23" i="28"/>
  <c r="B22" i="29"/>
  <c r="B23" i="28"/>
  <c r="O22" i="28"/>
  <c r="N22" i="28" s="1"/>
  <c r="O20" i="30"/>
  <c r="N20" i="30" s="1"/>
  <c r="B21" i="30"/>
  <c r="C22" i="29"/>
  <c r="C23" i="28"/>
  <c r="E21" i="29"/>
  <c r="F21" i="29" s="1"/>
  <c r="E20" i="20"/>
  <c r="F20" i="20" s="1"/>
  <c r="B20" i="21"/>
  <c r="O19" i="21"/>
  <c r="N19" i="21" s="1"/>
  <c r="D22" i="19"/>
  <c r="D21" i="20"/>
  <c r="B21" i="20"/>
  <c r="E21" i="20" s="1"/>
  <c r="F21" i="20" s="1"/>
  <c r="O21" i="19"/>
  <c r="N21" i="19" s="1"/>
  <c r="B22" i="19"/>
  <c r="C22" i="20"/>
  <c r="C23" i="19"/>
  <c r="B2" i="21"/>
  <c r="O2" i="21" s="1"/>
  <c r="N2" i="21" s="1"/>
  <c r="O3" i="21"/>
  <c r="N3" i="21" s="1"/>
  <c r="B23" i="29" l="1"/>
  <c r="B24" i="28"/>
  <c r="O23" i="28"/>
  <c r="N23" i="28" s="1"/>
  <c r="B22" i="30"/>
  <c r="O21" i="30"/>
  <c r="N21" i="30" s="1"/>
  <c r="E22" i="29"/>
  <c r="F22" i="29" s="1"/>
  <c r="D23" i="29"/>
  <c r="D24" i="28"/>
  <c r="C23" i="29"/>
  <c r="C24" i="28"/>
  <c r="B22" i="20"/>
  <c r="B23" i="19"/>
  <c r="O22" i="19"/>
  <c r="N22" i="19" s="1"/>
  <c r="D22" i="20"/>
  <c r="D23" i="19"/>
  <c r="C24" i="19"/>
  <c r="C23" i="20"/>
  <c r="O20" i="21"/>
  <c r="N20" i="21" s="1"/>
  <c r="B21" i="21"/>
  <c r="D24" i="29" l="1"/>
  <c r="D25" i="28"/>
  <c r="B23" i="30"/>
  <c r="O22" i="30"/>
  <c r="N22" i="30" s="1"/>
  <c r="C24" i="29"/>
  <c r="C25" i="28"/>
  <c r="B25" i="28"/>
  <c r="B24" i="29"/>
  <c r="E24" i="29" s="1"/>
  <c r="O24" i="28"/>
  <c r="N24" i="28" s="1"/>
  <c r="E23" i="29"/>
  <c r="F23" i="29" s="1"/>
  <c r="C24" i="20"/>
  <c r="C25" i="19"/>
  <c r="B24" i="19"/>
  <c r="B23" i="20"/>
  <c r="O23" i="19"/>
  <c r="N23" i="19" s="1"/>
  <c r="O21" i="21"/>
  <c r="N21" i="21" s="1"/>
  <c r="B22" i="21"/>
  <c r="D23" i="20"/>
  <c r="D24" i="19"/>
  <c r="E22" i="20"/>
  <c r="F22" i="20" s="1"/>
  <c r="F24" i="29" l="1"/>
  <c r="B25" i="29"/>
  <c r="O25" i="28"/>
  <c r="N25" i="28" s="1"/>
  <c r="B26" i="28"/>
  <c r="O23" i="30"/>
  <c r="N23" i="30" s="1"/>
  <c r="B24" i="30"/>
  <c r="C25" i="29"/>
  <c r="C26" i="28"/>
  <c r="D26" i="28"/>
  <c r="D25" i="29"/>
  <c r="E23" i="20"/>
  <c r="F23" i="20" s="1"/>
  <c r="B23" i="21"/>
  <c r="O22" i="21"/>
  <c r="N22" i="21" s="1"/>
  <c r="B25" i="19"/>
  <c r="O24" i="19"/>
  <c r="N24" i="19" s="1"/>
  <c r="B24" i="20"/>
  <c r="E24" i="20" s="1"/>
  <c r="F24" i="20" s="1"/>
  <c r="C25" i="20"/>
  <c r="C26" i="19"/>
  <c r="D24" i="20"/>
  <c r="D25" i="19"/>
  <c r="C26" i="29" l="1"/>
  <c r="C27" i="28"/>
  <c r="B27" i="28"/>
  <c r="B26" i="29"/>
  <c r="E26" i="29" s="1"/>
  <c r="O26" i="28"/>
  <c r="N26" i="28" s="1"/>
  <c r="O24" i="30"/>
  <c r="N24" i="30" s="1"/>
  <c r="B25" i="30"/>
  <c r="E25" i="29"/>
  <c r="F25" i="29" s="1"/>
  <c r="D26" i="29"/>
  <c r="D27" i="28"/>
  <c r="C26" i="20"/>
  <c r="C27" i="19"/>
  <c r="O25" i="19"/>
  <c r="N25" i="19" s="1"/>
  <c r="B26" i="19"/>
  <c r="B25" i="20"/>
  <c r="D25" i="20"/>
  <c r="D26" i="19"/>
  <c r="O23" i="21"/>
  <c r="N23" i="21" s="1"/>
  <c r="B24" i="21"/>
  <c r="F26" i="29" l="1"/>
  <c r="B26" i="30"/>
  <c r="O25" i="30"/>
  <c r="N25" i="30" s="1"/>
  <c r="B27" i="29"/>
  <c r="O27" i="28"/>
  <c r="N27" i="28" s="1"/>
  <c r="B28" i="28"/>
  <c r="D27" i="29"/>
  <c r="D28" i="28"/>
  <c r="C28" i="28"/>
  <c r="C27" i="29"/>
  <c r="B27" i="19"/>
  <c r="B26" i="20"/>
  <c r="E26" i="20" s="1"/>
  <c r="O26" i="19"/>
  <c r="N26" i="19" s="1"/>
  <c r="D26" i="20"/>
  <c r="D27" i="19"/>
  <c r="C27" i="20"/>
  <c r="C28" i="19"/>
  <c r="B25" i="21"/>
  <c r="O24" i="21"/>
  <c r="N24" i="21" s="1"/>
  <c r="E25" i="20"/>
  <c r="F25" i="20" s="1"/>
  <c r="D28" i="29" l="1"/>
  <c r="D29" i="28"/>
  <c r="E27" i="29"/>
  <c r="F27" i="29" s="1"/>
  <c r="B29" i="28"/>
  <c r="O28" i="28"/>
  <c r="N28" i="28" s="1"/>
  <c r="B28" i="29"/>
  <c r="E28" i="29" s="1"/>
  <c r="F28" i="29" s="1"/>
  <c r="B27" i="30"/>
  <c r="O26" i="30"/>
  <c r="N26" i="30" s="1"/>
  <c r="C28" i="29"/>
  <c r="C29" i="28"/>
  <c r="B26" i="21"/>
  <c r="O25" i="21"/>
  <c r="N25" i="21" s="1"/>
  <c r="C28" i="20"/>
  <c r="C29" i="19"/>
  <c r="F26" i="20"/>
  <c r="D27" i="20"/>
  <c r="D28" i="19"/>
  <c r="B27" i="20"/>
  <c r="E27" i="20" s="1"/>
  <c r="F27" i="20" s="1"/>
  <c r="B28" i="19"/>
  <c r="O27" i="19"/>
  <c r="N27" i="19" s="1"/>
  <c r="B29" i="29" l="1"/>
  <c r="B30" i="28"/>
  <c r="O29" i="28"/>
  <c r="N29" i="28" s="1"/>
  <c r="O27" i="30"/>
  <c r="N27" i="30" s="1"/>
  <c r="B28" i="30"/>
  <c r="C29" i="29"/>
  <c r="C30" i="28"/>
  <c r="D29" i="29"/>
  <c r="D30" i="28"/>
  <c r="C30" i="19"/>
  <c r="C29" i="20"/>
  <c r="D28" i="20"/>
  <c r="D29" i="19"/>
  <c r="B28" i="20"/>
  <c r="B29" i="19"/>
  <c r="O28" i="19"/>
  <c r="N28" i="19" s="1"/>
  <c r="B27" i="21"/>
  <c r="O26" i="21"/>
  <c r="N26" i="21" s="1"/>
  <c r="C30" i="29" l="1"/>
  <c r="C31" i="28"/>
  <c r="O30" i="28"/>
  <c r="N30" i="28" s="1"/>
  <c r="B31" i="28"/>
  <c r="B30" i="29"/>
  <c r="D30" i="29"/>
  <c r="D31" i="28"/>
  <c r="O28" i="30"/>
  <c r="N28" i="30" s="1"/>
  <c r="B29" i="30"/>
  <c r="E29" i="29"/>
  <c r="F29" i="29" s="1"/>
  <c r="O27" i="21"/>
  <c r="N27" i="21" s="1"/>
  <c r="B28" i="21"/>
  <c r="D29" i="20"/>
  <c r="D30" i="19"/>
  <c r="B29" i="20"/>
  <c r="O29" i="19"/>
  <c r="N29" i="19" s="1"/>
  <c r="B30" i="19"/>
  <c r="E28" i="20"/>
  <c r="F28" i="20" s="1"/>
  <c r="C30" i="20"/>
  <c r="C31" i="19"/>
  <c r="B31" i="29" l="1"/>
  <c r="O31" i="28"/>
  <c r="N31" i="28" s="1"/>
  <c r="B32" i="28"/>
  <c r="D32" i="28"/>
  <c r="D31" i="29"/>
  <c r="C32" i="28"/>
  <c r="C31" i="29"/>
  <c r="B30" i="30"/>
  <c r="O29" i="30"/>
  <c r="N29" i="30" s="1"/>
  <c r="E30" i="29"/>
  <c r="F30" i="29" s="1"/>
  <c r="D31" i="19"/>
  <c r="D30" i="20"/>
  <c r="O30" i="19"/>
  <c r="N30" i="19" s="1"/>
  <c r="B30" i="20"/>
  <c r="E30" i="20" s="1"/>
  <c r="F30" i="20" s="1"/>
  <c r="B31" i="19"/>
  <c r="O28" i="21"/>
  <c r="N28" i="21" s="1"/>
  <c r="B29" i="21"/>
  <c r="C32" i="19"/>
  <c r="C31" i="20"/>
  <c r="E29" i="20"/>
  <c r="F29" i="20" s="1"/>
  <c r="B31" i="30" l="1"/>
  <c r="O30" i="30"/>
  <c r="N30" i="30" s="1"/>
  <c r="D32" i="29"/>
  <c r="D33" i="28"/>
  <c r="B33" i="28"/>
  <c r="O32" i="28"/>
  <c r="N32" i="28" s="1"/>
  <c r="B32" i="29"/>
  <c r="C32" i="29"/>
  <c r="C33" i="28"/>
  <c r="E31" i="29"/>
  <c r="F31" i="29" s="1"/>
  <c r="B30" i="21"/>
  <c r="O29" i="21"/>
  <c r="N29" i="21" s="1"/>
  <c r="C32" i="20"/>
  <c r="C33" i="19"/>
  <c r="B32" i="19"/>
  <c r="O31" i="19"/>
  <c r="N31" i="19" s="1"/>
  <c r="B31" i="20"/>
  <c r="E31" i="20" s="1"/>
  <c r="F31" i="20" s="1"/>
  <c r="D32" i="19"/>
  <c r="D31" i="20"/>
  <c r="D34" i="28" l="1"/>
  <c r="D33" i="29"/>
  <c r="E32" i="29"/>
  <c r="F32" i="29" s="1"/>
  <c r="C34" i="28"/>
  <c r="C33" i="29"/>
  <c r="B33" i="29"/>
  <c r="E33" i="29" s="1"/>
  <c r="F33" i="29" s="1"/>
  <c r="O33" i="28"/>
  <c r="N33" i="28" s="1"/>
  <c r="B34" i="28"/>
  <c r="O31" i="30"/>
  <c r="N31" i="30" s="1"/>
  <c r="B32" i="30"/>
  <c r="C34" i="19"/>
  <c r="C33" i="20"/>
  <c r="D33" i="19"/>
  <c r="D32" i="20"/>
  <c r="B32" i="20"/>
  <c r="O32" i="19"/>
  <c r="N32" i="19" s="1"/>
  <c r="B33" i="19"/>
  <c r="B31" i="21"/>
  <c r="O30" i="21"/>
  <c r="N30" i="21" s="1"/>
  <c r="B35" i="28" l="1"/>
  <c r="O34" i="28"/>
  <c r="N34" i="28" s="1"/>
  <c r="B34" i="29"/>
  <c r="C34" i="29"/>
  <c r="C35" i="28"/>
  <c r="B33" i="30"/>
  <c r="O32" i="30"/>
  <c r="N32" i="30" s="1"/>
  <c r="D34" i="29"/>
  <c r="D35" i="28"/>
  <c r="D33" i="20"/>
  <c r="D34" i="19"/>
  <c r="B33" i="20"/>
  <c r="E33" i="20" s="1"/>
  <c r="O33" i="19"/>
  <c r="N33" i="19" s="1"/>
  <c r="B34" i="19"/>
  <c r="O31" i="21"/>
  <c r="N31" i="21" s="1"/>
  <c r="B32" i="21"/>
  <c r="E32" i="20"/>
  <c r="F32" i="20" s="1"/>
  <c r="C34" i="20"/>
  <c r="C35" i="19"/>
  <c r="E34" i="29" l="1"/>
  <c r="F34" i="29" s="1"/>
  <c r="O33" i="30"/>
  <c r="N33" i="30" s="1"/>
  <c r="B34" i="30"/>
  <c r="D36" i="28"/>
  <c r="D35" i="29"/>
  <c r="C36" i="28"/>
  <c r="C35" i="29"/>
  <c r="B35" i="29"/>
  <c r="E35" i="29" s="1"/>
  <c r="F35" i="29" s="1"/>
  <c r="O35" i="28"/>
  <c r="N35" i="28" s="1"/>
  <c r="B36" i="28"/>
  <c r="F33" i="20"/>
  <c r="O32" i="21"/>
  <c r="N32" i="21" s="1"/>
  <c r="B33" i="21"/>
  <c r="D34" i="20"/>
  <c r="D35" i="19"/>
  <c r="C35" i="20"/>
  <c r="C36" i="19"/>
  <c r="B34" i="20"/>
  <c r="E34" i="20" s="1"/>
  <c r="F34" i="20" s="1"/>
  <c r="B35" i="19"/>
  <c r="O34" i="19"/>
  <c r="N34" i="19" s="1"/>
  <c r="D36" i="29" l="1"/>
  <c r="D37" i="28"/>
  <c r="B35" i="30"/>
  <c r="O34" i="30"/>
  <c r="N34" i="30" s="1"/>
  <c r="C36" i="29"/>
  <c r="C37" i="28"/>
  <c r="B37" i="28"/>
  <c r="O36" i="28"/>
  <c r="N36" i="28" s="1"/>
  <c r="B36" i="29"/>
  <c r="E36" i="29" s="1"/>
  <c r="F36" i="29" s="1"/>
  <c r="B34" i="21"/>
  <c r="O33" i="21"/>
  <c r="N33" i="21" s="1"/>
  <c r="C36" i="20"/>
  <c r="C37" i="19"/>
  <c r="B35" i="20"/>
  <c r="O35" i="19"/>
  <c r="N35" i="19" s="1"/>
  <c r="B36" i="19"/>
  <c r="D35" i="20"/>
  <c r="D36" i="19"/>
  <c r="B37" i="29" l="1"/>
  <c r="O37" i="28"/>
  <c r="N37" i="28" s="1"/>
  <c r="B38" i="28"/>
  <c r="O35" i="30"/>
  <c r="N35" i="30" s="1"/>
  <c r="B36" i="30"/>
  <c r="C38" i="28"/>
  <c r="C37" i="29"/>
  <c r="D38" i="28"/>
  <c r="D37" i="29"/>
  <c r="C37" i="20"/>
  <c r="C38" i="19"/>
  <c r="B36" i="20"/>
  <c r="B37" i="19"/>
  <c r="O36" i="19"/>
  <c r="N36" i="19" s="1"/>
  <c r="D36" i="20"/>
  <c r="D37" i="19"/>
  <c r="E35" i="20"/>
  <c r="F35" i="20" s="1"/>
  <c r="B35" i="21"/>
  <c r="O34" i="21"/>
  <c r="N34" i="21" s="1"/>
  <c r="D38" i="29" l="1"/>
  <c r="D39" i="28"/>
  <c r="B39" i="28"/>
  <c r="B38" i="29"/>
  <c r="O38" i="28"/>
  <c r="N38" i="28" s="1"/>
  <c r="C38" i="29"/>
  <c r="C39" i="28"/>
  <c r="B37" i="30"/>
  <c r="O36" i="30"/>
  <c r="N36" i="30" s="1"/>
  <c r="E37" i="29"/>
  <c r="F37" i="29" s="1"/>
  <c r="B37" i="20"/>
  <c r="B38" i="19"/>
  <c r="O37" i="19"/>
  <c r="N37" i="19" s="1"/>
  <c r="D37" i="20"/>
  <c r="D38" i="19"/>
  <c r="E36" i="20"/>
  <c r="F36" i="20" s="1"/>
  <c r="C38" i="20"/>
  <c r="C39" i="19"/>
  <c r="O35" i="21"/>
  <c r="N35" i="21" s="1"/>
  <c r="B36" i="21"/>
  <c r="O37" i="30" l="1"/>
  <c r="N37" i="30" s="1"/>
  <c r="B38" i="30"/>
  <c r="E38" i="29"/>
  <c r="F38" i="29" s="1"/>
  <c r="C40" i="28"/>
  <c r="C39" i="29"/>
  <c r="B39" i="29"/>
  <c r="E39" i="29" s="1"/>
  <c r="F39" i="29" s="1"/>
  <c r="O39" i="28"/>
  <c r="N39" i="28" s="1"/>
  <c r="B40" i="28"/>
  <c r="D40" i="28"/>
  <c r="D39" i="29"/>
  <c r="C39" i="20"/>
  <c r="C40" i="19"/>
  <c r="B37" i="21"/>
  <c r="O36" i="21"/>
  <c r="N36" i="21" s="1"/>
  <c r="B38" i="20"/>
  <c r="O38" i="19"/>
  <c r="N38" i="19" s="1"/>
  <c r="B39" i="19"/>
  <c r="D38" i="20"/>
  <c r="D39" i="19"/>
  <c r="E37" i="20"/>
  <c r="F37" i="20" s="1"/>
  <c r="B41" i="28" l="1"/>
  <c r="B40" i="29"/>
  <c r="E40" i="29" s="1"/>
  <c r="F40" i="29" s="1"/>
  <c r="O40" i="28"/>
  <c r="N40" i="28" s="1"/>
  <c r="C40" i="29"/>
  <c r="C41" i="28"/>
  <c r="B39" i="30"/>
  <c r="O38" i="30"/>
  <c r="N38" i="30" s="1"/>
  <c r="D40" i="29"/>
  <c r="D41" i="28"/>
  <c r="B39" i="20"/>
  <c r="B40" i="19"/>
  <c r="O39" i="19"/>
  <c r="N39" i="19" s="1"/>
  <c r="O37" i="21"/>
  <c r="N37" i="21" s="1"/>
  <c r="B38" i="21"/>
  <c r="C40" i="20"/>
  <c r="C41" i="19"/>
  <c r="D39" i="20"/>
  <c r="D40" i="19"/>
  <c r="E38" i="20"/>
  <c r="F38" i="20" s="1"/>
  <c r="B40" i="30" l="1"/>
  <c r="O39" i="30"/>
  <c r="N39" i="30" s="1"/>
  <c r="D42" i="28"/>
  <c r="D41" i="29"/>
  <c r="C41" i="29"/>
  <c r="C42" i="28"/>
  <c r="B41" i="29"/>
  <c r="E41" i="29" s="1"/>
  <c r="F41" i="29" s="1"/>
  <c r="O41" i="28"/>
  <c r="N41" i="28" s="1"/>
  <c r="B42" i="28"/>
  <c r="C41" i="20"/>
  <c r="C42" i="19"/>
  <c r="B40" i="20"/>
  <c r="E40" i="20" s="1"/>
  <c r="B41" i="19"/>
  <c r="O40" i="19"/>
  <c r="N40" i="19" s="1"/>
  <c r="D40" i="20"/>
  <c r="D41" i="19"/>
  <c r="O38" i="21"/>
  <c r="N38" i="21" s="1"/>
  <c r="B39" i="21"/>
  <c r="E39" i="20"/>
  <c r="F39" i="20" s="1"/>
  <c r="C42" i="29" l="1"/>
  <c r="C43" i="28"/>
  <c r="D42" i="29"/>
  <c r="D43" i="28"/>
  <c r="B42" i="29"/>
  <c r="B43" i="28"/>
  <c r="O42" i="28"/>
  <c r="N42" i="28" s="1"/>
  <c r="O40" i="30"/>
  <c r="N40" i="30" s="1"/>
  <c r="B41" i="30"/>
  <c r="D41" i="20"/>
  <c r="D42" i="19"/>
  <c r="B41" i="20"/>
  <c r="E41" i="20" s="1"/>
  <c r="F41" i="20" s="1"/>
  <c r="O41" i="19"/>
  <c r="N41" i="19" s="1"/>
  <c r="B42" i="19"/>
  <c r="F40" i="20"/>
  <c r="C42" i="20"/>
  <c r="C43" i="19"/>
  <c r="B40" i="21"/>
  <c r="O39" i="21"/>
  <c r="N39" i="21" s="1"/>
  <c r="D43" i="29" l="1"/>
  <c r="D44" i="28"/>
  <c r="B43" i="29"/>
  <c r="E43" i="29" s="1"/>
  <c r="F43" i="29" s="1"/>
  <c r="O43" i="28"/>
  <c r="N43" i="28" s="1"/>
  <c r="B44" i="28"/>
  <c r="C43" i="29"/>
  <c r="C44" i="28"/>
  <c r="O41" i="30"/>
  <c r="N41" i="30" s="1"/>
  <c r="B42" i="30"/>
  <c r="E42" i="29"/>
  <c r="F42" i="29" s="1"/>
  <c r="C43" i="20"/>
  <c r="C44" i="19"/>
  <c r="D42" i="20"/>
  <c r="D43" i="19"/>
  <c r="O40" i="21"/>
  <c r="N40" i="21" s="1"/>
  <c r="B41" i="21"/>
  <c r="B42" i="20"/>
  <c r="E42" i="20" s="1"/>
  <c r="F42" i="20" s="1"/>
  <c r="B43" i="19"/>
  <c r="O42" i="19"/>
  <c r="N42" i="19" s="1"/>
  <c r="C45" i="28" l="1"/>
  <c r="C44" i="29"/>
  <c r="D44" i="29"/>
  <c r="D45" i="28"/>
  <c r="B43" i="30"/>
  <c r="O42" i="30"/>
  <c r="N42" i="30" s="1"/>
  <c r="B44" i="29"/>
  <c r="B45" i="28"/>
  <c r="O44" i="28"/>
  <c r="N44" i="28" s="1"/>
  <c r="D43" i="20"/>
  <c r="D44" i="19"/>
  <c r="B43" i="20"/>
  <c r="E43" i="20" s="1"/>
  <c r="F43" i="20" s="1"/>
  <c r="O43" i="19"/>
  <c r="N43" i="19" s="1"/>
  <c r="B44" i="19"/>
  <c r="B42" i="21"/>
  <c r="O41" i="21"/>
  <c r="N41" i="21" s="1"/>
  <c r="C44" i="20"/>
  <c r="C45" i="19"/>
  <c r="B45" i="29" l="1"/>
  <c r="O45" i="28"/>
  <c r="N45" i="28" s="1"/>
  <c r="B46" i="28"/>
  <c r="D45" i="29"/>
  <c r="D46" i="28"/>
  <c r="E44" i="29"/>
  <c r="F44" i="29" s="1"/>
  <c r="O43" i="30"/>
  <c r="N43" i="30" s="1"/>
  <c r="B44" i="30"/>
  <c r="C45" i="29"/>
  <c r="C46" i="28"/>
  <c r="B43" i="21"/>
  <c r="O42" i="21"/>
  <c r="N42" i="21" s="1"/>
  <c r="D44" i="20"/>
  <c r="D45" i="19"/>
  <c r="C45" i="20"/>
  <c r="C46" i="19"/>
  <c r="B44" i="20"/>
  <c r="E44" i="20" s="1"/>
  <c r="F44" i="20" s="1"/>
  <c r="B45" i="19"/>
  <c r="O44" i="19"/>
  <c r="N44" i="19" s="1"/>
  <c r="B45" i="30" l="1"/>
  <c r="O44" i="30"/>
  <c r="N44" i="30" s="1"/>
  <c r="B46" i="29"/>
  <c r="B47" i="28"/>
  <c r="O46" i="28"/>
  <c r="N46" i="28" s="1"/>
  <c r="C46" i="29"/>
  <c r="C47" i="28"/>
  <c r="D46" i="29"/>
  <c r="D47" i="28"/>
  <c r="E45" i="29"/>
  <c r="F45" i="29" s="1"/>
  <c r="D45" i="20"/>
  <c r="D46" i="19"/>
  <c r="B45" i="20"/>
  <c r="E45" i="20" s="1"/>
  <c r="F45" i="20" s="1"/>
  <c r="B46" i="19"/>
  <c r="O45" i="19"/>
  <c r="N45" i="19" s="1"/>
  <c r="C46" i="20"/>
  <c r="C47" i="19"/>
  <c r="O43" i="21"/>
  <c r="N43" i="21" s="1"/>
  <c r="B44" i="21"/>
  <c r="B47" i="29" l="1"/>
  <c r="O47" i="28"/>
  <c r="N47" i="28" s="1"/>
  <c r="B48" i="28"/>
  <c r="C47" i="29"/>
  <c r="C48" i="28"/>
  <c r="E46" i="29"/>
  <c r="F46" i="29" s="1"/>
  <c r="D47" i="29"/>
  <c r="D48" i="28"/>
  <c r="O45" i="30"/>
  <c r="N45" i="30" s="1"/>
  <c r="B46" i="30"/>
  <c r="B46" i="20"/>
  <c r="O46" i="19"/>
  <c r="N46" i="19" s="1"/>
  <c r="B47" i="19"/>
  <c r="C47" i="20"/>
  <c r="C48" i="19"/>
  <c r="D46" i="20"/>
  <c r="D47" i="19"/>
  <c r="B45" i="21"/>
  <c r="O44" i="21"/>
  <c r="N44" i="21" s="1"/>
  <c r="B47" i="30" l="1"/>
  <c r="O46" i="30"/>
  <c r="N46" i="30" s="1"/>
  <c r="D48" i="29"/>
  <c r="D49" i="28"/>
  <c r="B48" i="29"/>
  <c r="B49" i="28"/>
  <c r="O48" i="28"/>
  <c r="N48" i="28" s="1"/>
  <c r="C48" i="29"/>
  <c r="C49" i="28"/>
  <c r="E47" i="29"/>
  <c r="F47" i="29" s="1"/>
  <c r="O45" i="21"/>
  <c r="N45" i="21" s="1"/>
  <c r="B46" i="21"/>
  <c r="B47" i="20"/>
  <c r="E47" i="20" s="1"/>
  <c r="F47" i="20" s="1"/>
  <c r="B48" i="19"/>
  <c r="O47" i="19"/>
  <c r="N47" i="19" s="1"/>
  <c r="D47" i="20"/>
  <c r="D48" i="19"/>
  <c r="C48" i="20"/>
  <c r="C49" i="19"/>
  <c r="E46" i="20"/>
  <c r="F46" i="20" s="1"/>
  <c r="D49" i="29" l="1"/>
  <c r="D50" i="28"/>
  <c r="D50" i="29" s="1"/>
  <c r="B49" i="29"/>
  <c r="O49" i="28"/>
  <c r="N49" i="28" s="1"/>
  <c r="B50" i="28"/>
  <c r="C49" i="29"/>
  <c r="C50" i="28"/>
  <c r="C50" i="29" s="1"/>
  <c r="E48" i="29"/>
  <c r="F48" i="29" s="1"/>
  <c r="O47" i="30"/>
  <c r="N47" i="30" s="1"/>
  <c r="B48" i="30"/>
  <c r="B48" i="20"/>
  <c r="B49" i="19"/>
  <c r="O48" i="19"/>
  <c r="N48" i="19" s="1"/>
  <c r="B47" i="21"/>
  <c r="O46" i="21"/>
  <c r="N46" i="21" s="1"/>
  <c r="D48" i="20"/>
  <c r="D49" i="19"/>
  <c r="C49" i="20"/>
  <c r="C50" i="19"/>
  <c r="C50" i="20" s="1"/>
  <c r="B49" i="30" l="1"/>
  <c r="O48" i="30"/>
  <c r="N48" i="30" s="1"/>
  <c r="E49" i="29"/>
  <c r="F49" i="29" s="1"/>
  <c r="B50" i="29"/>
  <c r="E50" i="29" s="1"/>
  <c r="F50" i="29" s="1"/>
  <c r="O50" i="28"/>
  <c r="N50" i="28" s="1"/>
  <c r="O47" i="21"/>
  <c r="N47" i="21" s="1"/>
  <c r="B48" i="21"/>
  <c r="D49" i="20"/>
  <c r="D50" i="19"/>
  <c r="D50" i="20" s="1"/>
  <c r="B49" i="20"/>
  <c r="O49" i="19"/>
  <c r="N49" i="19" s="1"/>
  <c r="B50" i="19"/>
  <c r="E48" i="20"/>
  <c r="F48" i="20" s="1"/>
  <c r="O49" i="30" l="1"/>
  <c r="N49" i="30" s="1"/>
  <c r="B50" i="30"/>
  <c r="O50" i="30" s="1"/>
  <c r="N50" i="30" s="1"/>
  <c r="B50" i="20"/>
  <c r="E50" i="20" s="1"/>
  <c r="O50" i="19"/>
  <c r="N50" i="19" s="1"/>
  <c r="B49" i="21"/>
  <c r="O48" i="21"/>
  <c r="N48" i="21" s="1"/>
  <c r="E49" i="20"/>
  <c r="F49" i="20" s="1"/>
  <c r="O49" i="21" l="1"/>
  <c r="N49" i="21" s="1"/>
  <c r="B50" i="21"/>
  <c r="O50" i="21" s="1"/>
  <c r="N50" i="21" s="1"/>
  <c r="F50" i="20"/>
</calcChain>
</file>

<file path=xl/sharedStrings.xml><?xml version="1.0" encoding="utf-8"?>
<sst xmlns="http://schemas.openxmlformats.org/spreadsheetml/2006/main" count="396" uniqueCount="80">
  <si>
    <t>Assembly</t>
  </si>
  <si>
    <t>Education</t>
  </si>
  <si>
    <t>Year</t>
  </si>
  <si>
    <t>Heating</t>
  </si>
  <si>
    <t>Cooling</t>
  </si>
  <si>
    <t>WtrHeat</t>
  </si>
  <si>
    <t>Ventilation</t>
  </si>
  <si>
    <t>Cooking</t>
  </si>
  <si>
    <t>O.Lighting</t>
  </si>
  <si>
    <t>I.Lighting</t>
  </si>
  <si>
    <t>Refrig</t>
  </si>
  <si>
    <t>Office</t>
  </si>
  <si>
    <t>Misc</t>
  </si>
  <si>
    <t>Total</t>
  </si>
  <si>
    <t>Heat</t>
  </si>
  <si>
    <t>Cool</t>
  </si>
  <si>
    <t>Vent</t>
  </si>
  <si>
    <t>EWHeat</t>
  </si>
  <si>
    <t>O. Light</t>
  </si>
  <si>
    <t>I.Light</t>
  </si>
  <si>
    <t>Food Sales</t>
  </si>
  <si>
    <t>Lodging</t>
  </si>
  <si>
    <t>Other</t>
  </si>
  <si>
    <t>Base-Yr Utility Employment</t>
  </si>
  <si>
    <t>Building Type</t>
  </si>
  <si>
    <t>Census Region Base-Yr Intensities (kWh / sq ft)</t>
  </si>
  <si>
    <t>Census Region</t>
  </si>
  <si>
    <t>All Buildings</t>
  </si>
  <si>
    <t>Utility Weighted Base-Year Intensity</t>
  </si>
  <si>
    <t>Utility Weighted</t>
  </si>
  <si>
    <t>Weighted End-Use Intensity</t>
  </si>
  <si>
    <t>Base-Yr:  2004</t>
  </si>
  <si>
    <t>2003 CBECS SqFt/Employee</t>
  </si>
  <si>
    <t>Base Year Floor Space (Mil SqFt)</t>
  </si>
  <si>
    <t>Utility Floor Space (SqFt)</t>
  </si>
  <si>
    <t>Weight</t>
  </si>
  <si>
    <t>Base Year Sales (MWh)</t>
  </si>
  <si>
    <t>Food Service</t>
  </si>
  <si>
    <t>Health Care</t>
  </si>
  <si>
    <t>Large Office</t>
  </si>
  <si>
    <t>Small Office</t>
  </si>
  <si>
    <t>Merc/Service</t>
  </si>
  <si>
    <t>Warehouse</t>
  </si>
  <si>
    <t>Sales Adjusted</t>
  </si>
  <si>
    <t>Utility Service Area Employment</t>
  </si>
  <si>
    <t>NonHVAC</t>
  </si>
  <si>
    <t>YEAR</t>
  </si>
  <si>
    <t>%Chg</t>
  </si>
  <si>
    <t>Calculated Sq Footage Adjustment (Sales / EI)</t>
  </si>
  <si>
    <t>Sales Adjusted = Sq Ft Adj * Wt. Energy Intensity</t>
  </si>
  <si>
    <t>SqFt</t>
  </si>
  <si>
    <t>Floorspace</t>
  </si>
  <si>
    <t>PV</t>
  </si>
  <si>
    <t>PVInstalls</t>
  </si>
  <si>
    <t>PVStock</t>
  </si>
  <si>
    <t>AvgPVSize</t>
  </si>
  <si>
    <t>PVInstalledKW</t>
  </si>
  <si>
    <t>PVDecayKW</t>
  </si>
  <si>
    <t>PVStockKW</t>
  </si>
  <si>
    <t>CapacityFactor</t>
  </si>
  <si>
    <t>Energy</t>
  </si>
  <si>
    <t>Intensity</t>
  </si>
  <si>
    <t>Month</t>
  </si>
  <si>
    <t>KPC_KUGS</t>
  </si>
  <si>
    <t>BillingDays</t>
  </si>
  <si>
    <t>RGSP</t>
  </si>
  <si>
    <t>HDD</t>
  </si>
  <si>
    <t>CDD</t>
  </si>
  <si>
    <t>GSPrice</t>
  </si>
  <si>
    <t>KUGSSales</t>
  </si>
  <si>
    <t>Employment</t>
  </si>
  <si>
    <t>KPC_LEGS</t>
  </si>
  <si>
    <t>KPC_LEGS by Alloc Date</t>
  </si>
  <si>
    <t>GS Price</t>
  </si>
  <si>
    <t>LGEGS_Sales</t>
  </si>
  <si>
    <t>Customers</t>
  </si>
  <si>
    <t>LEGS</t>
  </si>
  <si>
    <t xml:space="preserve">KPC_ODGS </t>
  </si>
  <si>
    <t>GSPrice 2013</t>
  </si>
  <si>
    <t>ODPGS_SALES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</si>
</sst>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_);_(* \(#,##0\);_(* &quot;-&quot;??_);_(@_)"/>
    <numFmt numFmtId="168" formatCode="0.00000"/>
    <numFmt numFmtId="169" formatCode="#,##0.0000"/>
    <numFmt numFmtId="170" formatCode="0.000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0"/>
      <color indexed="20"/>
      <name val="Tahoma"/>
      <family val="2"/>
    </font>
    <font>
      <sz val="10"/>
      <color indexed="12"/>
      <name val="Tahoma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3" tint="0.39997558519241921"/>
      <name val="Arial"/>
      <family val="2"/>
    </font>
    <font>
      <sz val="10"/>
      <color theme="4"/>
      <name val="Arial"/>
      <family val="2"/>
    </font>
    <font>
      <sz val="10"/>
      <color rgb="FF00B050"/>
      <name val="Tahoma"/>
      <family val="2"/>
    </font>
    <font>
      <sz val="10"/>
      <color rgb="FF7030A0"/>
      <name val="Tahoma"/>
      <family val="2"/>
    </font>
    <font>
      <sz val="10"/>
      <name val="Arial"/>
      <family val="2"/>
    </font>
    <font>
      <sz val="10"/>
      <color rgb="FFFF3300"/>
      <name val="Tahoma"/>
      <family val="2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rgb="FFA62B0A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2" fontId="25" fillId="4" borderId="5" applyProtection="0"/>
    <xf numFmtId="2" fontId="25" fillId="4" borderId="5" applyProtection="0"/>
    <xf numFmtId="2" fontId="26" fillId="0" borderId="0" applyFill="0" applyBorder="0" applyProtection="0"/>
    <xf numFmtId="2" fontId="26" fillId="5" borderId="5" applyProtection="0"/>
    <xf numFmtId="2" fontId="26" fillId="6" borderId="5" applyProtection="0"/>
    <xf numFmtId="2" fontId="26" fillId="7" borderId="5" applyProtection="0"/>
  </cellStyleXfs>
  <cellXfs count="176">
    <xf numFmtId="0" fontId="0" fillId="0" borderId="0" xfId="0"/>
    <xf numFmtId="0" fontId="0" fillId="0" borderId="0" xfId="0" applyBorder="1"/>
    <xf numFmtId="0" fontId="2" fillId="0" borderId="0" xfId="0" applyFont="1"/>
    <xf numFmtId="167" fontId="0" fillId="0" borderId="0" xfId="0" applyNumberFormat="1"/>
    <xf numFmtId="166" fontId="0" fillId="0" borderId="0" xfId="1" applyNumberFormat="1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0" fillId="0" borderId="0" xfId="0" applyNumberForma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167" fontId="2" fillId="0" borderId="0" xfId="1" applyNumberFormat="1" applyFont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67" fontId="1" fillId="0" borderId="0" xfId="1" applyNumberFormat="1" applyBorder="1"/>
    <xf numFmtId="167" fontId="0" fillId="0" borderId="0" xfId="0" applyNumberFormat="1" applyBorder="1"/>
    <xf numFmtId="164" fontId="1" fillId="0" borderId="0" xfId="4" applyNumberFormat="1" applyBorder="1"/>
    <xf numFmtId="0" fontId="8" fillId="0" borderId="0" xfId="0" applyFont="1"/>
    <xf numFmtId="0" fontId="9" fillId="0" borderId="0" xfId="0" applyFont="1"/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4" fontId="14" fillId="0" borderId="0" xfId="1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5" fillId="0" borderId="0" xfId="3"/>
    <xf numFmtId="0" fontId="4" fillId="0" borderId="0" xfId="3" applyFont="1" applyBorder="1" applyAlignment="1">
      <alignment horizontal="left"/>
    </xf>
    <xf numFmtId="169" fontId="5" fillId="0" borderId="0" xfId="3" applyNumberFormat="1" applyBorder="1" applyAlignment="1">
      <alignment horizontal="center"/>
    </xf>
    <xf numFmtId="169" fontId="2" fillId="0" borderId="0" xfId="3" applyNumberFormat="1" applyFont="1" applyBorder="1" applyAlignment="1">
      <alignment horizontal="center"/>
    </xf>
    <xf numFmtId="0" fontId="5" fillId="0" borderId="0" xfId="3" applyBorder="1"/>
    <xf numFmtId="169" fontId="0" fillId="0" borderId="0" xfId="2" applyNumberFormat="1" applyFont="1" applyBorder="1" applyAlignment="1">
      <alignment horizontal="center"/>
    </xf>
    <xf numFmtId="169" fontId="5" fillId="0" borderId="0" xfId="3" applyNumberFormat="1" applyAlignment="1">
      <alignment horizontal="center"/>
    </xf>
    <xf numFmtId="169" fontId="16" fillId="0" borderId="0" xfId="3" applyNumberFormat="1" applyFont="1" applyBorder="1" applyAlignment="1">
      <alignment horizontal="center"/>
    </xf>
    <xf numFmtId="169" fontId="16" fillId="0" borderId="0" xfId="3" applyNumberFormat="1" applyFont="1" applyAlignment="1">
      <alignment horizontal="center"/>
    </xf>
    <xf numFmtId="0" fontId="7" fillId="0" borderId="0" xfId="3" applyFont="1" applyFill="1" applyBorder="1" applyAlignment="1">
      <alignment horizontal="left"/>
    </xf>
    <xf numFmtId="0" fontId="5" fillId="0" borderId="0" xfId="3" applyAlignment="1">
      <alignment horizontal="center"/>
    </xf>
    <xf numFmtId="0" fontId="5" fillId="0" borderId="0" xfId="3" applyBorder="1" applyAlignment="1">
      <alignment horizontal="left"/>
    </xf>
    <xf numFmtId="3" fontId="17" fillId="0" borderId="0" xfId="3" applyNumberFormat="1" applyFont="1" applyBorder="1" applyAlignment="1">
      <alignment horizontal="center"/>
    </xf>
    <xf numFmtId="3" fontId="5" fillId="0" borderId="0" xfId="3" applyNumberFormat="1" applyBorder="1" applyAlignment="1">
      <alignment horizontal="center"/>
    </xf>
    <xf numFmtId="167" fontId="9" fillId="0" borderId="4" xfId="0" applyNumberFormat="1" applyFont="1" applyBorder="1" applyAlignment="1">
      <alignment horizontal="right"/>
    </xf>
    <xf numFmtId="170" fontId="0" fillId="0" borderId="0" xfId="0" applyNumberFormat="1" applyAlignment="1">
      <alignment horizontal="right"/>
    </xf>
    <xf numFmtId="37" fontId="5" fillId="0" borderId="0" xfId="1" applyNumberFormat="1" applyFont="1" applyBorder="1" applyAlignment="1">
      <alignment horizontal="center"/>
    </xf>
    <xf numFmtId="0" fontId="2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 wrapText="1"/>
    </xf>
    <xf numFmtId="0" fontId="5" fillId="0" borderId="0" xfId="3" applyAlignment="1">
      <alignment horizontal="center" vertical="center"/>
    </xf>
    <xf numFmtId="0" fontId="7" fillId="0" borderId="0" xfId="3" applyFont="1" applyBorder="1" applyAlignment="1">
      <alignment horizontal="center"/>
    </xf>
    <xf numFmtId="167" fontId="5" fillId="0" borderId="0" xfId="3" applyNumberFormat="1" applyAlignment="1">
      <alignment horizontal="center"/>
    </xf>
    <xf numFmtId="0" fontId="6" fillId="0" borderId="0" xfId="3" applyFont="1"/>
    <xf numFmtId="167" fontId="14" fillId="0" borderId="0" xfId="2" applyNumberFormat="1" applyFont="1" applyBorder="1" applyAlignment="1">
      <alignment horizontal="center"/>
    </xf>
    <xf numFmtId="43" fontId="14" fillId="0" borderId="0" xfId="2" applyNumberFormat="1" applyFont="1" applyBorder="1" applyAlignment="1">
      <alignment horizontal="center"/>
    </xf>
    <xf numFmtId="164" fontId="14" fillId="0" borderId="0" xfId="5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167" fontId="5" fillId="0" borderId="0" xfId="2" applyNumberFormat="1" applyFont="1"/>
    <xf numFmtId="169" fontId="17" fillId="0" borderId="0" xfId="3" applyNumberFormat="1" applyFont="1" applyBorder="1" applyAlignment="1">
      <alignment horizontal="center"/>
    </xf>
    <xf numFmtId="167" fontId="2" fillId="2" borderId="0" xfId="2" applyNumberFormat="1" applyFont="1" applyFill="1" applyBorder="1" applyAlignment="1">
      <alignment horizontal="center" vertical="center" wrapText="1"/>
    </xf>
    <xf numFmtId="167" fontId="17" fillId="0" borderId="0" xfId="2" applyNumberFormat="1" applyFont="1" applyBorder="1" applyAlignment="1">
      <alignment horizontal="center"/>
    </xf>
    <xf numFmtId="43" fontId="17" fillId="0" borderId="0" xfId="2" applyNumberFormat="1" applyFont="1" applyBorder="1" applyAlignment="1">
      <alignment horizontal="center"/>
    </xf>
    <xf numFmtId="43" fontId="17" fillId="0" borderId="0" xfId="2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3" borderId="0" xfId="0" applyNumberFormat="1" applyFont="1" applyFill="1" applyAlignment="1">
      <alignment wrapText="1"/>
    </xf>
    <xf numFmtId="0" fontId="10" fillId="3" borderId="0" xfId="0" applyNumberFormat="1" applyFont="1" applyFill="1"/>
    <xf numFmtId="0" fontId="12" fillId="0" borderId="0" xfId="0" applyNumberFormat="1" applyFont="1"/>
    <xf numFmtId="0" fontId="18" fillId="0" borderId="0" xfId="0" applyNumberFormat="1" applyFont="1"/>
    <xf numFmtId="0" fontId="10" fillId="0" borderId="0" xfId="0" applyNumberFormat="1" applyFont="1"/>
    <xf numFmtId="0" fontId="18" fillId="0" borderId="0" xfId="1" applyNumberFormat="1" applyFont="1"/>
    <xf numFmtId="0" fontId="12" fillId="0" borderId="0" xfId="1" applyNumberFormat="1" applyFont="1"/>
    <xf numFmtId="43" fontId="10" fillId="3" borderId="0" xfId="1" applyFont="1" applyFill="1"/>
    <xf numFmtId="43" fontId="10" fillId="0" borderId="0" xfId="1" applyFont="1"/>
    <xf numFmtId="167" fontId="10" fillId="3" borderId="0" xfId="1" applyNumberFormat="1" applyFont="1" applyFill="1"/>
    <xf numFmtId="167" fontId="13" fillId="0" borderId="0" xfId="1" applyNumberFormat="1" applyFont="1"/>
    <xf numFmtId="167" fontId="10" fillId="0" borderId="0" xfId="1" applyNumberFormat="1" applyFont="1"/>
    <xf numFmtId="167" fontId="11" fillId="3" borderId="0" xfId="1" applyNumberFormat="1" applyFont="1" applyFill="1"/>
    <xf numFmtId="167" fontId="12" fillId="0" borderId="0" xfId="1" applyNumberFormat="1" applyFont="1"/>
    <xf numFmtId="43" fontId="19" fillId="0" borderId="0" xfId="1" applyFont="1"/>
    <xf numFmtId="167" fontId="10" fillId="0" borderId="0" xfId="6" applyNumberFormat="1" applyFont="1" applyFill="1"/>
    <xf numFmtId="0" fontId="10" fillId="0" borderId="0" xfId="0" applyNumberFormat="1" applyFont="1" applyFill="1"/>
    <xf numFmtId="2" fontId="12" fillId="0" borderId="0" xfId="0" applyNumberFormat="1" applyFont="1"/>
    <xf numFmtId="2" fontId="18" fillId="0" borderId="0" xfId="0" applyNumberFormat="1" applyFont="1"/>
    <xf numFmtId="167" fontId="13" fillId="0" borderId="0" xfId="6" applyNumberFormat="1" applyFont="1" applyFill="1"/>
    <xf numFmtId="0" fontId="0" fillId="0" borderId="0" xfId="0" applyFill="1"/>
    <xf numFmtId="167" fontId="10" fillId="0" borderId="0" xfId="6" applyNumberFormat="1" applyFont="1"/>
    <xf numFmtId="167" fontId="0" fillId="0" borderId="0" xfId="7" applyNumberFormat="1" applyFont="1"/>
    <xf numFmtId="2" fontId="21" fillId="0" borderId="0" xfId="0" applyNumberFormat="1" applyFont="1"/>
    <xf numFmtId="166" fontId="0" fillId="0" borderId="0" xfId="7" applyNumberFormat="1" applyFont="1"/>
    <xf numFmtId="0" fontId="0" fillId="0" borderId="0" xfId="7" applyNumberFormat="1" applyFont="1" applyAlignment="1">
      <alignment horizontal="right"/>
    </xf>
    <xf numFmtId="165" fontId="0" fillId="0" borderId="0" xfId="7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24" fillId="0" borderId="4" xfId="0" applyNumberFormat="1" applyFont="1" applyBorder="1" applyAlignment="1">
      <alignment horizontal="right"/>
    </xf>
    <xf numFmtId="37" fontId="22" fillId="0" borderId="0" xfId="0" applyNumberFormat="1" applyFont="1" applyAlignment="1">
      <alignment horizontal="right"/>
    </xf>
    <xf numFmtId="0" fontId="6" fillId="0" borderId="0" xfId="0" applyFont="1"/>
    <xf numFmtId="4" fontId="1" fillId="0" borderId="0" xfId="7" applyNumberFormat="1" applyFont="1" applyBorder="1" applyAlignment="1">
      <alignment horizontal="center"/>
    </xf>
    <xf numFmtId="4" fontId="6" fillId="0" borderId="0" xfId="7" applyNumberFormat="1" applyFont="1" applyBorder="1" applyAlignment="1">
      <alignment horizontal="center"/>
    </xf>
    <xf numFmtId="4" fontId="14" fillId="0" borderId="0" xfId="7" applyNumberFormat="1" applyFont="1" applyBorder="1" applyAlignment="1">
      <alignment horizontal="center"/>
    </xf>
    <xf numFmtId="167" fontId="0" fillId="0" borderId="0" xfId="7" applyNumberFormat="1" applyFont="1" applyBorder="1" applyAlignment="1">
      <alignment horizontal="center"/>
    </xf>
    <xf numFmtId="167" fontId="2" fillId="0" borderId="0" xfId="7" applyNumberFormat="1" applyFont="1" applyBorder="1" applyAlignment="1">
      <alignment horizontal="center"/>
    </xf>
    <xf numFmtId="167" fontId="2" fillId="0" borderId="0" xfId="7" applyNumberFormat="1" applyFont="1" applyFill="1" applyBorder="1" applyAlignment="1">
      <alignment horizontal="center"/>
    </xf>
    <xf numFmtId="167" fontId="20" fillId="0" borderId="0" xfId="7" applyNumberFormat="1" applyBorder="1"/>
    <xf numFmtId="164" fontId="20" fillId="0" borderId="0" xfId="8" applyNumberFormat="1" applyBorder="1"/>
    <xf numFmtId="0" fontId="2" fillId="0" borderId="0" xfId="9" applyFont="1" applyBorder="1" applyAlignment="1">
      <alignment horizontal="left"/>
    </xf>
    <xf numFmtId="0" fontId="2" fillId="0" borderId="0" xfId="9" applyFont="1" applyAlignment="1">
      <alignment horizontal="center"/>
    </xf>
    <xf numFmtId="0" fontId="1" fillId="0" borderId="0" xfId="9"/>
    <xf numFmtId="0" fontId="4" fillId="0" borderId="0" xfId="9" applyFont="1" applyBorder="1" applyAlignment="1">
      <alignment horizontal="left"/>
    </xf>
    <xf numFmtId="169" fontId="1" fillId="0" borderId="0" xfId="9" applyNumberFormat="1" applyBorder="1" applyAlignment="1">
      <alignment horizontal="center"/>
    </xf>
    <xf numFmtId="169" fontId="2" fillId="0" borderId="0" xfId="9" applyNumberFormat="1" applyFont="1" applyBorder="1" applyAlignment="1">
      <alignment horizontal="center"/>
    </xf>
    <xf numFmtId="0" fontId="1" fillId="0" borderId="0" xfId="9" applyBorder="1"/>
    <xf numFmtId="169" fontId="0" fillId="0" borderId="0" xfId="6" applyNumberFormat="1" applyFont="1" applyBorder="1" applyAlignment="1">
      <alignment horizontal="center"/>
    </xf>
    <xf numFmtId="169" fontId="1" fillId="0" borderId="0" xfId="9" applyNumberFormat="1" applyAlignment="1">
      <alignment horizontal="center"/>
    </xf>
    <xf numFmtId="169" fontId="16" fillId="0" borderId="0" xfId="9" applyNumberFormat="1" applyFont="1" applyBorder="1" applyAlignment="1">
      <alignment horizontal="center"/>
    </xf>
    <xf numFmtId="169" fontId="17" fillId="0" borderId="0" xfId="9" applyNumberFormat="1" applyFont="1" applyBorder="1" applyAlignment="1">
      <alignment horizontal="center"/>
    </xf>
    <xf numFmtId="169" fontId="16" fillId="0" borderId="0" xfId="9" applyNumberFormat="1" applyFont="1" applyAlignment="1">
      <alignment horizontal="center"/>
    </xf>
    <xf numFmtId="0" fontId="7" fillId="0" borderId="0" xfId="9" applyFont="1" applyFill="1" applyBorder="1" applyAlignment="1">
      <alignment horizontal="left"/>
    </xf>
    <xf numFmtId="0" fontId="1" fillId="0" borderId="0" xfId="9" applyBorder="1" applyAlignment="1">
      <alignment horizontal="left"/>
    </xf>
    <xf numFmtId="0" fontId="1" fillId="0" borderId="0" xfId="9" applyAlignment="1">
      <alignment horizontal="center"/>
    </xf>
    <xf numFmtId="3" fontId="1" fillId="0" borderId="0" xfId="9" applyNumberFormat="1" applyBorder="1" applyAlignment="1">
      <alignment horizontal="center"/>
    </xf>
    <xf numFmtId="3" fontId="17" fillId="0" borderId="0" xfId="9" applyNumberFormat="1" applyFont="1" applyBorder="1" applyAlignment="1">
      <alignment horizontal="center"/>
    </xf>
    <xf numFmtId="37" fontId="1" fillId="0" borderId="0" xfId="7" applyNumberFormat="1" applyFont="1" applyBorder="1" applyAlignment="1">
      <alignment horizontal="center"/>
    </xf>
    <xf numFmtId="0" fontId="2" fillId="2" borderId="0" xfId="9" applyFont="1" applyFill="1" applyBorder="1" applyAlignment="1">
      <alignment horizontal="center" vertical="center"/>
    </xf>
    <xf numFmtId="0" fontId="2" fillId="2" borderId="0" xfId="9" applyFont="1" applyFill="1" applyBorder="1" applyAlignment="1">
      <alignment horizontal="center" vertical="center" wrapText="1"/>
    </xf>
    <xf numFmtId="167" fontId="2" fillId="2" borderId="0" xfId="6" applyNumberFormat="1" applyFont="1" applyFill="1" applyBorder="1" applyAlignment="1">
      <alignment horizontal="center" vertical="center" wrapText="1"/>
    </xf>
    <xf numFmtId="0" fontId="1" fillId="0" borderId="0" xfId="9" applyAlignment="1">
      <alignment horizontal="center" vertical="center"/>
    </xf>
    <xf numFmtId="0" fontId="7" fillId="0" borderId="0" xfId="9" applyFont="1" applyBorder="1" applyAlignment="1">
      <alignment horizontal="center"/>
    </xf>
    <xf numFmtId="167" fontId="14" fillId="0" borderId="0" xfId="6" applyNumberFormat="1" applyFont="1" applyBorder="1" applyAlignment="1">
      <alignment horizontal="center"/>
    </xf>
    <xf numFmtId="167" fontId="17" fillId="0" borderId="0" xfId="6" applyNumberFormat="1" applyFont="1" applyBorder="1" applyAlignment="1">
      <alignment horizontal="center"/>
    </xf>
    <xf numFmtId="43" fontId="14" fillId="0" borderId="0" xfId="6" applyNumberFormat="1" applyFont="1" applyBorder="1" applyAlignment="1">
      <alignment horizontal="center"/>
    </xf>
    <xf numFmtId="164" fontId="14" fillId="0" borderId="0" xfId="10" applyNumberFormat="1" applyFont="1" applyBorder="1" applyAlignment="1">
      <alignment horizontal="center"/>
    </xf>
    <xf numFmtId="43" fontId="17" fillId="0" borderId="0" xfId="6" applyNumberFormat="1" applyFont="1" applyBorder="1" applyAlignment="1">
      <alignment horizontal="center"/>
    </xf>
    <xf numFmtId="167" fontId="1" fillId="0" borderId="0" xfId="9" applyNumberFormat="1" applyAlignment="1">
      <alignment horizontal="center"/>
    </xf>
    <xf numFmtId="43" fontId="17" fillId="0" borderId="0" xfId="6" applyFont="1" applyBorder="1" applyAlignment="1">
      <alignment horizontal="center"/>
    </xf>
    <xf numFmtId="0" fontId="6" fillId="0" borderId="0" xfId="9" applyFont="1"/>
    <xf numFmtId="0" fontId="4" fillId="0" borderId="0" xfId="9" applyFont="1" applyBorder="1" applyAlignment="1">
      <alignment horizontal="center"/>
    </xf>
    <xf numFmtId="0" fontId="4" fillId="0" borderId="0" xfId="9" applyFont="1" applyFill="1" applyBorder="1" applyAlignment="1">
      <alignment horizontal="center"/>
    </xf>
    <xf numFmtId="0" fontId="1" fillId="0" borderId="0" xfId="9" applyFont="1"/>
    <xf numFmtId="0" fontId="1" fillId="0" borderId="0" xfId="9" applyFont="1" applyAlignment="1">
      <alignment horizontal="center"/>
    </xf>
    <xf numFmtId="167" fontId="1" fillId="0" borderId="0" xfId="6" applyNumberFormat="1" applyFont="1"/>
    <xf numFmtId="167" fontId="13" fillId="0" borderId="0" xfId="7" applyNumberFormat="1" applyFont="1"/>
    <xf numFmtId="167" fontId="10" fillId="0" borderId="0" xfId="7" applyNumberFormat="1" applyFont="1"/>
    <xf numFmtId="0" fontId="13" fillId="0" borderId="0" xfId="0" applyFont="1"/>
    <xf numFmtId="2" fontId="27" fillId="0" borderId="0" xfId="0" applyNumberFormat="1" applyFont="1"/>
    <xf numFmtId="3" fontId="6" fillId="0" borderId="0" xfId="0" applyNumberFormat="1" applyFont="1" applyAlignment="1">
      <alignment horizontal="right"/>
    </xf>
  </cellXfs>
  <cellStyles count="17">
    <cellStyle name="Comma" xfId="1" builtinId="3"/>
    <cellStyle name="Comma 2" xfId="2"/>
    <cellStyle name="Comma 2 2" xfId="6"/>
    <cellStyle name="Comma 3" xfId="7"/>
    <cellStyle name="Normal" xfId="0" builtinId="0"/>
    <cellStyle name="Normal 2" xfId="3"/>
    <cellStyle name="Normal 2 2" xfId="9"/>
    <cellStyle name="Percent" xfId="4" builtinId="5"/>
    <cellStyle name="Percent 2" xfId="5"/>
    <cellStyle name="Percent 2 2" xfId="10"/>
    <cellStyle name="Percent 3" xfId="8"/>
    <cellStyle name="styleColumnTitles" xfId="11"/>
    <cellStyle name="styleDateRange" xfId="12"/>
    <cellStyle name="styleNormal" xfId="13"/>
    <cellStyle name="styleSeriesAttributes" xfId="14"/>
    <cellStyle name="styleSeriesData" xfId="15"/>
    <cellStyle name="styleSeriesDataForecas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9124788805845"/>
          <c:y val="6.7357512953367879E-2"/>
          <c:w val="0.85817716212998185"/>
          <c:h val="0.816062176165803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'KU AnnualIndices'!$B$1</c:f>
              <c:strCache>
                <c:ptCount val="1"/>
                <c:pt idx="0">
                  <c:v>Heating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'KU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'KU AnnualIndices'!$B$2:$B$42</c:f>
              <c:numCache>
                <c:formatCode>_(* #,##0_);_(* \(#,##0\);_(* "-"??_);_(@_)</c:formatCode>
                <c:ptCount val="41"/>
                <c:pt idx="0">
                  <c:v>3468.6115549568863</c:v>
                </c:pt>
                <c:pt idx="1">
                  <c:v>3486.1971721417881</c:v>
                </c:pt>
                <c:pt idx="2">
                  <c:v>3503.6329133958234</c:v>
                </c:pt>
                <c:pt idx="3">
                  <c:v>3498.7972541443851</c:v>
                </c:pt>
                <c:pt idx="4">
                  <c:v>3537.9406475342453</c:v>
                </c:pt>
                <c:pt idx="5">
                  <c:v>3557.1052831330194</c:v>
                </c:pt>
                <c:pt idx="6">
                  <c:v>3561.9037172096168</c:v>
                </c:pt>
                <c:pt idx="7">
                  <c:v>3557.3178242229874</c:v>
                </c:pt>
                <c:pt idx="8">
                  <c:v>3542.8619391116913</c:v>
                </c:pt>
                <c:pt idx="9">
                  <c:v>3523.242609348018</c:v>
                </c:pt>
                <c:pt idx="10">
                  <c:v>3448.0360488437741</c:v>
                </c:pt>
                <c:pt idx="11">
                  <c:v>3382.1141742468931</c:v>
                </c:pt>
                <c:pt idx="12">
                  <c:v>3332.794901080184</c:v>
                </c:pt>
                <c:pt idx="13">
                  <c:v>3261.0779932995283</c:v>
                </c:pt>
                <c:pt idx="14">
                  <c:v>3225.1344087918797</c:v>
                </c:pt>
                <c:pt idx="15">
                  <c:v>3207.6942393648114</c:v>
                </c:pt>
                <c:pt idx="16">
                  <c:v>3199.9532044278426</c:v>
                </c:pt>
                <c:pt idx="17">
                  <c:v>3194.6154471658365</c:v>
                </c:pt>
                <c:pt idx="18">
                  <c:v>3189.9623277086498</c:v>
                </c:pt>
                <c:pt idx="19">
                  <c:v>3150.5104419014983</c:v>
                </c:pt>
                <c:pt idx="20">
                  <c:v>3110.7956871331448</c:v>
                </c:pt>
                <c:pt idx="21">
                  <c:v>3078.9714614747782</c:v>
                </c:pt>
                <c:pt idx="22">
                  <c:v>3052.9645555858165</c:v>
                </c:pt>
                <c:pt idx="23">
                  <c:v>3025.8775756030545</c:v>
                </c:pt>
                <c:pt idx="24">
                  <c:v>3000.7177599403603</c:v>
                </c:pt>
                <c:pt idx="25">
                  <c:v>2975.3228367537035</c:v>
                </c:pt>
                <c:pt idx="26">
                  <c:v>2954.3377217942812</c:v>
                </c:pt>
                <c:pt idx="27">
                  <c:v>2933.3220168128337</c:v>
                </c:pt>
                <c:pt idx="28">
                  <c:v>2914.3710271639607</c:v>
                </c:pt>
                <c:pt idx="29">
                  <c:v>2895.7669508771614</c:v>
                </c:pt>
                <c:pt idx="30">
                  <c:v>2877.8389629143044</c:v>
                </c:pt>
                <c:pt idx="31">
                  <c:v>2859.9750406733579</c:v>
                </c:pt>
                <c:pt idx="32">
                  <c:v>2841.927051361627</c:v>
                </c:pt>
                <c:pt idx="33">
                  <c:v>2826.0102323042947</c:v>
                </c:pt>
                <c:pt idx="34">
                  <c:v>2811.2234214395885</c:v>
                </c:pt>
                <c:pt idx="35">
                  <c:v>2799.022996355643</c:v>
                </c:pt>
                <c:pt idx="36">
                  <c:v>2783.679487023117</c:v>
                </c:pt>
                <c:pt idx="37">
                  <c:v>2768.0375828004785</c:v>
                </c:pt>
                <c:pt idx="38">
                  <c:v>2747.375834931127</c:v>
                </c:pt>
                <c:pt idx="39">
                  <c:v>2725.64307775207</c:v>
                </c:pt>
                <c:pt idx="40">
                  <c:v>2703.6738173707927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'KU AnnualIndices'!$C$1</c:f>
              <c:strCache>
                <c:ptCount val="1"/>
                <c:pt idx="0">
                  <c:v>Cooling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'KU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'KU AnnualIndices'!$C$2:$C$42</c:f>
              <c:numCache>
                <c:formatCode>_(* #,##0_);_(* \(#,##0\);_(* "-"??_);_(@_)</c:formatCode>
                <c:ptCount val="41"/>
                <c:pt idx="0">
                  <c:v>11654.099248731083</c:v>
                </c:pt>
                <c:pt idx="1">
                  <c:v>11699.270176051747</c:v>
                </c:pt>
                <c:pt idx="2">
                  <c:v>11744.44110337241</c:v>
                </c:pt>
                <c:pt idx="3">
                  <c:v>11606.873044217331</c:v>
                </c:pt>
                <c:pt idx="4">
                  <c:v>11518.907621898883</c:v>
                </c:pt>
                <c:pt idx="5">
                  <c:v>11408.251570757442</c:v>
                </c:pt>
                <c:pt idx="6">
                  <c:v>11282.937551437994</c:v>
                </c:pt>
                <c:pt idx="7">
                  <c:v>11207.331365944938</c:v>
                </c:pt>
                <c:pt idx="8">
                  <c:v>11120.829685978733</c:v>
                </c:pt>
                <c:pt idx="9">
                  <c:v>11055.706279155456</c:v>
                </c:pt>
                <c:pt idx="10">
                  <c:v>10964.442038062105</c:v>
                </c:pt>
                <c:pt idx="11">
                  <c:v>10880.527665456242</c:v>
                </c:pt>
                <c:pt idx="12">
                  <c:v>10801.213410834553</c:v>
                </c:pt>
                <c:pt idx="13">
                  <c:v>10717.920191958021</c:v>
                </c:pt>
                <c:pt idx="14">
                  <c:v>10643.592720803525</c:v>
                </c:pt>
                <c:pt idx="15">
                  <c:v>10519.149199849229</c:v>
                </c:pt>
                <c:pt idx="16">
                  <c:v>10425.072330556663</c:v>
                </c:pt>
                <c:pt idx="17">
                  <c:v>10336.680520802138</c:v>
                </c:pt>
                <c:pt idx="18">
                  <c:v>10268.343365562985</c:v>
                </c:pt>
                <c:pt idx="19">
                  <c:v>10126.188860879689</c:v>
                </c:pt>
                <c:pt idx="20">
                  <c:v>9996.7170723198396</c:v>
                </c:pt>
                <c:pt idx="21">
                  <c:v>9886.1724240390522</c:v>
                </c:pt>
                <c:pt idx="22">
                  <c:v>9794.2596974521239</c:v>
                </c:pt>
                <c:pt idx="23">
                  <c:v>9699.7028499540666</c:v>
                </c:pt>
                <c:pt idx="24">
                  <c:v>9616.5643741463246</c:v>
                </c:pt>
                <c:pt idx="25">
                  <c:v>9540.3707579660295</c:v>
                </c:pt>
                <c:pt idx="26">
                  <c:v>9468.479919609983</c:v>
                </c:pt>
                <c:pt idx="27">
                  <c:v>9408.6697025711746</c:v>
                </c:pt>
                <c:pt idx="28">
                  <c:v>9351.6552798296616</c:v>
                </c:pt>
                <c:pt idx="29">
                  <c:v>9296.1305758958715</c:v>
                </c:pt>
                <c:pt idx="30">
                  <c:v>9247.6067510545327</c:v>
                </c:pt>
                <c:pt idx="31">
                  <c:v>9191.7869150448478</c:v>
                </c:pt>
                <c:pt idx="32">
                  <c:v>9139.4468033796747</c:v>
                </c:pt>
                <c:pt idx="33">
                  <c:v>9099.8689385078269</c:v>
                </c:pt>
                <c:pt idx="34">
                  <c:v>9063.8410749771992</c:v>
                </c:pt>
                <c:pt idx="35">
                  <c:v>9033.6251956575234</c:v>
                </c:pt>
                <c:pt idx="36">
                  <c:v>9005.2549982371456</c:v>
                </c:pt>
                <c:pt idx="37">
                  <c:v>8968.5586905364798</c:v>
                </c:pt>
                <c:pt idx="38">
                  <c:v>8928.2437917607895</c:v>
                </c:pt>
                <c:pt idx="39">
                  <c:v>8876.8418746381758</c:v>
                </c:pt>
                <c:pt idx="40">
                  <c:v>8825.5992975775462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'KU AnnualIndices'!$D$1</c:f>
              <c:strCache>
                <c:ptCount val="1"/>
                <c:pt idx="0">
                  <c:v>NonHVAC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'KU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'KU AnnualIndices'!$D$2:$D$42</c:f>
              <c:numCache>
                <c:formatCode>_(* #,##0_);_(* \(#,##0\);_(* "-"??_);_(@_)</c:formatCode>
                <c:ptCount val="41"/>
                <c:pt idx="0">
                  <c:v>65778.011641786259</c:v>
                </c:pt>
                <c:pt idx="1">
                  <c:v>66034.016130575867</c:v>
                </c:pt>
                <c:pt idx="2">
                  <c:v>66287.399115980661</c:v>
                </c:pt>
                <c:pt idx="3">
                  <c:v>66220.55685080275</c:v>
                </c:pt>
                <c:pt idx="4">
                  <c:v>66181.592892153305</c:v>
                </c:pt>
                <c:pt idx="5">
                  <c:v>66144.934752371628</c:v>
                </c:pt>
                <c:pt idx="6">
                  <c:v>66137.655721009403</c:v>
                </c:pt>
                <c:pt idx="7">
                  <c:v>66190.658021643932</c:v>
                </c:pt>
                <c:pt idx="8">
                  <c:v>66025.989551731356</c:v>
                </c:pt>
                <c:pt idx="9">
                  <c:v>66029.540111496521</c:v>
                </c:pt>
                <c:pt idx="10">
                  <c:v>65168.315906724194</c:v>
                </c:pt>
                <c:pt idx="11">
                  <c:v>64325.709601069742</c:v>
                </c:pt>
                <c:pt idx="12">
                  <c:v>63725.725480260109</c:v>
                </c:pt>
                <c:pt idx="13">
                  <c:v>63046.902544165714</c:v>
                </c:pt>
                <c:pt idx="14">
                  <c:v>62296.750159602532</c:v>
                </c:pt>
                <c:pt idx="15">
                  <c:v>61647.124929175814</c:v>
                </c:pt>
                <c:pt idx="16">
                  <c:v>61585.085025291133</c:v>
                </c:pt>
                <c:pt idx="17">
                  <c:v>61499.638928049259</c:v>
                </c:pt>
                <c:pt idx="18">
                  <c:v>61435.104289411334</c:v>
                </c:pt>
                <c:pt idx="19">
                  <c:v>61506.667973831136</c:v>
                </c:pt>
                <c:pt idx="20">
                  <c:v>61642.126687758428</c:v>
                </c:pt>
                <c:pt idx="21">
                  <c:v>61872.87076112366</c:v>
                </c:pt>
                <c:pt idx="22">
                  <c:v>62102.597296956708</c:v>
                </c:pt>
                <c:pt idx="23">
                  <c:v>62338.967423388371</c:v>
                </c:pt>
                <c:pt idx="24">
                  <c:v>62595.27018944225</c:v>
                </c:pt>
                <c:pt idx="25">
                  <c:v>62824.517036991063</c:v>
                </c:pt>
                <c:pt idx="26">
                  <c:v>63103.807182541575</c:v>
                </c:pt>
                <c:pt idx="27">
                  <c:v>63370.026161502625</c:v>
                </c:pt>
                <c:pt idx="28">
                  <c:v>63678.628614576155</c:v>
                </c:pt>
                <c:pt idx="29">
                  <c:v>63990.016291606822</c:v>
                </c:pt>
                <c:pt idx="30">
                  <c:v>64326.636124069613</c:v>
                </c:pt>
                <c:pt idx="31">
                  <c:v>64661.321751625044</c:v>
                </c:pt>
                <c:pt idx="32">
                  <c:v>65001.061102662745</c:v>
                </c:pt>
                <c:pt idx="33">
                  <c:v>65348.783010527004</c:v>
                </c:pt>
                <c:pt idx="34">
                  <c:v>65713.850601259357</c:v>
                </c:pt>
                <c:pt idx="35">
                  <c:v>66083.642851553261</c:v>
                </c:pt>
                <c:pt idx="36">
                  <c:v>66435.826873048194</c:v>
                </c:pt>
                <c:pt idx="37">
                  <c:v>66755.934646896188</c:v>
                </c:pt>
                <c:pt idx="38">
                  <c:v>67047.996471820166</c:v>
                </c:pt>
                <c:pt idx="39">
                  <c:v>67318.943302989966</c:v>
                </c:pt>
                <c:pt idx="40">
                  <c:v>67572.654322318645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85312"/>
        <c:axId val="75563392"/>
      </c:scatterChart>
      <c:valAx>
        <c:axId val="75085312"/>
        <c:scaling>
          <c:orientation val="minMax"/>
          <c:max val="203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63392"/>
        <c:crosses val="autoZero"/>
        <c:crossBetween val="midCat"/>
      </c:valAx>
      <c:valAx>
        <c:axId val="7556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853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07875535095008"/>
          <c:y val="0.41450777202072536"/>
          <c:w val="0.14182359621834539"/>
          <c:h val="0.16580310880829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'KU FloorSpace'!$B$1</c:f>
              <c:strCache>
                <c:ptCount val="1"/>
                <c:pt idx="0">
                  <c:v>SqFt</c:v>
                </c:pt>
              </c:strCache>
            </c:strRef>
          </c:tx>
          <c:marker>
            <c:symbol val="none"/>
          </c:marker>
          <c:cat>
            <c:numRef>
              <c:f>'KU FloorSpace'!$A$2:$A$42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'KU FloorSpace'!$B$2:$B$42</c:f>
              <c:numCache>
                <c:formatCode>#,##0</c:formatCode>
                <c:ptCount val="41"/>
                <c:pt idx="0">
                  <c:v>3190.1031552091076</c:v>
                </c:pt>
                <c:pt idx="1">
                  <c:v>3251.8490368782104</c:v>
                </c:pt>
                <c:pt idx="2">
                  <c:v>3314.7900378640252</c:v>
                </c:pt>
                <c:pt idx="3">
                  <c:v>3378.9492902385637</c:v>
                </c:pt>
                <c:pt idx="4">
                  <c:v>3444.3503738054969</c:v>
                </c:pt>
                <c:pt idx="5">
                  <c:v>3511.0173247662042</c:v>
                </c:pt>
                <c:pt idx="6">
                  <c:v>3578.9746445535552</c:v>
                </c:pt>
                <c:pt idx="7">
                  <c:v>3648.2473088366751</c:v>
                </c:pt>
                <c:pt idx="8">
                  <c:v>3718.8607767000003</c:v>
                </c:pt>
                <c:pt idx="9" formatCode="#,##0_);\(#,##0\)">
                  <c:v>3790.8409999999999</c:v>
                </c:pt>
                <c:pt idx="10" formatCode="#,##0_);\(#,##0\)">
                  <c:v>3864.3239999999996</c:v>
                </c:pt>
                <c:pt idx="11" formatCode="#,##0_);\(#,##0\)">
                  <c:v>3943.9140000000002</c:v>
                </c:pt>
                <c:pt idx="12" formatCode="#,##0_);\(#,##0\)">
                  <c:v>4025.4159999999997</c:v>
                </c:pt>
                <c:pt idx="13" formatCode="#,##0_);\(#,##0\)">
                  <c:v>4110.0959999999995</c:v>
                </c:pt>
                <c:pt idx="14" formatCode="#,##0_);\(#,##0\)">
                  <c:v>4193.107</c:v>
                </c:pt>
                <c:pt idx="15" formatCode="#,##0_);\(#,##0\)">
                  <c:v>4248.3450000000003</c:v>
                </c:pt>
                <c:pt idx="16" formatCode="#,##0_);\(#,##0\)">
                  <c:v>4285.3730000000005</c:v>
                </c:pt>
                <c:pt idx="17" formatCode="#,##0_);\(#,##0\)">
                  <c:v>4327.4470000000001</c:v>
                </c:pt>
                <c:pt idx="18" formatCode="#,##0_);\(#,##0\)">
                  <c:v>4354.5380000000005</c:v>
                </c:pt>
                <c:pt idx="19" formatCode="#,##0_);\(#,##0\)">
                  <c:v>4385.1090000000004</c:v>
                </c:pt>
                <c:pt idx="20" formatCode="#,##0_);\(#,##0\)">
                  <c:v>4422.7150000000001</c:v>
                </c:pt>
                <c:pt idx="21" formatCode="#,##0_);\(#,##0\)">
                  <c:v>4465.6990000000005</c:v>
                </c:pt>
                <c:pt idx="22" formatCode="#,##0_);\(#,##0\)">
                  <c:v>4513.987000000001</c:v>
                </c:pt>
                <c:pt idx="23" formatCode="#,##0_);\(#,##0\)">
                  <c:v>4564.74</c:v>
                </c:pt>
                <c:pt idx="24" formatCode="#,##0_);\(#,##0\)">
                  <c:v>4616.5339999999997</c:v>
                </c:pt>
                <c:pt idx="25" formatCode="#,##0_);\(#,##0\)">
                  <c:v>4666.4579999999996</c:v>
                </c:pt>
                <c:pt idx="26" formatCode="#,##0_);\(#,##0\)">
                  <c:v>4714.8419999999996</c:v>
                </c:pt>
                <c:pt idx="27" formatCode="#,##0_);\(#,##0\)">
                  <c:v>4761.3789999999999</c:v>
                </c:pt>
                <c:pt idx="28" formatCode="#,##0_);\(#,##0\)">
                  <c:v>4806.2269999999999</c:v>
                </c:pt>
                <c:pt idx="29" formatCode="#,##0_);\(#,##0\)">
                  <c:v>4850.0030000000006</c:v>
                </c:pt>
                <c:pt idx="30" formatCode="#,##0_);\(#,##0\)">
                  <c:v>4893.7259999999997</c:v>
                </c:pt>
                <c:pt idx="31" formatCode="#,##0_);\(#,##0\)">
                  <c:v>4936.8230000000003</c:v>
                </c:pt>
                <c:pt idx="32" formatCode="#,##0_);\(#,##0\)">
                  <c:v>4979.7100000000009</c:v>
                </c:pt>
                <c:pt idx="33" formatCode="#,##0_);\(#,##0\)">
                  <c:v>5022.5949999999993</c:v>
                </c:pt>
                <c:pt idx="34" formatCode="#,##0_);\(#,##0\)">
                  <c:v>5065.5520000000006</c:v>
                </c:pt>
                <c:pt idx="35" formatCode="#,##0_);\(#,##0\)">
                  <c:v>5108.610999999999</c:v>
                </c:pt>
                <c:pt idx="36" formatCode="#,##0_);\(#,##0\)">
                  <c:v>5152.9459999999999</c:v>
                </c:pt>
                <c:pt idx="37" formatCode="#,##0_);\(#,##0\)">
                  <c:v>5200.0059999999994</c:v>
                </c:pt>
                <c:pt idx="38" formatCode="#,##0_);\(#,##0\)">
                  <c:v>5249.415</c:v>
                </c:pt>
                <c:pt idx="39" formatCode="#,##0_);\(#,##0\)">
                  <c:v>5300.5459999999994</c:v>
                </c:pt>
                <c:pt idx="40" formatCode="#,##0_);\(#,##0\)">
                  <c:v>5354.1009999999997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09824"/>
        <c:axId val="115810688"/>
      </c:lineChart>
      <c:catAx>
        <c:axId val="1157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81068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15810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709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9124788805845"/>
          <c:y val="6.7357512953367879E-2"/>
          <c:w val="0.85817716212998185"/>
          <c:h val="0.816062176165803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'LE AnnualIndices'!$B$1</c:f>
              <c:strCache>
                <c:ptCount val="1"/>
                <c:pt idx="0">
                  <c:v>Heating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'LE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'LE AnnualIndices'!$B$2:$B$42</c:f>
              <c:numCache>
                <c:formatCode>_(* #,##0_);_(* \(#,##0\);_(* "-"??_);_(@_)</c:formatCode>
                <c:ptCount val="41"/>
                <c:pt idx="0">
                  <c:v>60679.175749454436</c:v>
                </c:pt>
                <c:pt idx="1">
                  <c:v>60986.814912536953</c:v>
                </c:pt>
                <c:pt idx="2">
                  <c:v>61291.832176970522</c:v>
                </c:pt>
                <c:pt idx="3">
                  <c:v>61207.238150532707</c:v>
                </c:pt>
                <c:pt idx="4">
                  <c:v>61892.004608033276</c:v>
                </c:pt>
                <c:pt idx="5">
                  <c:v>62227.266793852381</c:v>
                </c:pt>
                <c:pt idx="6">
                  <c:v>62311.209610752689</c:v>
                </c:pt>
                <c:pt idx="7">
                  <c:v>62230.98494388094</c:v>
                </c:pt>
                <c:pt idx="8">
                  <c:v>61978.096668735605</c:v>
                </c:pt>
                <c:pt idx="9">
                  <c:v>61634.880156896696</c:v>
                </c:pt>
                <c:pt idx="10">
                  <c:v>60319.232085602154</c:v>
                </c:pt>
                <c:pt idx="11">
                  <c:v>59166.008396232486</c:v>
                </c:pt>
                <c:pt idx="12">
                  <c:v>58303.227194906736</c:v>
                </c:pt>
                <c:pt idx="13">
                  <c:v>57048.626389229634</c:v>
                </c:pt>
                <c:pt idx="14">
                  <c:v>56419.836728914932</c:v>
                </c:pt>
                <c:pt idx="15">
                  <c:v>56114.741998934856</c:v>
                </c:pt>
                <c:pt idx="16">
                  <c:v>55979.321928978694</c:v>
                </c:pt>
                <c:pt idx="17">
                  <c:v>55885.944303413693</c:v>
                </c:pt>
                <c:pt idx="18">
                  <c:v>55804.543590519701</c:v>
                </c:pt>
                <c:pt idx="19">
                  <c:v>55114.380430243516</c:v>
                </c:pt>
                <c:pt idx="20">
                  <c:v>54419.618694530684</c:v>
                </c:pt>
                <c:pt idx="21">
                  <c:v>53862.892249029836</c:v>
                </c:pt>
                <c:pt idx="22">
                  <c:v>53407.932796772737</c:v>
                </c:pt>
                <c:pt idx="23">
                  <c:v>52934.078750894609</c:v>
                </c:pt>
                <c:pt idx="24">
                  <c:v>52493.938120492006</c:v>
                </c:pt>
                <c:pt idx="25">
                  <c:v>52049.684567514894</c:v>
                </c:pt>
                <c:pt idx="26">
                  <c:v>51682.57529091528</c:v>
                </c:pt>
                <c:pt idx="27">
                  <c:v>51314.93087877419</c:v>
                </c:pt>
                <c:pt idx="28">
                  <c:v>50983.406171175629</c:v>
                </c:pt>
                <c:pt idx="29">
                  <c:v>50657.950294443137</c:v>
                </c:pt>
                <c:pt idx="30">
                  <c:v>50344.321767525013</c:v>
                </c:pt>
                <c:pt idx="31">
                  <c:v>50031.813993143667</c:v>
                </c:pt>
                <c:pt idx="32">
                  <c:v>49716.086187357578</c:v>
                </c:pt>
                <c:pt idx="33">
                  <c:v>49437.640634821757</c:v>
                </c:pt>
                <c:pt idx="34">
                  <c:v>49178.96321274167</c:v>
                </c:pt>
                <c:pt idx="35">
                  <c:v>48965.531490521629</c:v>
                </c:pt>
                <c:pt idx="36">
                  <c:v>48697.115300166952</c:v>
                </c:pt>
                <c:pt idx="37">
                  <c:v>48423.479051096278</c:v>
                </c:pt>
                <c:pt idx="38">
                  <c:v>48062.026691732593</c:v>
                </c:pt>
                <c:pt idx="39">
                  <c:v>47681.838316212808</c:v>
                </c:pt>
                <c:pt idx="40">
                  <c:v>47297.512602410701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'LE AnnualIndices'!$C$1</c:f>
              <c:strCache>
                <c:ptCount val="1"/>
                <c:pt idx="0">
                  <c:v>Cooling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'LE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'LE AnnualIndices'!$C$2:$C$42</c:f>
              <c:numCache>
                <c:formatCode>_(* #,##0_);_(* \(#,##0\);_(* "-"??_);_(@_)</c:formatCode>
                <c:ptCount val="41"/>
                <c:pt idx="0">
                  <c:v>198698.03432574242</c:v>
                </c:pt>
                <c:pt idx="1">
                  <c:v>198209.84713564531</c:v>
                </c:pt>
                <c:pt idx="2">
                  <c:v>197727.78073963753</c:v>
                </c:pt>
                <c:pt idx="3">
                  <c:v>197251.72074289684</c:v>
                </c:pt>
                <c:pt idx="4">
                  <c:v>197607.73768719568</c:v>
                </c:pt>
                <c:pt idx="5">
                  <c:v>197567.48545925081</c:v>
                </c:pt>
                <c:pt idx="6">
                  <c:v>197235.60709292581</c:v>
                </c:pt>
                <c:pt idx="7">
                  <c:v>196690.00614439268</c:v>
                </c:pt>
                <c:pt idx="8">
                  <c:v>195988.66671023524</c:v>
                </c:pt>
                <c:pt idx="9">
                  <c:v>195174.73366538112</c:v>
                </c:pt>
                <c:pt idx="10">
                  <c:v>193723.39063784396</c:v>
                </c:pt>
                <c:pt idx="11">
                  <c:v>191878.85257355552</c:v>
                </c:pt>
                <c:pt idx="12">
                  <c:v>190194.59947314777</c:v>
                </c:pt>
                <c:pt idx="13">
                  <c:v>188495.71302814537</c:v>
                </c:pt>
                <c:pt idx="14">
                  <c:v>186936.69365094212</c:v>
                </c:pt>
                <c:pt idx="15">
                  <c:v>184957.59890157008</c:v>
                </c:pt>
                <c:pt idx="16">
                  <c:v>183376.33491686496</c:v>
                </c:pt>
                <c:pt idx="17">
                  <c:v>182208.26696211347</c:v>
                </c:pt>
                <c:pt idx="18">
                  <c:v>181236.15129690288</c:v>
                </c:pt>
                <c:pt idx="19">
                  <c:v>179261.54262929948</c:v>
                </c:pt>
                <c:pt idx="20">
                  <c:v>177505.36455863717</c:v>
                </c:pt>
                <c:pt idx="21">
                  <c:v>176043.39976353102</c:v>
                </c:pt>
                <c:pt idx="22">
                  <c:v>174882.7575353845</c:v>
                </c:pt>
                <c:pt idx="23">
                  <c:v>173634.23659151923</c:v>
                </c:pt>
                <c:pt idx="24">
                  <c:v>172568.19424033264</c:v>
                </c:pt>
                <c:pt idx="25">
                  <c:v>171523.43387096401</c:v>
                </c:pt>
                <c:pt idx="26">
                  <c:v>170536.38707183235</c:v>
                </c:pt>
                <c:pt idx="27">
                  <c:v>169740.1198254624</c:v>
                </c:pt>
                <c:pt idx="28">
                  <c:v>168960.6357091706</c:v>
                </c:pt>
                <c:pt idx="29">
                  <c:v>168182.60499756807</c:v>
                </c:pt>
                <c:pt idx="30">
                  <c:v>167509.56318838292</c:v>
                </c:pt>
                <c:pt idx="31">
                  <c:v>166668.26843798457</c:v>
                </c:pt>
                <c:pt idx="32">
                  <c:v>165869.81001806562</c:v>
                </c:pt>
                <c:pt idx="33">
                  <c:v>165288.15066025962</c:v>
                </c:pt>
                <c:pt idx="34">
                  <c:v>164756.07380043034</c:v>
                </c:pt>
                <c:pt idx="35">
                  <c:v>164214.71689838532</c:v>
                </c:pt>
                <c:pt idx="36">
                  <c:v>163722.63488698323</c:v>
                </c:pt>
                <c:pt idx="37">
                  <c:v>163100.77202126244</c:v>
                </c:pt>
                <c:pt idx="38">
                  <c:v>162422.61944537965</c:v>
                </c:pt>
                <c:pt idx="39">
                  <c:v>161564.99912168714</c:v>
                </c:pt>
                <c:pt idx="40">
                  <c:v>160760.34906796861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'LE AnnualIndices'!$D$1</c:f>
              <c:strCache>
                <c:ptCount val="1"/>
                <c:pt idx="0">
                  <c:v>NonHVAC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'LE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'LE AnnualIndices'!$D$2:$D$42</c:f>
              <c:numCache>
                <c:formatCode>_(* #,##0_);_(* \(#,##0\);_(* "-"??_);_(@_)</c:formatCode>
                <c:ptCount val="41"/>
                <c:pt idx="0">
                  <c:v>1135043.7287458749</c:v>
                </c:pt>
                <c:pt idx="1">
                  <c:v>1139148.0778660146</c:v>
                </c:pt>
                <c:pt idx="2">
                  <c:v>1143198.3080074452</c:v>
                </c:pt>
                <c:pt idx="3">
                  <c:v>1141628.0191061681</c:v>
                </c:pt>
                <c:pt idx="4">
                  <c:v>1140537.448172291</c:v>
                </c:pt>
                <c:pt idx="5">
                  <c:v>1139478.7916763946</c:v>
                </c:pt>
                <c:pt idx="6">
                  <c:v>1138926.3459089044</c:v>
                </c:pt>
                <c:pt idx="7">
                  <c:v>1139421.3722729799</c:v>
                </c:pt>
                <c:pt idx="8">
                  <c:v>1136092.9047661917</c:v>
                </c:pt>
                <c:pt idx="9">
                  <c:v>1135702.776177722</c:v>
                </c:pt>
                <c:pt idx="10">
                  <c:v>1120295.4405260615</c:v>
                </c:pt>
                <c:pt idx="11">
                  <c:v>1105214.9492318523</c:v>
                </c:pt>
                <c:pt idx="12">
                  <c:v>1094386.101573918</c:v>
                </c:pt>
                <c:pt idx="13">
                  <c:v>1082175.5836891851</c:v>
                </c:pt>
                <c:pt idx="14">
                  <c:v>1068556.7349463969</c:v>
                </c:pt>
                <c:pt idx="15">
                  <c:v>1056638.4625383127</c:v>
                </c:pt>
                <c:pt idx="16">
                  <c:v>1054659.4801457156</c:v>
                </c:pt>
                <c:pt idx="17">
                  <c:v>1052618.962963667</c:v>
                </c:pt>
                <c:pt idx="18">
                  <c:v>1050872.2915365847</c:v>
                </c:pt>
                <c:pt idx="19">
                  <c:v>1051398.2375239101</c:v>
                </c:pt>
                <c:pt idx="20">
                  <c:v>1053069.6902189886</c:v>
                </c:pt>
                <c:pt idx="21">
                  <c:v>1056376.2692672657</c:v>
                </c:pt>
                <c:pt idx="22">
                  <c:v>1059736.0628487752</c:v>
                </c:pt>
                <c:pt idx="23">
                  <c:v>1063250.8826799567</c:v>
                </c:pt>
                <c:pt idx="24">
                  <c:v>1067136.0701211647</c:v>
                </c:pt>
                <c:pt idx="25">
                  <c:v>1070573.4634345169</c:v>
                </c:pt>
                <c:pt idx="26">
                  <c:v>1074857.6528660057</c:v>
                </c:pt>
                <c:pt idx="27">
                  <c:v>1078954.3937402843</c:v>
                </c:pt>
                <c:pt idx="28">
                  <c:v>1083763.5947095077</c:v>
                </c:pt>
                <c:pt idx="29">
                  <c:v>1088633.2687698263</c:v>
                </c:pt>
                <c:pt idx="30">
                  <c:v>1093929.5866194847</c:v>
                </c:pt>
                <c:pt idx="31">
                  <c:v>1099214.8335985458</c:v>
                </c:pt>
                <c:pt idx="32">
                  <c:v>1104599.4121866284</c:v>
                </c:pt>
                <c:pt idx="33">
                  <c:v>1110128.6762623903</c:v>
                </c:pt>
                <c:pt idx="34">
                  <c:v>1115965.8903854457</c:v>
                </c:pt>
                <c:pt idx="35">
                  <c:v>1121892.4703305881</c:v>
                </c:pt>
                <c:pt idx="36">
                  <c:v>1127530.7976227002</c:v>
                </c:pt>
                <c:pt idx="37">
                  <c:v>1132644.7079060953</c:v>
                </c:pt>
                <c:pt idx="38">
                  <c:v>1137296.4003227123</c:v>
                </c:pt>
                <c:pt idx="39">
                  <c:v>1141604.2139358993</c:v>
                </c:pt>
                <c:pt idx="40">
                  <c:v>1145636.9279339518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67040"/>
        <c:axId val="160068736"/>
      </c:scatterChart>
      <c:valAx>
        <c:axId val="116567040"/>
        <c:scaling>
          <c:orientation val="minMax"/>
          <c:max val="203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68736"/>
        <c:crosses val="autoZero"/>
        <c:crossBetween val="midCat"/>
      </c:valAx>
      <c:valAx>
        <c:axId val="16006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67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07875535095008"/>
          <c:y val="0.41450777202072536"/>
          <c:w val="0.14182359621834539"/>
          <c:h val="0.16580310880829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 FloorSpace'!$B$1</c:f>
              <c:strCache>
                <c:ptCount val="1"/>
                <c:pt idx="0">
                  <c:v>SqFt</c:v>
                </c:pt>
              </c:strCache>
            </c:strRef>
          </c:tx>
          <c:marker>
            <c:symbol val="none"/>
          </c:marker>
          <c:cat>
            <c:numRef>
              <c:f>'LE FloorSpace'!$A$2:$A$42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'LE FloorSpace'!$B$2:$B$42</c:f>
              <c:numCache>
                <c:formatCode>#,##0</c:formatCode>
                <c:ptCount val="41"/>
                <c:pt idx="0">
                  <c:v>3190.1031552091076</c:v>
                </c:pt>
                <c:pt idx="1">
                  <c:v>3251.8490368782104</c:v>
                </c:pt>
                <c:pt idx="2">
                  <c:v>3314.7900378640252</c:v>
                </c:pt>
                <c:pt idx="3">
                  <c:v>3378.9492902385637</c:v>
                </c:pt>
                <c:pt idx="4">
                  <c:v>3444.3503738054969</c:v>
                </c:pt>
                <c:pt idx="5">
                  <c:v>3511.0173247662042</c:v>
                </c:pt>
                <c:pt idx="6">
                  <c:v>3578.9746445535552</c:v>
                </c:pt>
                <c:pt idx="7">
                  <c:v>3648.2473088366751</c:v>
                </c:pt>
                <c:pt idx="8">
                  <c:v>3718.8607767000003</c:v>
                </c:pt>
                <c:pt idx="9" formatCode="#,##0_);\(#,##0\)">
                  <c:v>3790.8409999999999</c:v>
                </c:pt>
                <c:pt idx="10" formatCode="#,##0_);\(#,##0\)">
                  <c:v>3864.3239999999996</c:v>
                </c:pt>
                <c:pt idx="11" formatCode="#,##0_);\(#,##0\)">
                  <c:v>3943.9140000000002</c:v>
                </c:pt>
                <c:pt idx="12" formatCode="#,##0_);\(#,##0\)">
                  <c:v>4025.4159999999997</c:v>
                </c:pt>
                <c:pt idx="13" formatCode="#,##0_);\(#,##0\)">
                  <c:v>4110.0959999999995</c:v>
                </c:pt>
                <c:pt idx="14" formatCode="#,##0_);\(#,##0\)">
                  <c:v>4193.107</c:v>
                </c:pt>
                <c:pt idx="15" formatCode="#,##0_);\(#,##0\)">
                  <c:v>4248.3450000000003</c:v>
                </c:pt>
                <c:pt idx="16" formatCode="#,##0_);\(#,##0\)">
                  <c:v>4285.3730000000005</c:v>
                </c:pt>
                <c:pt idx="17" formatCode="#,##0_);\(#,##0\)">
                  <c:v>4327.4470000000001</c:v>
                </c:pt>
                <c:pt idx="18" formatCode="#,##0_);\(#,##0\)">
                  <c:v>4354.5380000000005</c:v>
                </c:pt>
                <c:pt idx="19" formatCode="#,##0_);\(#,##0\)">
                  <c:v>4385.1090000000004</c:v>
                </c:pt>
                <c:pt idx="20" formatCode="#,##0_);\(#,##0\)">
                  <c:v>4422.7150000000001</c:v>
                </c:pt>
                <c:pt idx="21" formatCode="#,##0_);\(#,##0\)">
                  <c:v>4465.6990000000005</c:v>
                </c:pt>
                <c:pt idx="22" formatCode="#,##0_);\(#,##0\)">
                  <c:v>4513.987000000001</c:v>
                </c:pt>
                <c:pt idx="23" formatCode="#,##0_);\(#,##0\)">
                  <c:v>4564.74</c:v>
                </c:pt>
                <c:pt idx="24" formatCode="#,##0_);\(#,##0\)">
                  <c:v>4616.5339999999997</c:v>
                </c:pt>
                <c:pt idx="25" formatCode="#,##0_);\(#,##0\)">
                  <c:v>4666.4579999999996</c:v>
                </c:pt>
                <c:pt idx="26" formatCode="#,##0_);\(#,##0\)">
                  <c:v>4714.8419999999996</c:v>
                </c:pt>
                <c:pt idx="27" formatCode="#,##0_);\(#,##0\)">
                  <c:v>4761.3789999999999</c:v>
                </c:pt>
                <c:pt idx="28" formatCode="#,##0_);\(#,##0\)">
                  <c:v>4806.2269999999999</c:v>
                </c:pt>
                <c:pt idx="29" formatCode="#,##0_);\(#,##0\)">
                  <c:v>4850.0030000000006</c:v>
                </c:pt>
                <c:pt idx="30" formatCode="#,##0_);\(#,##0\)">
                  <c:v>4893.7259999999997</c:v>
                </c:pt>
                <c:pt idx="31" formatCode="#,##0_);\(#,##0\)">
                  <c:v>4936.8230000000003</c:v>
                </c:pt>
                <c:pt idx="32" formatCode="#,##0_);\(#,##0\)">
                  <c:v>4979.7100000000009</c:v>
                </c:pt>
                <c:pt idx="33" formatCode="#,##0_);\(#,##0\)">
                  <c:v>5022.5949999999993</c:v>
                </c:pt>
                <c:pt idx="34" formatCode="#,##0_);\(#,##0\)">
                  <c:v>5065.5520000000006</c:v>
                </c:pt>
                <c:pt idx="35" formatCode="#,##0_);\(#,##0\)">
                  <c:v>5108.610999999999</c:v>
                </c:pt>
                <c:pt idx="36" formatCode="#,##0_);\(#,##0\)">
                  <c:v>5152.9459999999999</c:v>
                </c:pt>
                <c:pt idx="37" formatCode="#,##0_);\(#,##0\)">
                  <c:v>5200.0059999999994</c:v>
                </c:pt>
                <c:pt idx="38" formatCode="#,##0_);\(#,##0\)">
                  <c:v>5249.415</c:v>
                </c:pt>
                <c:pt idx="39" formatCode="#,##0_);\(#,##0\)">
                  <c:v>5300.5459999999994</c:v>
                </c:pt>
                <c:pt idx="40" formatCode="#,##0_);\(#,##0\)">
                  <c:v>5354.1009999999997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95136"/>
        <c:axId val="230723584"/>
      </c:lineChart>
      <c:catAx>
        <c:axId val="1759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72358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30723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99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9124788805845"/>
          <c:y val="6.7357512953367879E-2"/>
          <c:w val="0.85817716212998185"/>
          <c:h val="0.816062176165803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'OD AnnualIndices'!$B$1</c:f>
              <c:strCache>
                <c:ptCount val="1"/>
                <c:pt idx="0">
                  <c:v>Heating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'OD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'OD AnnualIndices'!$B$2:$B$42</c:f>
              <c:numCache>
                <c:formatCode>_(* #,##0_);_(* \(#,##0\);_(* "-"??_);_(@_)</c:formatCode>
                <c:ptCount val="41"/>
                <c:pt idx="0">
                  <c:v>3279.2850332452072</c:v>
                </c:pt>
                <c:pt idx="1">
                  <c:v>3295.9107782504143</c:v>
                </c:pt>
                <c:pt idx="2">
                  <c:v>3312.3948279723222</c:v>
                </c:pt>
                <c:pt idx="3">
                  <c:v>3307.8231125300281</c:v>
                </c:pt>
                <c:pt idx="4">
                  <c:v>3344.8299500095263</c:v>
                </c:pt>
                <c:pt idx="5">
                  <c:v>3362.9485261864543</c:v>
                </c:pt>
                <c:pt idx="6">
                  <c:v>3367.4850483080832</c:v>
                </c:pt>
                <c:pt idx="7">
                  <c:v>3363.149466189172</c:v>
                </c:pt>
                <c:pt idx="8">
                  <c:v>3349.4826237259276</c:v>
                </c:pt>
                <c:pt idx="9">
                  <c:v>3330.9341718635756</c:v>
                </c:pt>
                <c:pt idx="10">
                  <c:v>3259.8325958133623</c:v>
                </c:pt>
                <c:pt idx="11">
                  <c:v>3197.5089215408461</c:v>
                </c:pt>
                <c:pt idx="12">
                  <c:v>3150.8816322685739</c:v>
                </c:pt>
                <c:pt idx="13">
                  <c:v>3083.079233934393</c:v>
                </c:pt>
                <c:pt idx="14">
                  <c:v>3049.0975508172178</c:v>
                </c:pt>
                <c:pt idx="15">
                  <c:v>3032.6093146243479</c:v>
                </c:pt>
                <c:pt idx="16">
                  <c:v>3025.2908070288941</c:v>
                </c:pt>
                <c:pt idx="17">
                  <c:v>3020.2443994900109</c:v>
                </c:pt>
                <c:pt idx="18">
                  <c:v>3015.8452603093647</c:v>
                </c:pt>
                <c:pt idx="19">
                  <c:v>2978.5467687916839</c:v>
                </c:pt>
                <c:pt idx="20">
                  <c:v>2940.9997564360483</c:v>
                </c:pt>
                <c:pt idx="21">
                  <c:v>2910.9125860387289</c:v>
                </c:pt>
                <c:pt idx="22">
                  <c:v>2886.3252098245171</c:v>
                </c:pt>
                <c:pt idx="23">
                  <c:v>2860.7167129819272</c:v>
                </c:pt>
                <c:pt idx="24">
                  <c:v>2836.9301904397953</c:v>
                </c:pt>
                <c:pt idx="25">
                  <c:v>2812.9213932000448</c:v>
                </c:pt>
                <c:pt idx="26">
                  <c:v>2793.0817045185545</c:v>
                </c:pt>
                <c:pt idx="27">
                  <c:v>2773.2130955040138</c:v>
                </c:pt>
                <c:pt idx="28">
                  <c:v>2755.2965038833918</c:v>
                </c:pt>
                <c:pt idx="29">
                  <c:v>2737.7078901230911</c:v>
                </c:pt>
                <c:pt idx="30">
                  <c:v>2720.7584618947326</c:v>
                </c:pt>
                <c:pt idx="31">
                  <c:v>2703.8696025019663</c:v>
                </c:pt>
                <c:pt idx="32">
                  <c:v>2686.806722934045</c:v>
                </c:pt>
                <c:pt idx="33">
                  <c:v>2671.7586883863337</c:v>
                </c:pt>
                <c:pt idx="34">
                  <c:v>2657.7789830230272</c:v>
                </c:pt>
                <c:pt idx="35">
                  <c:v>2646.2444912694505</c:v>
                </c:pt>
                <c:pt idx="36">
                  <c:v>2631.7384735979972</c:v>
                </c:pt>
                <c:pt idx="37">
                  <c:v>2616.9503482642594</c:v>
                </c:pt>
                <c:pt idx="38">
                  <c:v>2597.4163763924817</c:v>
                </c:pt>
                <c:pt idx="39">
                  <c:v>2576.8698538951476</c:v>
                </c:pt>
                <c:pt idx="40">
                  <c:v>2556.099737201961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'OD AnnualIndices'!$C$1</c:f>
              <c:strCache>
                <c:ptCount val="1"/>
                <c:pt idx="0">
                  <c:v>Cooling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'OD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'OD AnnualIndices'!$C$2:$C$42</c:f>
              <c:numCache>
                <c:formatCode>_(* #,##0_);_(* \(#,##0\);_(* "-"??_);_(@_)</c:formatCode>
                <c:ptCount val="41"/>
                <c:pt idx="0">
                  <c:v>18060.995463487354</c:v>
                </c:pt>
                <c:pt idx="1">
                  <c:v>18130.999321872965</c:v>
                </c:pt>
                <c:pt idx="2">
                  <c:v>18201.003180258576</c:v>
                </c:pt>
                <c:pt idx="3">
                  <c:v>17987.806429545202</c:v>
                </c:pt>
                <c:pt idx="4">
                  <c:v>17851.481600012776</c:v>
                </c:pt>
                <c:pt idx="5">
                  <c:v>17679.991861079019</c:v>
                </c:pt>
                <c:pt idx="6">
                  <c:v>17485.785866592883</c:v>
                </c:pt>
                <c:pt idx="7">
                  <c:v>17368.614822820426</c:v>
                </c:pt>
                <c:pt idx="8">
                  <c:v>17234.558434925515</c:v>
                </c:pt>
                <c:pt idx="9">
                  <c:v>17133.633127006058</c:v>
                </c:pt>
                <c:pt idx="10">
                  <c:v>16992.195937465636</c:v>
                </c:pt>
                <c:pt idx="11">
                  <c:v>16862.149241396794</c:v>
                </c:pt>
                <c:pt idx="12">
                  <c:v>16739.23159994388</c:v>
                </c:pt>
                <c:pt idx="13">
                  <c:v>16610.147539806665</c:v>
                </c:pt>
                <c:pt idx="14">
                  <c:v>16494.958189631874</c:v>
                </c:pt>
                <c:pt idx="15">
                  <c:v>16302.10125410675</c:v>
                </c:pt>
                <c:pt idx="16">
                  <c:v>16156.305180703896</c:v>
                </c:pt>
                <c:pt idx="17">
                  <c:v>16019.319555224542</c:v>
                </c:pt>
                <c:pt idx="18">
                  <c:v>15913.413725488592</c:v>
                </c:pt>
                <c:pt idx="19">
                  <c:v>15693.109109112613</c:v>
                </c:pt>
                <c:pt idx="20">
                  <c:v>15492.459592069617</c:v>
                </c:pt>
                <c:pt idx="21">
                  <c:v>15321.142500246371</c:v>
                </c:pt>
                <c:pt idx="22">
                  <c:v>15178.700317243336</c:v>
                </c:pt>
                <c:pt idx="23">
                  <c:v>15032.160395345038</c:v>
                </c:pt>
                <c:pt idx="24">
                  <c:v>14903.316149010994</c:v>
                </c:pt>
                <c:pt idx="25">
                  <c:v>14785.234731750981</c:v>
                </c:pt>
                <c:pt idx="26">
                  <c:v>14673.821564786902</c:v>
                </c:pt>
                <c:pt idx="27">
                  <c:v>14581.130397880483</c:v>
                </c:pt>
                <c:pt idx="28">
                  <c:v>14492.772026417329</c:v>
                </c:pt>
                <c:pt idx="29">
                  <c:v>14406.722353726507</c:v>
                </c:pt>
                <c:pt idx="30">
                  <c:v>14331.522326540718</c:v>
                </c:pt>
                <c:pt idx="31">
                  <c:v>14245.015271518572</c:v>
                </c:pt>
                <c:pt idx="32">
                  <c:v>14163.900935767053</c:v>
                </c:pt>
                <c:pt idx="33">
                  <c:v>14102.564952380539</c:v>
                </c:pt>
                <c:pt idx="34">
                  <c:v>14046.730600372883</c:v>
                </c:pt>
                <c:pt idx="35">
                  <c:v>13999.903398401237</c:v>
                </c:pt>
                <c:pt idx="36">
                  <c:v>13955.936550687673</c:v>
                </c:pt>
                <c:pt idx="37">
                  <c:v>13899.066274164103</c:v>
                </c:pt>
                <c:pt idx="38">
                  <c:v>13836.588068997113</c:v>
                </c:pt>
                <c:pt idx="39">
                  <c:v>13756.92770467791</c:v>
                </c:pt>
                <c:pt idx="40">
                  <c:v>13677.514278373839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'OD AnnualIndices'!$D$1</c:f>
              <c:strCache>
                <c:ptCount val="1"/>
                <c:pt idx="0">
                  <c:v>NonHVAC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'OD AnnualIndices'!$A$2:$A$42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xVal>
          <c:yVal>
            <c:numRef>
              <c:f>'OD AnnualIndices'!$D$2:$D$42</c:f>
              <c:numCache>
                <c:formatCode>_(* #,##0_);_(* \(#,##0\);_(* "-"??_);_(@_)</c:formatCode>
                <c:ptCount val="41"/>
                <c:pt idx="0">
                  <c:v>73310.937608557913</c:v>
                </c:pt>
                <c:pt idx="1">
                  <c:v>73573.211769354763</c:v>
                </c:pt>
                <c:pt idx="2">
                  <c:v>73830.718565856252</c:v>
                </c:pt>
                <c:pt idx="3">
                  <c:v>73746.327167373442</c:v>
                </c:pt>
                <c:pt idx="4">
                  <c:v>73697.537481854859</c:v>
                </c:pt>
                <c:pt idx="5">
                  <c:v>73645.114796390073</c:v>
                </c:pt>
                <c:pt idx="6">
                  <c:v>73619.145486082925</c:v>
                </c:pt>
                <c:pt idx="7">
                  <c:v>73651.060724968745</c:v>
                </c:pt>
                <c:pt idx="8">
                  <c:v>73416.196803404353</c:v>
                </c:pt>
                <c:pt idx="9">
                  <c:v>73377.679701130372</c:v>
                </c:pt>
                <c:pt idx="10">
                  <c:v>72295.256050746073</c:v>
                </c:pt>
                <c:pt idx="11">
                  <c:v>71228.233278092957</c:v>
                </c:pt>
                <c:pt idx="12">
                  <c:v>70451.035926889366</c:v>
                </c:pt>
                <c:pt idx="13">
                  <c:v>69580.296021293296</c:v>
                </c:pt>
                <c:pt idx="14">
                  <c:v>68655.204003194667</c:v>
                </c:pt>
                <c:pt idx="15">
                  <c:v>67837.79463556585</c:v>
                </c:pt>
                <c:pt idx="16">
                  <c:v>67661.834619038418</c:v>
                </c:pt>
                <c:pt idx="17">
                  <c:v>67512.95197348966</c:v>
                </c:pt>
                <c:pt idx="18">
                  <c:v>67376.86626081237</c:v>
                </c:pt>
                <c:pt idx="19">
                  <c:v>67376.267906990834</c:v>
                </c:pt>
                <c:pt idx="20">
                  <c:v>67451.08657318214</c:v>
                </c:pt>
                <c:pt idx="21">
                  <c:v>67628.689856609621</c:v>
                </c:pt>
                <c:pt idx="22">
                  <c:v>67814.374270687331</c:v>
                </c:pt>
                <c:pt idx="23">
                  <c:v>68011.42261188908</c:v>
                </c:pt>
                <c:pt idx="24">
                  <c:v>68233.34245261336</c:v>
                </c:pt>
                <c:pt idx="25">
                  <c:v>68425.292504457539</c:v>
                </c:pt>
                <c:pt idx="26">
                  <c:v>68669.047169815036</c:v>
                </c:pt>
                <c:pt idx="27">
                  <c:v>68902.737038204446</c:v>
                </c:pt>
                <c:pt idx="28">
                  <c:v>69180.167667524685</c:v>
                </c:pt>
                <c:pt idx="29">
                  <c:v>69461.49057100495</c:v>
                </c:pt>
                <c:pt idx="30">
                  <c:v>69768.047747277975</c:v>
                </c:pt>
                <c:pt idx="31">
                  <c:v>70075.289559296958</c:v>
                </c:pt>
                <c:pt idx="32">
                  <c:v>70388.607348859485</c:v>
                </c:pt>
                <c:pt idx="33">
                  <c:v>70712.089502223709</c:v>
                </c:pt>
                <c:pt idx="34">
                  <c:v>71055.452865405052</c:v>
                </c:pt>
                <c:pt idx="35">
                  <c:v>71404.276319461205</c:v>
                </c:pt>
                <c:pt idx="36">
                  <c:v>71735.410743784974</c:v>
                </c:pt>
                <c:pt idx="37">
                  <c:v>72036.006977466095</c:v>
                </c:pt>
                <c:pt idx="38">
                  <c:v>72308.043397445756</c:v>
                </c:pt>
                <c:pt idx="39">
                  <c:v>72558.557669638685</c:v>
                </c:pt>
                <c:pt idx="40">
                  <c:v>72793.219005824474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60608"/>
        <c:axId val="233183104"/>
      </c:scatterChart>
      <c:valAx>
        <c:axId val="233060608"/>
        <c:scaling>
          <c:orientation val="minMax"/>
          <c:max val="203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183104"/>
        <c:crosses val="autoZero"/>
        <c:crossBetween val="midCat"/>
      </c:valAx>
      <c:valAx>
        <c:axId val="23318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060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07875535095008"/>
          <c:y val="0.41450777202072536"/>
          <c:w val="0.14182359621834539"/>
          <c:h val="0.16580310880829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'OD FloorSpace'!$B$1</c:f>
              <c:strCache>
                <c:ptCount val="1"/>
                <c:pt idx="0">
                  <c:v>SqFt</c:v>
                </c:pt>
              </c:strCache>
            </c:strRef>
          </c:tx>
          <c:marker>
            <c:symbol val="none"/>
          </c:marker>
          <c:cat>
            <c:numRef>
              <c:f>'OD FloorSpace'!$A$2:$A$42</c:f>
              <c:numCache>
                <c:formatCode>General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'OD FloorSpace'!$B$2:$B$42</c:f>
              <c:numCache>
                <c:formatCode>#,##0</c:formatCode>
                <c:ptCount val="41"/>
                <c:pt idx="0">
                  <c:v>3190.1031552091076</c:v>
                </c:pt>
                <c:pt idx="1">
                  <c:v>3251.8490368782104</c:v>
                </c:pt>
                <c:pt idx="2">
                  <c:v>3314.7900378640252</c:v>
                </c:pt>
                <c:pt idx="3">
                  <c:v>3378.9492902385637</c:v>
                </c:pt>
                <c:pt idx="4">
                  <c:v>3444.3503738054969</c:v>
                </c:pt>
                <c:pt idx="5">
                  <c:v>3511.0173247662042</c:v>
                </c:pt>
                <c:pt idx="6">
                  <c:v>3578.9746445535552</c:v>
                </c:pt>
                <c:pt idx="7">
                  <c:v>3648.2473088366751</c:v>
                </c:pt>
                <c:pt idx="8">
                  <c:v>3718.8607767000003</c:v>
                </c:pt>
                <c:pt idx="9" formatCode="#,##0_);\(#,##0\)">
                  <c:v>3790.8409999999999</c:v>
                </c:pt>
                <c:pt idx="10" formatCode="#,##0_);\(#,##0\)">
                  <c:v>3864.3239999999996</c:v>
                </c:pt>
                <c:pt idx="11" formatCode="#,##0_);\(#,##0\)">
                  <c:v>3943.9140000000002</c:v>
                </c:pt>
                <c:pt idx="12" formatCode="#,##0_);\(#,##0\)">
                  <c:v>4025.4159999999997</c:v>
                </c:pt>
                <c:pt idx="13" formatCode="#,##0_);\(#,##0\)">
                  <c:v>4110.0959999999995</c:v>
                </c:pt>
                <c:pt idx="14" formatCode="#,##0_);\(#,##0\)">
                  <c:v>4193.107</c:v>
                </c:pt>
                <c:pt idx="15" formatCode="#,##0_);\(#,##0\)">
                  <c:v>4248.3450000000003</c:v>
                </c:pt>
                <c:pt idx="16" formatCode="#,##0_);\(#,##0\)">
                  <c:v>4285.3730000000005</c:v>
                </c:pt>
                <c:pt idx="17" formatCode="#,##0_);\(#,##0\)">
                  <c:v>4327.4470000000001</c:v>
                </c:pt>
                <c:pt idx="18" formatCode="#,##0_);\(#,##0\)">
                  <c:v>4354.5380000000005</c:v>
                </c:pt>
                <c:pt idx="19" formatCode="#,##0_);\(#,##0\)">
                  <c:v>4385.1090000000004</c:v>
                </c:pt>
                <c:pt idx="20" formatCode="#,##0_);\(#,##0\)">
                  <c:v>4422.7150000000001</c:v>
                </c:pt>
                <c:pt idx="21" formatCode="#,##0_);\(#,##0\)">
                  <c:v>4465.6990000000005</c:v>
                </c:pt>
                <c:pt idx="22" formatCode="#,##0_);\(#,##0\)">
                  <c:v>4513.987000000001</c:v>
                </c:pt>
                <c:pt idx="23" formatCode="#,##0_);\(#,##0\)">
                  <c:v>4564.74</c:v>
                </c:pt>
                <c:pt idx="24" formatCode="#,##0_);\(#,##0\)">
                  <c:v>4616.5339999999997</c:v>
                </c:pt>
                <c:pt idx="25" formatCode="#,##0_);\(#,##0\)">
                  <c:v>4666.4579999999996</c:v>
                </c:pt>
                <c:pt idx="26" formatCode="#,##0_);\(#,##0\)">
                  <c:v>4714.8419999999996</c:v>
                </c:pt>
                <c:pt idx="27" formatCode="#,##0_);\(#,##0\)">
                  <c:v>4761.3789999999999</c:v>
                </c:pt>
                <c:pt idx="28" formatCode="#,##0_);\(#,##0\)">
                  <c:v>4806.2269999999999</c:v>
                </c:pt>
                <c:pt idx="29" formatCode="#,##0_);\(#,##0\)">
                  <c:v>4850.0030000000006</c:v>
                </c:pt>
                <c:pt idx="30" formatCode="#,##0_);\(#,##0\)">
                  <c:v>4893.7259999999997</c:v>
                </c:pt>
                <c:pt idx="31" formatCode="#,##0_);\(#,##0\)">
                  <c:v>4936.8230000000003</c:v>
                </c:pt>
                <c:pt idx="32" formatCode="#,##0_);\(#,##0\)">
                  <c:v>4979.7100000000009</c:v>
                </c:pt>
                <c:pt idx="33" formatCode="#,##0_);\(#,##0\)">
                  <c:v>5022.5949999999993</c:v>
                </c:pt>
                <c:pt idx="34" formatCode="#,##0_);\(#,##0\)">
                  <c:v>5065.5520000000006</c:v>
                </c:pt>
                <c:pt idx="35" formatCode="#,##0_);\(#,##0\)">
                  <c:v>5108.610999999999</c:v>
                </c:pt>
                <c:pt idx="36" formatCode="#,##0_);\(#,##0\)">
                  <c:v>5152.9459999999999</c:v>
                </c:pt>
                <c:pt idx="37" formatCode="#,##0_);\(#,##0\)">
                  <c:v>5200.0059999999994</c:v>
                </c:pt>
                <c:pt idx="38" formatCode="#,##0_);\(#,##0\)">
                  <c:v>5249.415</c:v>
                </c:pt>
                <c:pt idx="39" formatCode="#,##0_);\(#,##0\)">
                  <c:v>5300.5459999999994</c:v>
                </c:pt>
                <c:pt idx="40" formatCode="#,##0_);\(#,##0\)">
                  <c:v>5354.1009999999997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24736"/>
        <c:axId val="240066560"/>
      </c:lineChart>
      <c:catAx>
        <c:axId val="2399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006656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4006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9924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12</xdr:row>
      <xdr:rowOff>142875</xdr:rowOff>
    </xdr:from>
    <xdr:to>
      <xdr:col>17</xdr:col>
      <xdr:colOff>114300</xdr:colOff>
      <xdr:row>35</xdr:row>
      <xdr:rowOff>95250</xdr:rowOff>
    </xdr:to>
    <xdr:graphicFrame macro="">
      <xdr:nvGraphicFramePr>
        <xdr:cNvPr id="3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15</xdr:row>
      <xdr:rowOff>9525</xdr:rowOff>
    </xdr:from>
    <xdr:to>
      <xdr:col>12</xdr:col>
      <xdr:colOff>342900</xdr:colOff>
      <xdr:row>34</xdr:row>
      <xdr:rowOff>9525</xdr:rowOff>
    </xdr:to>
    <xdr:graphicFrame macro="">
      <xdr:nvGraphicFramePr>
        <xdr:cNvPr id="195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12</xdr:row>
      <xdr:rowOff>142875</xdr:rowOff>
    </xdr:from>
    <xdr:to>
      <xdr:col>17</xdr:col>
      <xdr:colOff>114300</xdr:colOff>
      <xdr:row>35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15</xdr:row>
      <xdr:rowOff>9525</xdr:rowOff>
    </xdr:from>
    <xdr:to>
      <xdr:col>12</xdr:col>
      <xdr:colOff>342900</xdr:colOff>
      <xdr:row>34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12</xdr:row>
      <xdr:rowOff>142875</xdr:rowOff>
    </xdr:from>
    <xdr:to>
      <xdr:col>17</xdr:col>
      <xdr:colOff>114300</xdr:colOff>
      <xdr:row>35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15</xdr:row>
      <xdr:rowOff>9525</xdr:rowOff>
    </xdr:from>
    <xdr:to>
      <xdr:col>12</xdr:col>
      <xdr:colOff>342900</xdr:colOff>
      <xdr:row>34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/>
  </sheetViews>
  <sheetFormatPr defaultRowHeight="12.75" x14ac:dyDescent="0.2"/>
  <cols>
    <col min="1" max="1" width="43.85546875" bestFit="1" customWidth="1"/>
    <col min="2" max="12" width="13.7109375" style="20" customWidth="1"/>
    <col min="13" max="14" width="15.7109375" customWidth="1"/>
    <col min="23" max="23" width="3.85546875" customWidth="1"/>
    <col min="34" max="34" width="3.85546875" customWidth="1"/>
    <col min="45" max="45" width="3.85546875" customWidth="1"/>
    <col min="56" max="56" width="3.85546875" customWidth="1"/>
    <col min="67" max="67" width="3.85546875" customWidth="1"/>
    <col min="78" max="78" width="3.85546875" customWidth="1"/>
    <col min="89" max="89" width="3.85546875" customWidth="1"/>
    <col min="100" max="100" width="3.85546875" customWidth="1"/>
    <col min="111" max="111" width="3.85546875" customWidth="1"/>
  </cols>
  <sheetData>
    <row r="1" spans="1:14" x14ac:dyDescent="0.2">
      <c r="A1" s="2" t="s">
        <v>23</v>
      </c>
    </row>
    <row r="2" spans="1:14" x14ac:dyDescent="0.2">
      <c r="A2" s="2" t="s">
        <v>31</v>
      </c>
    </row>
    <row r="3" spans="1:14" x14ac:dyDescent="0.2">
      <c r="A3" s="2" t="s">
        <v>25</v>
      </c>
    </row>
    <row r="4" spans="1:14" x14ac:dyDescent="0.2">
      <c r="A4" s="2" t="s">
        <v>24</v>
      </c>
      <c r="B4" s="5" t="s">
        <v>0</v>
      </c>
      <c r="C4" s="5" t="s">
        <v>1</v>
      </c>
      <c r="D4" s="5" t="s">
        <v>20</v>
      </c>
      <c r="E4" s="5" t="s">
        <v>37</v>
      </c>
      <c r="F4" s="5" t="s">
        <v>38</v>
      </c>
      <c r="G4" s="5" t="s">
        <v>21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22</v>
      </c>
      <c r="M4" s="5" t="s">
        <v>27</v>
      </c>
      <c r="N4" s="5" t="s">
        <v>29</v>
      </c>
    </row>
    <row r="5" spans="1:14" x14ac:dyDescent="0.2">
      <c r="A5" s="16" t="s">
        <v>3</v>
      </c>
      <c r="B5" s="20">
        <v>0.40907191469428172</v>
      </c>
      <c r="C5" s="20">
        <v>0.53727193353408242</v>
      </c>
      <c r="D5" s="20">
        <v>2.2480398717791155</v>
      </c>
      <c r="E5" s="20">
        <v>1.2932225573356297</v>
      </c>
      <c r="F5" s="20">
        <v>0.36192634037446503</v>
      </c>
      <c r="G5" s="20">
        <v>0.71143249835687306</v>
      </c>
      <c r="H5" s="20">
        <v>0.30085075933041233</v>
      </c>
      <c r="I5" s="20">
        <v>0.97141556445528043</v>
      </c>
      <c r="J5" s="20">
        <v>0.94092219391593979</v>
      </c>
      <c r="K5" s="20">
        <v>0.20012073931652419</v>
      </c>
      <c r="L5" s="20">
        <v>0.36493943398742307</v>
      </c>
      <c r="M5" s="18">
        <f>B5*B$18+C5*C$18+D5*D$18+E5*E$18+F5*F$18+G5*G$18+H5*H$18+I5*I$18+J5*J$18+K5*K$18+L5*L$18</f>
        <v>0.67297152263775817</v>
      </c>
      <c r="N5" s="18">
        <f>B5*B$25+C5*C$25+D5*D$25+E5*E$25+F5*F$25+G5*G$25+H5*H$25+I5*I$25+J5*J$25+K5*K$25+L5*L$25</f>
        <v>0.67297152263775806</v>
      </c>
    </row>
    <row r="6" spans="1:14" x14ac:dyDescent="0.2">
      <c r="A6" s="16" t="s">
        <v>4</v>
      </c>
      <c r="B6" s="20">
        <v>1.665318568852205</v>
      </c>
      <c r="C6" s="20">
        <v>1.5898518536338728</v>
      </c>
      <c r="D6" s="20">
        <v>2.2097934467393947</v>
      </c>
      <c r="E6" s="20">
        <v>4.2470933202879291</v>
      </c>
      <c r="F6" s="20">
        <v>5.5685859738316799</v>
      </c>
      <c r="G6" s="20">
        <v>2.1131425639520778</v>
      </c>
      <c r="H6" s="20">
        <v>3.9616981179153306</v>
      </c>
      <c r="I6" s="20">
        <v>2.9283025455846476</v>
      </c>
      <c r="J6" s="20">
        <v>1.913789277131495</v>
      </c>
      <c r="K6" s="20">
        <v>0.15744793460932416</v>
      </c>
      <c r="L6" s="20">
        <v>2.2631403061764224</v>
      </c>
      <c r="M6" s="18">
        <f t="shared" ref="M6:M14" si="0">B6*B$18+C6*C$18+D6*D$18+E6*E$18+F6*F$18+G6*G$18+H6*H$18+I6*I$18+J6*J$18+K6*K$18+L6*L$18</f>
        <v>2.1117408914102249</v>
      </c>
      <c r="N6" s="18">
        <f t="shared" ref="N6:N15" si="1">B6*B$25+C6*C$25+D6*D$25+E6*E$25+F6*F$25+G6*G$25+H6*H$25+I6*I$25+J6*J$25+K6*K$25+L6*L$25</f>
        <v>2.1117408914102249</v>
      </c>
    </row>
    <row r="7" spans="1:14" x14ac:dyDescent="0.2">
      <c r="A7" s="16" t="s">
        <v>5</v>
      </c>
      <c r="B7" s="20">
        <v>4.2226778291022629E-2</v>
      </c>
      <c r="C7" s="20">
        <v>0.33452780767216456</v>
      </c>
      <c r="D7" s="20">
        <v>0.18273291963421917</v>
      </c>
      <c r="E7" s="20">
        <v>2.5083310004697781</v>
      </c>
      <c r="F7" s="20">
        <v>0.31112966102366291</v>
      </c>
      <c r="G7" s="20">
        <v>0.53044030989824131</v>
      </c>
      <c r="H7" s="20">
        <v>0.11170201460287586</v>
      </c>
      <c r="I7" s="20">
        <v>0.1374349994727728</v>
      </c>
      <c r="J7" s="20">
        <v>0.7957181516449614</v>
      </c>
      <c r="K7" s="20">
        <v>4.1201328682813794E-2</v>
      </c>
      <c r="L7" s="20">
        <v>0.22437972266364528</v>
      </c>
      <c r="M7" s="18">
        <f t="shared" si="0"/>
        <v>0.41976666354033126</v>
      </c>
      <c r="N7" s="18">
        <f t="shared" si="1"/>
        <v>0.41976666354033115</v>
      </c>
    </row>
    <row r="8" spans="1:14" x14ac:dyDescent="0.2">
      <c r="A8" s="16" t="s">
        <v>6</v>
      </c>
      <c r="B8" s="20">
        <v>4.3066035509556713</v>
      </c>
      <c r="C8" s="20">
        <v>2.6694643238485858</v>
      </c>
      <c r="D8" s="20">
        <v>0.9816582426861542</v>
      </c>
      <c r="E8" s="20">
        <v>2.6963834976214924</v>
      </c>
      <c r="F8" s="20">
        <v>6.5781699759288728</v>
      </c>
      <c r="G8" s="20">
        <v>1.0632311676985426</v>
      </c>
      <c r="H8" s="20">
        <v>1.8468066414342141</v>
      </c>
      <c r="I8" s="20">
        <v>1.2017753647079394</v>
      </c>
      <c r="J8" s="20">
        <v>1.3927971734632245</v>
      </c>
      <c r="K8" s="20">
        <v>0.2538296142066207</v>
      </c>
      <c r="L8" s="20">
        <v>1.0896601474182774</v>
      </c>
      <c r="M8" s="18">
        <f t="shared" si="0"/>
        <v>1.9873026059563614</v>
      </c>
      <c r="N8" s="18">
        <f t="shared" si="1"/>
        <v>1.9873026059563612</v>
      </c>
    </row>
    <row r="9" spans="1:14" x14ac:dyDescent="0.2">
      <c r="A9" s="16" t="s">
        <v>7</v>
      </c>
      <c r="B9" s="20">
        <v>2.2696893331424665E-2</v>
      </c>
      <c r="C9" s="20">
        <v>2.3653481350557087E-2</v>
      </c>
      <c r="D9" s="20">
        <v>0.31872020866433581</v>
      </c>
      <c r="E9" s="20">
        <v>1.6809000130022389</v>
      </c>
      <c r="F9" s="20">
        <v>0.10582641531417106</v>
      </c>
      <c r="G9" s="20">
        <v>0.15435264556861672</v>
      </c>
      <c r="H9" s="20">
        <v>2.9787203894100231E-3</v>
      </c>
      <c r="I9" s="20">
        <v>7.8088067882257277E-4</v>
      </c>
      <c r="J9" s="20">
        <v>4.036672375133199E-2</v>
      </c>
      <c r="K9" s="20">
        <v>7.357380121931034E-4</v>
      </c>
      <c r="L9" s="20">
        <v>1.4184924995977575E-2</v>
      </c>
      <c r="M9" s="18">
        <f t="shared" si="0"/>
        <v>8.7184090678234877E-2</v>
      </c>
      <c r="N9" s="18">
        <f t="shared" si="1"/>
        <v>8.7184090678234877E-2</v>
      </c>
    </row>
    <row r="10" spans="1:14" x14ac:dyDescent="0.2">
      <c r="A10" s="16" t="s">
        <v>8</v>
      </c>
      <c r="B10" s="20">
        <v>0.16975164872991103</v>
      </c>
      <c r="C10" s="20">
        <v>0.28417968308312158</v>
      </c>
      <c r="D10" s="20">
        <v>1.2196359984888583</v>
      </c>
      <c r="E10" s="20">
        <v>0.38594158646213206</v>
      </c>
      <c r="F10" s="20">
        <v>1.0011178888720584</v>
      </c>
      <c r="G10" s="20">
        <v>0.75092170311148365</v>
      </c>
      <c r="H10" s="20">
        <v>0.75674391492961657</v>
      </c>
      <c r="I10" s="20">
        <v>0.49054924243634029</v>
      </c>
      <c r="J10" s="20">
        <v>0.54974250403792413</v>
      </c>
      <c r="K10" s="20">
        <v>0.15222419472275309</v>
      </c>
      <c r="L10" s="20">
        <v>0.46629717077686295</v>
      </c>
      <c r="M10" s="18">
        <f t="shared" si="0"/>
        <v>0.47206165977516623</v>
      </c>
      <c r="N10" s="18">
        <f t="shared" si="1"/>
        <v>0.47206165977516618</v>
      </c>
    </row>
    <row r="11" spans="1:14" x14ac:dyDescent="0.2">
      <c r="A11" s="16" t="s">
        <v>9</v>
      </c>
      <c r="B11" s="20">
        <v>1.5277648385691986</v>
      </c>
      <c r="C11" s="20">
        <v>2.5576171477480942</v>
      </c>
      <c r="D11" s="20">
        <v>10.976723986399724</v>
      </c>
      <c r="E11" s="20">
        <v>3.4734742781591881</v>
      </c>
      <c r="F11" s="20">
        <v>9.0100609998485233</v>
      </c>
      <c r="G11" s="20">
        <v>6.7582953280033529</v>
      </c>
      <c r="H11" s="20">
        <v>6.8106952343665483</v>
      </c>
      <c r="I11" s="20">
        <v>4.4149431819270619</v>
      </c>
      <c r="J11" s="20">
        <v>4.9476825363413157</v>
      </c>
      <c r="K11" s="20">
        <v>1.3700177525047779</v>
      </c>
      <c r="L11" s="20">
        <v>4.1966745369917655</v>
      </c>
      <c r="M11" s="18">
        <f t="shared" si="0"/>
        <v>4.2485549379764951</v>
      </c>
      <c r="N11" s="18">
        <f t="shared" si="1"/>
        <v>4.2485549379764951</v>
      </c>
    </row>
    <row r="12" spans="1:14" x14ac:dyDescent="0.2">
      <c r="A12" s="16" t="s">
        <v>10</v>
      </c>
      <c r="B12" s="20">
        <v>0.62917899653623721</v>
      </c>
      <c r="C12" s="20">
        <v>0.74761896411582229</v>
      </c>
      <c r="D12" s="20">
        <v>34.804246786145463</v>
      </c>
      <c r="E12" s="20">
        <v>11.83862797453556</v>
      </c>
      <c r="F12" s="20">
        <v>0.49315109536403712</v>
      </c>
      <c r="G12" s="20">
        <v>0.3839228240031583</v>
      </c>
      <c r="H12" s="20">
        <v>0.53021222931498402</v>
      </c>
      <c r="I12" s="20">
        <v>1.5352114145651781</v>
      </c>
      <c r="J12" s="20">
        <v>0.96647810535563183</v>
      </c>
      <c r="K12" s="20">
        <v>2.3528901629935453</v>
      </c>
      <c r="L12" s="20">
        <v>2.1586876766605876</v>
      </c>
      <c r="M12" s="18">
        <f t="shared" si="0"/>
        <v>1.978955193019083</v>
      </c>
      <c r="N12" s="18">
        <f t="shared" si="1"/>
        <v>1.978955193019083</v>
      </c>
    </row>
    <row r="13" spans="1:14" x14ac:dyDescent="0.2">
      <c r="A13" s="16" t="s">
        <v>11</v>
      </c>
      <c r="B13" s="20">
        <v>0.1699627826213661</v>
      </c>
      <c r="C13" s="20">
        <v>0.53558239915189987</v>
      </c>
      <c r="D13" s="20">
        <v>0.32296981144652692</v>
      </c>
      <c r="E13" s="20">
        <v>0.16201445908455314</v>
      </c>
      <c r="F13" s="20">
        <v>0.78523200163114915</v>
      </c>
      <c r="G13" s="20">
        <v>0.13241419848272198</v>
      </c>
      <c r="H13" s="20">
        <v>1.5965941287237724</v>
      </c>
      <c r="I13" s="20">
        <v>1.0174875245058121</v>
      </c>
      <c r="J13" s="20">
        <v>0.21519239064558993</v>
      </c>
      <c r="K13" s="20">
        <v>6.6952159109572418E-2</v>
      </c>
      <c r="L13" s="20">
        <v>0.49647237485921514</v>
      </c>
      <c r="M13" s="18">
        <f t="shared" si="0"/>
        <v>0.40345829196842731</v>
      </c>
      <c r="N13" s="18">
        <f t="shared" si="1"/>
        <v>0.40345829196842731</v>
      </c>
    </row>
    <row r="14" spans="1:14" x14ac:dyDescent="0.2">
      <c r="A14" s="16" t="s">
        <v>12</v>
      </c>
      <c r="B14" s="20">
        <v>2.7605756307756044</v>
      </c>
      <c r="C14" s="20">
        <v>1.540855356550576</v>
      </c>
      <c r="D14" s="20">
        <v>3.6164119676446633</v>
      </c>
      <c r="E14" s="20">
        <v>3.3357619879373179</v>
      </c>
      <c r="F14" s="20">
        <v>5.0077059726665745</v>
      </c>
      <c r="G14" s="20">
        <v>2.6937278957609352</v>
      </c>
      <c r="H14" s="20">
        <v>4.7570164618878072</v>
      </c>
      <c r="I14" s="20">
        <v>4.4463345852157286</v>
      </c>
      <c r="J14" s="20">
        <v>2.8759112612189974</v>
      </c>
      <c r="K14" s="20">
        <v>1.2831270932647725</v>
      </c>
      <c r="L14" s="20">
        <v>4.6565240145886388</v>
      </c>
      <c r="M14" s="18">
        <f t="shared" si="0"/>
        <v>3.0149618875678956</v>
      </c>
      <c r="N14" s="18">
        <f t="shared" si="1"/>
        <v>3.0149618875678952</v>
      </c>
    </row>
    <row r="15" spans="1:14" x14ac:dyDescent="0.2">
      <c r="A15" s="17" t="s">
        <v>13</v>
      </c>
      <c r="B15" s="20">
        <f>SUM(B5:B14)</f>
        <v>11.703151603356925</v>
      </c>
      <c r="C15" s="20">
        <f t="shared" ref="C15:M15" si="2">SUM(C5:C14)</f>
        <v>10.820622950688778</v>
      </c>
      <c r="D15" s="20">
        <f t="shared" si="2"/>
        <v>56.880933239628455</v>
      </c>
      <c r="E15" s="20">
        <f t="shared" si="2"/>
        <v>31.621750674895821</v>
      </c>
      <c r="F15" s="20">
        <f t="shared" si="2"/>
        <v>29.222906324855192</v>
      </c>
      <c r="G15" s="20">
        <f t="shared" si="2"/>
        <v>15.291881134836004</v>
      </c>
      <c r="H15" s="20">
        <f t="shared" si="2"/>
        <v>20.67529822289497</v>
      </c>
      <c r="I15" s="20">
        <f t="shared" si="2"/>
        <v>17.144235303549586</v>
      </c>
      <c r="J15" s="20">
        <f t="shared" si="2"/>
        <v>14.638600317506413</v>
      </c>
      <c r="K15" s="20">
        <f t="shared" si="2"/>
        <v>5.8785467174228963</v>
      </c>
      <c r="L15" s="20">
        <f t="shared" si="2"/>
        <v>15.930960309118817</v>
      </c>
      <c r="M15" s="4">
        <f t="shared" si="2"/>
        <v>15.396957744529978</v>
      </c>
      <c r="N15" s="18">
        <f t="shared" si="1"/>
        <v>15.396957744529978</v>
      </c>
    </row>
    <row r="17" spans="1:13" x14ac:dyDescent="0.2">
      <c r="A17" s="2" t="s">
        <v>33</v>
      </c>
      <c r="B17" s="49">
        <v>555.09299999999996</v>
      </c>
      <c r="C17" s="49">
        <v>346.83799999999997</v>
      </c>
      <c r="D17" s="49">
        <v>68.947000000000003</v>
      </c>
      <c r="E17" s="49">
        <v>101.274</v>
      </c>
      <c r="F17" s="49">
        <v>138.43299999999999</v>
      </c>
      <c r="G17" s="49">
        <v>373.952</v>
      </c>
      <c r="H17" s="49">
        <v>196.727</v>
      </c>
      <c r="I17" s="49">
        <v>375.214</v>
      </c>
      <c r="J17" s="49">
        <v>1008.9159999999999</v>
      </c>
      <c r="K17" s="49">
        <v>398.23600000000005</v>
      </c>
      <c r="L17" s="49">
        <v>227.21099999999998</v>
      </c>
      <c r="M17" s="3">
        <f>SUM(B17:L17)</f>
        <v>3790.8409999999999</v>
      </c>
    </row>
    <row r="18" spans="1:13" x14ac:dyDescent="0.2">
      <c r="A18" t="s">
        <v>35</v>
      </c>
      <c r="B18" s="21">
        <f>B17/$M$17</f>
        <v>0.14643004019424713</v>
      </c>
      <c r="C18" s="21">
        <f t="shared" ref="C18:L18" si="3">C17/$M$17</f>
        <v>9.149368174502702E-2</v>
      </c>
      <c r="D18" s="21">
        <f t="shared" si="3"/>
        <v>1.8187784715845378E-2</v>
      </c>
      <c r="E18" s="21">
        <f t="shared" si="3"/>
        <v>2.6715443881713846E-2</v>
      </c>
      <c r="F18" s="21">
        <f t="shared" si="3"/>
        <v>3.6517754239758407E-2</v>
      </c>
      <c r="G18" s="21">
        <f t="shared" si="3"/>
        <v>9.8646184316356189E-2</v>
      </c>
      <c r="H18" s="21">
        <f t="shared" si="3"/>
        <v>5.189534459503841E-2</v>
      </c>
      <c r="I18" s="21">
        <f t="shared" si="3"/>
        <v>9.8979091974577674E-2</v>
      </c>
      <c r="J18" s="21">
        <f t="shared" si="3"/>
        <v>0.2661456916816084</v>
      </c>
      <c r="K18" s="21">
        <f t="shared" si="3"/>
        <v>0.10505215069690342</v>
      </c>
      <c r="L18" s="21">
        <f t="shared" si="3"/>
        <v>5.9936831958924151E-2</v>
      </c>
      <c r="M18" s="3">
        <f>SUM(B18:L18)</f>
        <v>1</v>
      </c>
    </row>
    <row r="19" spans="1:13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1:13" x14ac:dyDescent="0.2">
      <c r="A20" s="19" t="s">
        <v>32</v>
      </c>
      <c r="B20" s="22">
        <v>1645</v>
      </c>
      <c r="C20" s="22">
        <v>791</v>
      </c>
      <c r="D20" s="22">
        <v>877</v>
      </c>
      <c r="E20" s="22">
        <v>528</v>
      </c>
      <c r="F20" s="22">
        <v>501</v>
      </c>
      <c r="G20" s="22">
        <v>2074</v>
      </c>
      <c r="H20" s="22">
        <v>434</v>
      </c>
      <c r="I20" s="22">
        <v>434</v>
      </c>
      <c r="J20" s="22">
        <v>1105</v>
      </c>
      <c r="K20" s="22">
        <v>2306</v>
      </c>
      <c r="L20" s="22">
        <v>1484.6426277640151</v>
      </c>
    </row>
    <row r="22" spans="1:13" ht="13.5" thickBot="1" x14ac:dyDescent="0.25">
      <c r="A22" s="2" t="s">
        <v>28</v>
      </c>
    </row>
    <row r="23" spans="1:13" ht="13.5" thickBot="1" x14ac:dyDescent="0.25">
      <c r="A23" s="43" t="s">
        <v>44</v>
      </c>
      <c r="B23" s="44">
        <v>337442.55319148937</v>
      </c>
      <c r="C23" s="45">
        <v>438480.40455120092</v>
      </c>
      <c r="D23" s="45">
        <v>78616.87571265678</v>
      </c>
      <c r="E23" s="45">
        <v>191806.81818181818</v>
      </c>
      <c r="F23" s="45">
        <v>276313.37325349299</v>
      </c>
      <c r="G23" s="45">
        <v>180304.72516875603</v>
      </c>
      <c r="H23" s="45">
        <v>453288.01843317971</v>
      </c>
      <c r="I23" s="45">
        <v>864548.38709677418</v>
      </c>
      <c r="J23" s="45">
        <v>913046.15384615376</v>
      </c>
      <c r="K23" s="45">
        <v>172695.57675628798</v>
      </c>
      <c r="L23" s="46">
        <v>153040.87040946484</v>
      </c>
    </row>
    <row r="24" spans="1:13" x14ac:dyDescent="0.2">
      <c r="A24" t="s">
        <v>34</v>
      </c>
      <c r="B24" s="23">
        <f>B20*B23</f>
        <v>555093000</v>
      </c>
      <c r="C24" s="23">
        <f t="shared" ref="C24:L24" si="4">C20*C23</f>
        <v>346837999.99999994</v>
      </c>
      <c r="D24" s="23">
        <f>D20*D23</f>
        <v>68947000</v>
      </c>
      <c r="E24" s="23">
        <f t="shared" si="4"/>
        <v>101274000</v>
      </c>
      <c r="F24" s="23">
        <f t="shared" si="4"/>
        <v>138433000</v>
      </c>
      <c r="G24" s="23">
        <f t="shared" si="4"/>
        <v>373952000</v>
      </c>
      <c r="H24" s="23">
        <f t="shared" si="4"/>
        <v>196727000</v>
      </c>
      <c r="I24" s="23">
        <f t="shared" si="4"/>
        <v>375214000</v>
      </c>
      <c r="J24" s="23">
        <f t="shared" si="4"/>
        <v>1008915999.9999999</v>
      </c>
      <c r="K24" s="23">
        <f t="shared" si="4"/>
        <v>398236000.00000006</v>
      </c>
      <c r="L24" s="23">
        <f t="shared" si="4"/>
        <v>227210999.99999997</v>
      </c>
      <c r="M24" s="3">
        <f>SUM(B24:L24)</f>
        <v>3790841000</v>
      </c>
    </row>
    <row r="25" spans="1:13" x14ac:dyDescent="0.2">
      <c r="B25" s="21">
        <f>B24/$M$24</f>
        <v>0.14643004019424713</v>
      </c>
      <c r="C25" s="21">
        <f t="shared" ref="C25:L25" si="5">C24/$M$24</f>
        <v>9.1493681745027006E-2</v>
      </c>
      <c r="D25" s="21">
        <f>D24/$M$24</f>
        <v>1.8187784715845375E-2</v>
      </c>
      <c r="E25" s="21">
        <f t="shared" si="5"/>
        <v>2.6715443881713846E-2</v>
      </c>
      <c r="F25" s="21">
        <f t="shared" si="5"/>
        <v>3.6517754239758407E-2</v>
      </c>
      <c r="G25" s="21">
        <f t="shared" si="5"/>
        <v>9.8646184316356189E-2</v>
      </c>
      <c r="H25" s="21">
        <f t="shared" si="5"/>
        <v>5.189534459503841E-2</v>
      </c>
      <c r="I25" s="21">
        <f t="shared" si="5"/>
        <v>9.8979091974577674E-2</v>
      </c>
      <c r="J25" s="21">
        <f t="shared" si="5"/>
        <v>0.26614569168160834</v>
      </c>
      <c r="K25" s="21">
        <f t="shared" si="5"/>
        <v>0.10505215069690342</v>
      </c>
      <c r="L25" s="21">
        <f t="shared" si="5"/>
        <v>5.9936831958924144E-2</v>
      </c>
      <c r="M25" s="3">
        <f>SUM(B25:L25)</f>
        <v>1</v>
      </c>
    </row>
    <row r="26" spans="1:13" x14ac:dyDescent="0.2">
      <c r="A26" s="2"/>
    </row>
    <row r="27" spans="1:13" x14ac:dyDescent="0.2">
      <c r="A27" s="2" t="s">
        <v>30</v>
      </c>
    </row>
    <row r="28" spans="1:13" x14ac:dyDescent="0.2">
      <c r="A28" s="2"/>
    </row>
    <row r="29" spans="1:13" x14ac:dyDescent="0.2">
      <c r="B29" s="20" t="s">
        <v>26</v>
      </c>
      <c r="C29" s="20" t="s">
        <v>29</v>
      </c>
      <c r="D29" s="47" t="s">
        <v>43</v>
      </c>
    </row>
    <row r="30" spans="1:13" x14ac:dyDescent="0.2">
      <c r="A30" s="16" t="s">
        <v>3</v>
      </c>
      <c r="B30" s="24">
        <f>M5</f>
        <v>0.67297152263775817</v>
      </c>
      <c r="C30" s="24">
        <f>N5</f>
        <v>0.67297152263775806</v>
      </c>
      <c r="D30" s="48">
        <f>C30*B$43</f>
        <v>3523.242609348018</v>
      </c>
      <c r="E30" s="70"/>
      <c r="F30" s="25"/>
    </row>
    <row r="31" spans="1:13" x14ac:dyDescent="0.2">
      <c r="A31" s="16" t="s">
        <v>4</v>
      </c>
      <c r="B31" s="24">
        <f t="shared" ref="B31:B40" si="6">M6</f>
        <v>2.1117408914102249</v>
      </c>
      <c r="C31" s="24">
        <f t="shared" ref="C31:C40" si="7">N6</f>
        <v>2.1117408914102249</v>
      </c>
      <c r="D31" s="48">
        <f t="shared" ref="D31:D40" si="8">C31*B$43</f>
        <v>11055.706279155456</v>
      </c>
      <c r="E31" s="70"/>
      <c r="F31" s="25"/>
    </row>
    <row r="32" spans="1:13" x14ac:dyDescent="0.2">
      <c r="A32" s="16" t="s">
        <v>5</v>
      </c>
      <c r="B32" s="24">
        <f t="shared" si="6"/>
        <v>0.41976666354033126</v>
      </c>
      <c r="C32" s="24">
        <f t="shared" si="7"/>
        <v>0.41976666354033115</v>
      </c>
      <c r="D32" s="48">
        <f t="shared" si="8"/>
        <v>2197.6261182231633</v>
      </c>
      <c r="E32" s="70"/>
      <c r="F32" s="25"/>
    </row>
    <row r="33" spans="1:6" x14ac:dyDescent="0.2">
      <c r="A33" s="16" t="s">
        <v>6</v>
      </c>
      <c r="B33" s="24">
        <f t="shared" si="6"/>
        <v>1.9873026059563614</v>
      </c>
      <c r="C33" s="24">
        <f t="shared" si="7"/>
        <v>1.9873026059563612</v>
      </c>
      <c r="D33" s="48">
        <f t="shared" si="8"/>
        <v>10404.228089072729</v>
      </c>
      <c r="E33" s="70"/>
      <c r="F33" s="25"/>
    </row>
    <row r="34" spans="1:6" x14ac:dyDescent="0.2">
      <c r="A34" s="16" t="s">
        <v>7</v>
      </c>
      <c r="B34" s="24">
        <f t="shared" si="6"/>
        <v>8.7184090678234877E-2</v>
      </c>
      <c r="C34" s="24">
        <f t="shared" si="7"/>
        <v>8.7184090678234877E-2</v>
      </c>
      <c r="D34" s="48">
        <f t="shared" si="8"/>
        <v>456.43937789646998</v>
      </c>
      <c r="E34" s="70"/>
      <c r="F34" s="25"/>
    </row>
    <row r="35" spans="1:6" x14ac:dyDescent="0.2">
      <c r="A35" s="16" t="s">
        <v>8</v>
      </c>
      <c r="B35" s="24">
        <f t="shared" si="6"/>
        <v>0.47206165977516623</v>
      </c>
      <c r="C35" s="24">
        <f t="shared" si="7"/>
        <v>0.47206165977516618</v>
      </c>
      <c r="D35" s="48">
        <f t="shared" si="8"/>
        <v>2471.408815993334</v>
      </c>
      <c r="E35" s="70"/>
      <c r="F35" s="25"/>
    </row>
    <row r="36" spans="1:6" x14ac:dyDescent="0.2">
      <c r="A36" s="16" t="s">
        <v>9</v>
      </c>
      <c r="B36" s="24">
        <f t="shared" si="6"/>
        <v>4.2485549379764951</v>
      </c>
      <c r="C36" s="24">
        <f t="shared" si="7"/>
        <v>4.2485549379764951</v>
      </c>
      <c r="D36" s="48">
        <f t="shared" si="8"/>
        <v>22242.679343940003</v>
      </c>
      <c r="E36" s="70"/>
      <c r="F36" s="25"/>
    </row>
    <row r="37" spans="1:6" x14ac:dyDescent="0.2">
      <c r="A37" s="16" t="s">
        <v>10</v>
      </c>
      <c r="B37" s="24">
        <f t="shared" si="6"/>
        <v>1.978955193019083</v>
      </c>
      <c r="C37" s="24">
        <f t="shared" si="7"/>
        <v>1.978955193019083</v>
      </c>
      <c r="D37" s="48">
        <f t="shared" si="8"/>
        <v>10360.526446508171</v>
      </c>
      <c r="E37" s="70"/>
      <c r="F37" s="25"/>
    </row>
    <row r="38" spans="1:6" x14ac:dyDescent="0.2">
      <c r="A38" s="16" t="s">
        <v>11</v>
      </c>
      <c r="B38" s="24">
        <f t="shared" si="6"/>
        <v>0.40345829196842731</v>
      </c>
      <c r="C38" s="24">
        <f t="shared" si="7"/>
        <v>0.40345829196842731</v>
      </c>
      <c r="D38" s="48">
        <f t="shared" si="8"/>
        <v>2112.2460572868554</v>
      </c>
      <c r="E38" s="70"/>
      <c r="F38" s="25"/>
    </row>
    <row r="39" spans="1:6" x14ac:dyDescent="0.2">
      <c r="A39" s="16" t="s">
        <v>12</v>
      </c>
      <c r="B39" s="24">
        <f t="shared" si="6"/>
        <v>3.0149618875678956</v>
      </c>
      <c r="C39" s="24">
        <f t="shared" si="7"/>
        <v>3.0149618875678952</v>
      </c>
      <c r="D39" s="48">
        <f t="shared" si="8"/>
        <v>15784.385862575797</v>
      </c>
      <c r="E39" s="70"/>
      <c r="F39" s="25"/>
    </row>
    <row r="40" spans="1:6" x14ac:dyDescent="0.2">
      <c r="A40" s="17" t="s">
        <v>13</v>
      </c>
      <c r="B40" s="24">
        <f t="shared" si="6"/>
        <v>15.396957744529978</v>
      </c>
      <c r="C40" s="24">
        <f t="shared" si="7"/>
        <v>15.396957744529978</v>
      </c>
      <c r="D40" s="48">
        <f t="shared" si="8"/>
        <v>80608.489000000001</v>
      </c>
    </row>
    <row r="41" spans="1:6" ht="13.5" thickBot="1" x14ac:dyDescent="0.25"/>
    <row r="42" spans="1:6" ht="13.5" thickBot="1" x14ac:dyDescent="0.25">
      <c r="A42" s="43" t="s">
        <v>36</v>
      </c>
      <c r="B42" s="69">
        <v>80608.489000000001</v>
      </c>
    </row>
    <row r="43" spans="1:6" x14ac:dyDescent="0.2">
      <c r="A43" s="19" t="s">
        <v>48</v>
      </c>
      <c r="B43" s="35">
        <f>B42/C40</f>
        <v>5235.3517063224708</v>
      </c>
    </row>
    <row r="44" spans="1:6" x14ac:dyDescent="0.2">
      <c r="A44" s="42" t="s">
        <v>49</v>
      </c>
    </row>
  </sheetData>
  <phoneticPr fontId="3" type="noConversion"/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7"/>
  <sheetViews>
    <sheetView tabSelected="1" workbookViewId="0">
      <pane xSplit="2" ySplit="1" topLeftCell="D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2" width="9.140625" style="91"/>
    <col min="3" max="3" width="9.5703125" style="91" hidden="1" customWidth="1"/>
    <col min="4" max="4" width="20.85546875" style="91" bestFit="1" customWidth="1"/>
    <col min="5" max="5" width="9.140625" style="91"/>
    <col min="6" max="6" width="10.28515625" style="91" bestFit="1" customWidth="1"/>
    <col min="7" max="7" width="9.140625" style="91"/>
    <col min="8" max="8" width="9.5703125" style="91" bestFit="1" customWidth="1"/>
    <col min="9" max="9" width="11.5703125" style="108" bestFit="1" customWidth="1"/>
    <col min="10" max="10" width="11" style="113" customWidth="1"/>
    <col min="11" max="11" width="14" style="91" customWidth="1"/>
    <col min="12" max="16384" width="9.140625" style="91"/>
  </cols>
  <sheetData>
    <row r="1" spans="1:12" x14ac:dyDescent="0.2">
      <c r="A1" s="91" t="s">
        <v>2</v>
      </c>
      <c r="B1" s="91" t="s">
        <v>62</v>
      </c>
      <c r="C1" s="92" t="s">
        <v>71</v>
      </c>
      <c r="D1" s="92" t="s">
        <v>72</v>
      </c>
      <c r="E1" s="92" t="s">
        <v>73</v>
      </c>
      <c r="F1" s="91" t="s">
        <v>64</v>
      </c>
      <c r="G1" s="91" t="s">
        <v>66</v>
      </c>
      <c r="H1" s="91" t="s">
        <v>67</v>
      </c>
      <c r="I1" s="108" t="s">
        <v>65</v>
      </c>
      <c r="J1" s="109" t="s">
        <v>70</v>
      </c>
      <c r="K1" s="91" t="s">
        <v>74</v>
      </c>
      <c r="L1" s="91" t="s">
        <v>75</v>
      </c>
    </row>
    <row r="2" spans="1:12" x14ac:dyDescent="0.2">
      <c r="A2" s="91">
        <v>1995</v>
      </c>
      <c r="B2" s="91">
        <v>1</v>
      </c>
      <c r="C2" s="110" t="e">
        <f>VLOOKUP($A2&amp;$B2,#REF!,MATCH(C$1,#REF!,0),0)</f>
        <v>#REF!</v>
      </c>
      <c r="D2" s="111">
        <v>2876.50778250037</v>
      </c>
      <c r="E2" s="110">
        <v>8.5627361543281815</v>
      </c>
      <c r="F2" s="91">
        <v>31.65</v>
      </c>
      <c r="G2" s="110">
        <v>850.47619047619014</v>
      </c>
      <c r="H2" s="110">
        <v>0</v>
      </c>
      <c r="I2" s="108">
        <v>104221.13319360001</v>
      </c>
      <c r="J2" s="109">
        <v>0</v>
      </c>
      <c r="K2" s="91">
        <v>0</v>
      </c>
      <c r="L2" s="110"/>
    </row>
    <row r="3" spans="1:12" x14ac:dyDescent="0.2">
      <c r="A3" s="91">
        <v>1995</v>
      </c>
      <c r="B3" s="91">
        <v>2</v>
      </c>
      <c r="C3" s="110" t="e">
        <f>VLOOKUP($A3&amp;$B3,#REF!,MATCH(C$1,#REF!,0),0)</f>
        <v>#REF!</v>
      </c>
      <c r="D3" s="111">
        <v>2902.3731334560703</v>
      </c>
      <c r="E3" s="110">
        <v>8.5627361543281815</v>
      </c>
      <c r="F3" s="91">
        <v>28.92</v>
      </c>
      <c r="G3" s="110">
        <v>926.1904761904766</v>
      </c>
      <c r="H3" s="110">
        <v>0</v>
      </c>
      <c r="I3" s="108">
        <v>104221.13319360001</v>
      </c>
      <c r="J3" s="109">
        <v>0</v>
      </c>
      <c r="K3" s="91">
        <v>0</v>
      </c>
      <c r="L3" s="110"/>
    </row>
    <row r="4" spans="1:12" x14ac:dyDescent="0.2">
      <c r="A4" s="91">
        <v>1995</v>
      </c>
      <c r="B4" s="91">
        <v>3</v>
      </c>
      <c r="C4" s="110" t="e">
        <f>VLOOKUP($A4&amp;$B4,#REF!,MATCH(C$1,#REF!,0),0)</f>
        <v>#REF!</v>
      </c>
      <c r="D4" s="111">
        <v>2674.2774221832501</v>
      </c>
      <c r="E4" s="110">
        <v>8.5627361543281815</v>
      </c>
      <c r="F4" s="91">
        <v>30.09</v>
      </c>
      <c r="G4" s="110">
        <v>598.57142857142867</v>
      </c>
      <c r="H4" s="110">
        <v>0</v>
      </c>
      <c r="I4" s="108">
        <v>104221.13319360001</v>
      </c>
      <c r="J4" s="109">
        <v>0</v>
      </c>
      <c r="K4" s="91">
        <v>0</v>
      </c>
      <c r="L4" s="91">
        <v>0</v>
      </c>
    </row>
    <row r="5" spans="1:12" x14ac:dyDescent="0.2">
      <c r="A5" s="91">
        <v>1995</v>
      </c>
      <c r="B5" s="91">
        <v>4</v>
      </c>
      <c r="C5" s="110" t="e">
        <f>VLOOKUP($A5&amp;$B5,#REF!,MATCH(C$1,#REF!,0),0)</f>
        <v>#REF!</v>
      </c>
      <c r="D5" s="111">
        <v>2456.5582183773708</v>
      </c>
      <c r="E5" s="110">
        <v>8.5627361543281815</v>
      </c>
      <c r="F5" s="91">
        <v>30.49</v>
      </c>
      <c r="G5" s="110">
        <v>315.76190476190493</v>
      </c>
      <c r="H5" s="110">
        <v>16.904761904761909</v>
      </c>
      <c r="I5" s="108">
        <v>104221.13319360001</v>
      </c>
      <c r="J5" s="109">
        <v>0</v>
      </c>
      <c r="K5" s="91">
        <v>0</v>
      </c>
      <c r="L5" s="91">
        <v>0</v>
      </c>
    </row>
    <row r="6" spans="1:12" x14ac:dyDescent="0.2">
      <c r="A6" s="91">
        <v>1995</v>
      </c>
      <c r="B6" s="91">
        <v>5</v>
      </c>
      <c r="C6" s="110" t="e">
        <f>VLOOKUP($A6&amp;$B6,#REF!,MATCH(C$1,#REF!,0),0)</f>
        <v>#REF!</v>
      </c>
      <c r="D6" s="111">
        <v>2529.6447006496205</v>
      </c>
      <c r="E6" s="110">
        <v>8.5627361543281815</v>
      </c>
      <c r="F6" s="91">
        <v>29.81</v>
      </c>
      <c r="G6" s="110">
        <v>153.71428571428572</v>
      </c>
      <c r="H6" s="110">
        <v>54.809523809523832</v>
      </c>
      <c r="I6" s="108">
        <v>104221.13319360001</v>
      </c>
      <c r="J6" s="109">
        <v>0</v>
      </c>
      <c r="K6" s="91">
        <v>0</v>
      </c>
      <c r="L6" s="91">
        <v>0</v>
      </c>
    </row>
    <row r="7" spans="1:12" x14ac:dyDescent="0.2">
      <c r="A7" s="91">
        <v>1995</v>
      </c>
      <c r="B7" s="91">
        <v>6</v>
      </c>
      <c r="C7" s="110" t="e">
        <f>VLOOKUP($A7&amp;$B7,#REF!,MATCH(C$1,#REF!,0),0)</f>
        <v>#REF!</v>
      </c>
      <c r="D7" s="111">
        <v>3101.4932104184913</v>
      </c>
      <c r="E7" s="110">
        <v>8.5627361543281815</v>
      </c>
      <c r="F7" s="91">
        <v>30.68</v>
      </c>
      <c r="G7" s="110">
        <v>9.4285714285714306</v>
      </c>
      <c r="H7" s="110">
        <v>214.76190476190442</v>
      </c>
      <c r="I7" s="108">
        <v>104221.13319360001</v>
      </c>
      <c r="J7" s="109">
        <v>0</v>
      </c>
      <c r="K7" s="91">
        <v>0</v>
      </c>
      <c r="L7" s="91">
        <v>0</v>
      </c>
    </row>
    <row r="8" spans="1:12" x14ac:dyDescent="0.2">
      <c r="A8" s="91">
        <v>1995</v>
      </c>
      <c r="B8" s="91">
        <v>7</v>
      </c>
      <c r="C8" s="110" t="e">
        <f>VLOOKUP($A8&amp;$B8,#REF!,MATCH(C$1,#REF!,0),0)</f>
        <v>#REF!</v>
      </c>
      <c r="D8" s="111">
        <v>3529.8730757974859</v>
      </c>
      <c r="E8" s="110">
        <v>8.5627361543281815</v>
      </c>
      <c r="F8" s="91">
        <v>30.66</v>
      </c>
      <c r="G8" s="110">
        <v>0</v>
      </c>
      <c r="H8" s="110">
        <v>388.95238095238091</v>
      </c>
      <c r="I8" s="108">
        <v>104221.13319360001</v>
      </c>
      <c r="J8" s="109">
        <v>0</v>
      </c>
      <c r="K8" s="91">
        <v>0</v>
      </c>
      <c r="L8" s="91">
        <v>0</v>
      </c>
    </row>
    <row r="9" spans="1:12" x14ac:dyDescent="0.2">
      <c r="A9" s="91">
        <v>1995</v>
      </c>
      <c r="B9" s="91">
        <v>8</v>
      </c>
      <c r="C9" s="110" t="e">
        <f>VLOOKUP($A9&amp;$B9,#REF!,MATCH(C$1,#REF!,0),0)</f>
        <v>#REF!</v>
      </c>
      <c r="D9" s="111">
        <v>3820.4329173850801</v>
      </c>
      <c r="E9" s="110">
        <v>8.5627361543281815</v>
      </c>
      <c r="F9" s="91">
        <v>30.07</v>
      </c>
      <c r="G9" s="110">
        <v>0</v>
      </c>
      <c r="H9" s="110">
        <v>505.38095238095173</v>
      </c>
      <c r="I9" s="108">
        <v>104221.13319360001</v>
      </c>
      <c r="J9" s="109">
        <v>0</v>
      </c>
      <c r="K9" s="91">
        <v>0</v>
      </c>
      <c r="L9" s="91">
        <v>0</v>
      </c>
    </row>
    <row r="10" spans="1:12" x14ac:dyDescent="0.2">
      <c r="A10" s="91">
        <v>1995</v>
      </c>
      <c r="B10" s="91">
        <v>9</v>
      </c>
      <c r="C10" s="110" t="e">
        <f>VLOOKUP($A10&amp;$B10,#REF!,MATCH(C$1,#REF!,0),0)</f>
        <v>#REF!</v>
      </c>
      <c r="D10" s="111">
        <v>3612.7808231147906</v>
      </c>
      <c r="E10" s="110">
        <v>8.5627361543281815</v>
      </c>
      <c r="F10" s="91">
        <v>30.72</v>
      </c>
      <c r="G10" s="110">
        <v>12.61904761904762</v>
      </c>
      <c r="H10" s="110">
        <v>379.42857142857179</v>
      </c>
      <c r="I10" s="108">
        <v>104221.13319360001</v>
      </c>
      <c r="J10" s="109">
        <v>0</v>
      </c>
      <c r="K10" s="91">
        <v>0</v>
      </c>
      <c r="L10" s="91">
        <v>0</v>
      </c>
    </row>
    <row r="11" spans="1:12" x14ac:dyDescent="0.2">
      <c r="A11" s="91">
        <v>1995</v>
      </c>
      <c r="B11" s="91">
        <v>10</v>
      </c>
      <c r="C11" s="110" t="e">
        <f>VLOOKUP($A11&amp;$B11,#REF!,MATCH(C$1,#REF!,0),0)</f>
        <v>#REF!</v>
      </c>
      <c r="D11" s="111">
        <v>2657.8557432334201</v>
      </c>
      <c r="E11" s="110">
        <v>8.5627361543281815</v>
      </c>
      <c r="F11" s="91">
        <v>30.56</v>
      </c>
      <c r="G11" s="110">
        <v>94.666666666666686</v>
      </c>
      <c r="H11" s="110">
        <v>65.619047619047606</v>
      </c>
      <c r="I11" s="108">
        <v>104221.13319360001</v>
      </c>
      <c r="J11" s="109">
        <v>0</v>
      </c>
      <c r="K11" s="91">
        <v>0</v>
      </c>
      <c r="L11" s="91">
        <v>0</v>
      </c>
    </row>
    <row r="12" spans="1:12" x14ac:dyDescent="0.2">
      <c r="A12" s="91">
        <v>1995</v>
      </c>
      <c r="B12" s="91">
        <v>11</v>
      </c>
      <c r="C12" s="110" t="e">
        <f>VLOOKUP($A12&amp;$B12,#REF!,MATCH(C$1,#REF!,0),0)</f>
        <v>#REF!</v>
      </c>
      <c r="D12" s="111">
        <v>2560.7502610208858</v>
      </c>
      <c r="E12" s="110">
        <v>8.5627361543281815</v>
      </c>
      <c r="F12" s="91">
        <v>30.35</v>
      </c>
      <c r="G12" s="110">
        <v>451.09523809523768</v>
      </c>
      <c r="H12" s="110">
        <v>3.1428571428571401</v>
      </c>
      <c r="I12" s="108">
        <v>104221.13319360001</v>
      </c>
      <c r="J12" s="109">
        <v>0</v>
      </c>
      <c r="K12" s="91">
        <v>0</v>
      </c>
      <c r="L12" s="91">
        <v>0</v>
      </c>
    </row>
    <row r="13" spans="1:12" x14ac:dyDescent="0.2">
      <c r="A13" s="91">
        <v>1995</v>
      </c>
      <c r="B13" s="91">
        <v>12</v>
      </c>
      <c r="C13" s="110" t="e">
        <f>VLOOKUP($A13&amp;$B13,#REF!,MATCH(C$1,#REF!,0),0)</f>
        <v>#REF!</v>
      </c>
      <c r="D13" s="111">
        <v>2660.8091989245804</v>
      </c>
      <c r="E13" s="110">
        <v>8.5627361543281815</v>
      </c>
      <c r="F13" s="91">
        <v>31</v>
      </c>
      <c r="G13" s="110">
        <v>757.66666666666799</v>
      </c>
      <c r="H13" s="110">
        <v>0</v>
      </c>
      <c r="I13" s="108">
        <v>104221.13319360001</v>
      </c>
      <c r="J13" s="109">
        <v>0</v>
      </c>
      <c r="K13" s="91">
        <v>0</v>
      </c>
      <c r="L13" s="91">
        <v>0</v>
      </c>
    </row>
    <row r="14" spans="1:12" x14ac:dyDescent="0.2">
      <c r="A14" s="91">
        <v>1996</v>
      </c>
      <c r="B14" s="91">
        <v>1</v>
      </c>
      <c r="C14" s="110" t="e">
        <f>VLOOKUP($A14&amp;$B14,#REF!,MATCH(C$1,#REF!,0),0)</f>
        <v>#REF!</v>
      </c>
      <c r="D14" s="111">
        <v>3029.77164015675</v>
      </c>
      <c r="E14" s="110">
        <v>8.2684627472534906</v>
      </c>
      <c r="F14" s="91">
        <v>31.65</v>
      </c>
      <c r="G14" s="110">
        <v>1051.6666666666661</v>
      </c>
      <c r="H14" s="110">
        <v>0</v>
      </c>
      <c r="I14" s="108">
        <v>104690.585771698</v>
      </c>
      <c r="J14" s="109">
        <v>0</v>
      </c>
      <c r="K14" s="91">
        <v>0</v>
      </c>
      <c r="L14" s="91">
        <v>0</v>
      </c>
    </row>
    <row r="15" spans="1:12" x14ac:dyDescent="0.2">
      <c r="A15" s="91">
        <v>1996</v>
      </c>
      <c r="B15" s="91">
        <v>2</v>
      </c>
      <c r="C15" s="110" t="e">
        <f>VLOOKUP($A15&amp;$B15,#REF!,MATCH(C$1,#REF!,0),0)</f>
        <v>#REF!</v>
      </c>
      <c r="D15" s="111">
        <v>2913.2983683652101</v>
      </c>
      <c r="E15" s="110">
        <v>8.2684627472534906</v>
      </c>
      <c r="F15" s="91">
        <v>29.92</v>
      </c>
      <c r="G15" s="110">
        <v>959.95238095238005</v>
      </c>
      <c r="H15" s="110">
        <v>0</v>
      </c>
      <c r="I15" s="108">
        <v>104690.585771698</v>
      </c>
      <c r="J15" s="109">
        <v>0</v>
      </c>
      <c r="K15" s="91">
        <v>0</v>
      </c>
      <c r="L15" s="91">
        <v>0</v>
      </c>
    </row>
    <row r="16" spans="1:12" x14ac:dyDescent="0.2">
      <c r="A16" s="91">
        <v>1996</v>
      </c>
      <c r="B16" s="91">
        <v>3</v>
      </c>
      <c r="C16" s="110" t="e">
        <f>VLOOKUP($A16&amp;$B16,#REF!,MATCH(C$1,#REF!,0),0)</f>
        <v>#REF!</v>
      </c>
      <c r="D16" s="111">
        <v>2748.6916285714283</v>
      </c>
      <c r="E16" s="110">
        <v>8.2684627472534906</v>
      </c>
      <c r="F16" s="91">
        <v>30.09</v>
      </c>
      <c r="G16" s="110">
        <v>718.23809523809575</v>
      </c>
      <c r="H16" s="110">
        <v>0</v>
      </c>
      <c r="I16" s="108">
        <v>104690.585771698</v>
      </c>
      <c r="J16" s="109">
        <v>0</v>
      </c>
      <c r="K16" s="91">
        <v>0</v>
      </c>
      <c r="L16" s="91">
        <v>0</v>
      </c>
    </row>
    <row r="17" spans="1:12" x14ac:dyDescent="0.2">
      <c r="A17" s="91">
        <v>1996</v>
      </c>
      <c r="B17" s="91">
        <v>4</v>
      </c>
      <c r="C17" s="110" t="e">
        <f>VLOOKUP($A17&amp;$B17,#REF!,MATCH(C$1,#REF!,0),0)</f>
        <v>#REF!</v>
      </c>
      <c r="D17" s="111">
        <v>2547.3430737774797</v>
      </c>
      <c r="E17" s="110">
        <v>8.2684627472534906</v>
      </c>
      <c r="F17" s="91">
        <v>30.49</v>
      </c>
      <c r="G17" s="110">
        <v>542.47619047619105</v>
      </c>
      <c r="H17" s="110">
        <v>7.6190476190476204</v>
      </c>
      <c r="I17" s="108">
        <v>106156.64467723601</v>
      </c>
      <c r="J17" s="109">
        <v>0</v>
      </c>
      <c r="K17" s="91">
        <v>0</v>
      </c>
      <c r="L17" s="91">
        <v>0</v>
      </c>
    </row>
    <row r="18" spans="1:12" x14ac:dyDescent="0.2">
      <c r="A18" s="91">
        <v>1996</v>
      </c>
      <c r="B18" s="91">
        <v>5</v>
      </c>
      <c r="C18" s="110" t="e">
        <f>VLOOKUP($A18&amp;$B18,#REF!,MATCH(C$1,#REF!,0),0)</f>
        <v>#REF!</v>
      </c>
      <c r="D18" s="111">
        <v>2542.4381160077</v>
      </c>
      <c r="E18" s="110">
        <v>8.2684627472534906</v>
      </c>
      <c r="F18" s="91">
        <v>29.81</v>
      </c>
      <c r="G18" s="110">
        <v>177.14285714285711</v>
      </c>
      <c r="H18" s="110">
        <v>88.571428571428584</v>
      </c>
      <c r="I18" s="108">
        <v>106156.64467723601</v>
      </c>
      <c r="J18" s="109">
        <v>0</v>
      </c>
      <c r="K18" s="91">
        <v>0</v>
      </c>
      <c r="L18" s="91">
        <v>0</v>
      </c>
    </row>
    <row r="19" spans="1:12" x14ac:dyDescent="0.2">
      <c r="A19" s="91">
        <v>1996</v>
      </c>
      <c r="B19" s="91">
        <v>6</v>
      </c>
      <c r="C19" s="110" t="e">
        <f>VLOOKUP($A19&amp;$B19,#REF!,MATCH(C$1,#REF!,0),0)</f>
        <v>#REF!</v>
      </c>
      <c r="D19" s="111">
        <v>3032.5032755407501</v>
      </c>
      <c r="E19" s="110">
        <v>8.2684627472534906</v>
      </c>
      <c r="F19" s="91">
        <v>30.68</v>
      </c>
      <c r="G19" s="110">
        <v>25.28571428571427</v>
      </c>
      <c r="H19" s="110">
        <v>212.09523809523807</v>
      </c>
      <c r="I19" s="108">
        <v>106156.64467723601</v>
      </c>
      <c r="J19" s="109">
        <v>0</v>
      </c>
      <c r="K19" s="91">
        <v>0</v>
      </c>
      <c r="L19" s="91">
        <v>0</v>
      </c>
    </row>
    <row r="20" spans="1:12" x14ac:dyDescent="0.2">
      <c r="A20" s="91">
        <v>1996</v>
      </c>
      <c r="B20" s="91">
        <v>7</v>
      </c>
      <c r="C20" s="110" t="e">
        <f>VLOOKUP($A20&amp;$B20,#REF!,MATCH(C$1,#REF!,0),0)</f>
        <v>#REF!</v>
      </c>
      <c r="D20" s="111">
        <v>3504.0115946097694</v>
      </c>
      <c r="E20" s="110">
        <v>8.2684627472534906</v>
      </c>
      <c r="F20" s="91">
        <v>30.66</v>
      </c>
      <c r="G20" s="110">
        <v>0.19047619047618999</v>
      </c>
      <c r="H20" s="110">
        <v>364.99999999999937</v>
      </c>
      <c r="I20" s="108">
        <v>106799.027987134</v>
      </c>
      <c r="J20" s="109">
        <v>0</v>
      </c>
      <c r="K20" s="91">
        <v>0</v>
      </c>
      <c r="L20" s="91">
        <v>0</v>
      </c>
    </row>
    <row r="21" spans="1:12" x14ac:dyDescent="0.2">
      <c r="A21" s="91">
        <v>1996</v>
      </c>
      <c r="B21" s="91">
        <v>8</v>
      </c>
      <c r="C21" s="110" t="e">
        <f>VLOOKUP($A21&amp;$B21,#REF!,MATCH(C$1,#REF!,0),0)</f>
        <v>#REF!</v>
      </c>
      <c r="D21" s="111">
        <v>3385.5680869540893</v>
      </c>
      <c r="E21" s="110">
        <v>8.2684627472534906</v>
      </c>
      <c r="F21" s="91">
        <v>30.07</v>
      </c>
      <c r="G21" s="110">
        <v>0</v>
      </c>
      <c r="H21" s="110">
        <v>336.57142857142918</v>
      </c>
      <c r="I21" s="108">
        <v>106799.027987134</v>
      </c>
      <c r="J21" s="109">
        <v>0</v>
      </c>
      <c r="K21" s="91">
        <v>0</v>
      </c>
      <c r="L21" s="91">
        <v>0</v>
      </c>
    </row>
    <row r="22" spans="1:12" x14ac:dyDescent="0.2">
      <c r="A22" s="91">
        <v>1996</v>
      </c>
      <c r="B22" s="91">
        <v>9</v>
      </c>
      <c r="C22" s="110" t="e">
        <f>VLOOKUP($A22&amp;$B22,#REF!,MATCH(C$1,#REF!,0),0)</f>
        <v>#REF!</v>
      </c>
      <c r="D22" s="111">
        <v>3381.8009193480998</v>
      </c>
      <c r="E22" s="110">
        <v>8.2684627472534906</v>
      </c>
      <c r="F22" s="91">
        <v>30.72</v>
      </c>
      <c r="G22" s="110">
        <v>7.7619047619047601</v>
      </c>
      <c r="H22" s="110">
        <v>303.04761904761932</v>
      </c>
      <c r="I22" s="108">
        <v>106799.027987134</v>
      </c>
      <c r="J22" s="109">
        <v>0</v>
      </c>
      <c r="K22" s="91">
        <v>0</v>
      </c>
      <c r="L22" s="91">
        <v>0</v>
      </c>
    </row>
    <row r="23" spans="1:12" x14ac:dyDescent="0.2">
      <c r="A23" s="91">
        <v>1996</v>
      </c>
      <c r="B23" s="91">
        <v>10</v>
      </c>
      <c r="C23" s="110" t="e">
        <f>VLOOKUP($A23&amp;$B23,#REF!,MATCH(C$1,#REF!,0),0)</f>
        <v>#REF!</v>
      </c>
      <c r="D23" s="111">
        <v>2704.5714444815699</v>
      </c>
      <c r="E23" s="110">
        <v>8.2684627472534906</v>
      </c>
      <c r="F23" s="91">
        <v>30.56</v>
      </c>
      <c r="G23" s="110">
        <v>100.14285714285714</v>
      </c>
      <c r="H23" s="110">
        <v>53.047619047619079</v>
      </c>
      <c r="I23" s="108">
        <v>107801.911616367</v>
      </c>
      <c r="J23" s="109">
        <v>0</v>
      </c>
      <c r="K23" s="91">
        <v>0</v>
      </c>
      <c r="L23" s="91">
        <v>0</v>
      </c>
    </row>
    <row r="24" spans="1:12" x14ac:dyDescent="0.2">
      <c r="A24" s="91">
        <v>1996</v>
      </c>
      <c r="B24" s="91">
        <v>11</v>
      </c>
      <c r="C24" s="110" t="e">
        <f>VLOOKUP($A24&amp;$B24,#REF!,MATCH(C$1,#REF!,0),0)</f>
        <v>#REF!</v>
      </c>
      <c r="D24" s="111">
        <v>2510.9927674785899</v>
      </c>
      <c r="E24" s="110">
        <v>8.2684627472534906</v>
      </c>
      <c r="F24" s="91">
        <v>30.35</v>
      </c>
      <c r="G24" s="110">
        <v>408.09523809523807</v>
      </c>
      <c r="H24" s="110">
        <v>9.0476190476190492</v>
      </c>
      <c r="I24" s="108">
        <v>107801.911616367</v>
      </c>
      <c r="J24" s="109">
        <v>0</v>
      </c>
      <c r="K24" s="91">
        <v>0</v>
      </c>
      <c r="L24" s="91">
        <v>0</v>
      </c>
    </row>
    <row r="25" spans="1:12" x14ac:dyDescent="0.2">
      <c r="A25" s="91">
        <v>1996</v>
      </c>
      <c r="B25" s="91">
        <v>12</v>
      </c>
      <c r="C25" s="110" t="e">
        <f>VLOOKUP($A25&amp;$B25,#REF!,MATCH(C$1,#REF!,0),0)</f>
        <v>#REF!</v>
      </c>
      <c r="D25" s="111">
        <v>2758.5784806629827</v>
      </c>
      <c r="E25" s="110">
        <v>8.2684627472534906</v>
      </c>
      <c r="F25" s="91">
        <v>31</v>
      </c>
      <c r="G25" s="110">
        <v>767.04761904761858</v>
      </c>
      <c r="H25" s="110">
        <v>0</v>
      </c>
      <c r="I25" s="108">
        <v>107801.911616367</v>
      </c>
      <c r="J25" s="109">
        <v>0</v>
      </c>
      <c r="K25" s="91">
        <v>0</v>
      </c>
      <c r="L25" s="91">
        <v>0</v>
      </c>
    </row>
    <row r="26" spans="1:12" x14ac:dyDescent="0.2">
      <c r="A26" s="91">
        <v>1997</v>
      </c>
      <c r="B26" s="91">
        <v>1</v>
      </c>
      <c r="C26" s="110" t="e">
        <f>VLOOKUP($A26&amp;$B26,#REF!,MATCH(C$1,#REF!,0),0)</f>
        <v>#REF!</v>
      </c>
      <c r="D26" s="111">
        <v>2846.8168123591199</v>
      </c>
      <c r="E26" s="110">
        <v>8.0887787235358815</v>
      </c>
      <c r="F26" s="91">
        <v>31.65</v>
      </c>
      <c r="G26" s="110">
        <v>888.4285714285711</v>
      </c>
      <c r="H26" s="110">
        <v>0</v>
      </c>
      <c r="I26" s="108">
        <v>109270.627568948</v>
      </c>
      <c r="J26" s="109">
        <v>0</v>
      </c>
      <c r="K26" s="91">
        <v>0</v>
      </c>
      <c r="L26" s="91">
        <v>0</v>
      </c>
    </row>
    <row r="27" spans="1:12" x14ac:dyDescent="0.2">
      <c r="A27" s="91">
        <v>1997</v>
      </c>
      <c r="B27" s="91">
        <v>2</v>
      </c>
      <c r="C27" s="110" t="e">
        <f>VLOOKUP($A27&amp;$B27,#REF!,MATCH(C$1,#REF!,0),0)</f>
        <v>#REF!</v>
      </c>
      <c r="D27" s="111">
        <v>2788.3093775706061</v>
      </c>
      <c r="E27" s="110">
        <v>8.0887787235358815</v>
      </c>
      <c r="F27" s="91">
        <v>28.92</v>
      </c>
      <c r="G27" s="110">
        <v>869.80952380952465</v>
      </c>
      <c r="H27" s="110">
        <v>0</v>
      </c>
      <c r="I27" s="108">
        <v>109270.627568948</v>
      </c>
      <c r="J27" s="109">
        <v>0</v>
      </c>
      <c r="K27" s="91">
        <v>0</v>
      </c>
      <c r="L27" s="91">
        <v>0</v>
      </c>
    </row>
    <row r="28" spans="1:12" x14ac:dyDescent="0.2">
      <c r="A28" s="91">
        <v>1997</v>
      </c>
      <c r="B28" s="91">
        <v>3</v>
      </c>
      <c r="C28" s="110" t="e">
        <f>VLOOKUP($A28&amp;$B28,#REF!,MATCH(C$1,#REF!,0),0)</f>
        <v>#REF!</v>
      </c>
      <c r="D28" s="111">
        <v>2542.5901333990701</v>
      </c>
      <c r="E28" s="110">
        <v>8.0887787235358815</v>
      </c>
      <c r="F28" s="91">
        <v>30.09</v>
      </c>
      <c r="G28" s="110">
        <v>544.14285714285666</v>
      </c>
      <c r="H28" s="110">
        <v>0</v>
      </c>
      <c r="I28" s="108">
        <v>109270.627568948</v>
      </c>
      <c r="J28" s="109">
        <v>0</v>
      </c>
      <c r="K28" s="91">
        <v>0</v>
      </c>
      <c r="L28" s="91">
        <v>0</v>
      </c>
    </row>
    <row r="29" spans="1:12" x14ac:dyDescent="0.2">
      <c r="A29" s="91">
        <v>1997</v>
      </c>
      <c r="B29" s="91">
        <v>4</v>
      </c>
      <c r="C29" s="110" t="e">
        <f>VLOOKUP($A29&amp;$B29,#REF!,MATCH(C$1,#REF!,0),0)</f>
        <v>#REF!</v>
      </c>
      <c r="D29" s="111">
        <v>2403.3082272416195</v>
      </c>
      <c r="E29" s="110">
        <v>8.0887787235358815</v>
      </c>
      <c r="F29" s="91">
        <v>30.49</v>
      </c>
      <c r="G29" s="110">
        <v>414.14285714285711</v>
      </c>
      <c r="H29" s="110">
        <v>1</v>
      </c>
      <c r="I29" s="108">
        <v>111039.298748813</v>
      </c>
      <c r="J29" s="109">
        <v>0</v>
      </c>
      <c r="K29" s="91">
        <v>0</v>
      </c>
      <c r="L29" s="91">
        <v>0</v>
      </c>
    </row>
    <row r="30" spans="1:12" x14ac:dyDescent="0.2">
      <c r="A30" s="91">
        <v>1997</v>
      </c>
      <c r="B30" s="91">
        <v>5</v>
      </c>
      <c r="C30" s="110" t="e">
        <f>VLOOKUP($A30&amp;$B30,#REF!,MATCH(C$1,#REF!,0),0)</f>
        <v>#REF!</v>
      </c>
      <c r="D30" s="111">
        <v>2324.99046183363</v>
      </c>
      <c r="E30" s="110">
        <v>8.0887787235358815</v>
      </c>
      <c r="F30" s="91">
        <v>29.81</v>
      </c>
      <c r="G30" s="110">
        <v>239.19047619047583</v>
      </c>
      <c r="H30" s="110">
        <v>14.142857142857139</v>
      </c>
      <c r="I30" s="108">
        <v>111039.298748813</v>
      </c>
      <c r="J30" s="109">
        <v>0</v>
      </c>
      <c r="K30" s="91">
        <v>0</v>
      </c>
      <c r="L30" s="91">
        <v>0</v>
      </c>
    </row>
    <row r="31" spans="1:12" x14ac:dyDescent="0.2">
      <c r="A31" s="91">
        <v>1997</v>
      </c>
      <c r="B31" s="91">
        <v>6</v>
      </c>
      <c r="C31" s="110" t="e">
        <f>VLOOKUP($A31&amp;$B31,#REF!,MATCH(C$1,#REF!,0),0)</f>
        <v>#REF!</v>
      </c>
      <c r="D31" s="111">
        <v>2598.7021771874602</v>
      </c>
      <c r="E31" s="110">
        <v>8.0887787235358815</v>
      </c>
      <c r="F31" s="91">
        <v>30.68</v>
      </c>
      <c r="G31" s="110">
        <v>52.952380952380942</v>
      </c>
      <c r="H31" s="110">
        <v>109.80952380952388</v>
      </c>
      <c r="I31" s="108">
        <v>111039.298748813</v>
      </c>
      <c r="J31" s="109">
        <v>0</v>
      </c>
      <c r="K31" s="91">
        <v>0</v>
      </c>
      <c r="L31" s="91">
        <v>0</v>
      </c>
    </row>
    <row r="32" spans="1:12" x14ac:dyDescent="0.2">
      <c r="A32" s="91">
        <v>1997</v>
      </c>
      <c r="B32" s="91">
        <v>7</v>
      </c>
      <c r="C32" s="110" t="e">
        <f>VLOOKUP($A32&amp;$B32,#REF!,MATCH(C$1,#REF!,0),0)</f>
        <v>#REF!</v>
      </c>
      <c r="D32" s="111">
        <v>3427.0580143049001</v>
      </c>
      <c r="E32" s="110">
        <v>8.0887787235358815</v>
      </c>
      <c r="F32" s="91">
        <v>30.66</v>
      </c>
      <c r="G32" s="110">
        <v>1.2857142857142849</v>
      </c>
      <c r="H32" s="110">
        <v>368.80952380952351</v>
      </c>
      <c r="I32" s="108">
        <v>112529.21996337301</v>
      </c>
      <c r="J32" s="109">
        <v>0</v>
      </c>
      <c r="K32" s="91">
        <v>0</v>
      </c>
      <c r="L32" s="91">
        <v>0</v>
      </c>
    </row>
    <row r="33" spans="1:12" x14ac:dyDescent="0.2">
      <c r="A33" s="91">
        <v>1997</v>
      </c>
      <c r="B33" s="91">
        <v>8</v>
      </c>
      <c r="C33" s="110" t="e">
        <f>VLOOKUP($A33&amp;$B33,#REF!,MATCH(C$1,#REF!,0),0)</f>
        <v>#REF!</v>
      </c>
      <c r="D33" s="111">
        <v>3385.0027070629694</v>
      </c>
      <c r="E33" s="110">
        <v>8.0887787235358815</v>
      </c>
      <c r="F33" s="91">
        <v>30.07</v>
      </c>
      <c r="G33" s="110">
        <v>0</v>
      </c>
      <c r="H33" s="110">
        <v>393.19047619047569</v>
      </c>
      <c r="I33" s="108">
        <v>112529.21996337301</v>
      </c>
      <c r="J33" s="109">
        <v>0</v>
      </c>
      <c r="K33" s="91">
        <v>0</v>
      </c>
      <c r="L33" s="91">
        <v>0</v>
      </c>
    </row>
    <row r="34" spans="1:12" x14ac:dyDescent="0.2">
      <c r="A34" s="91">
        <v>1997</v>
      </c>
      <c r="B34" s="91">
        <v>9</v>
      </c>
      <c r="C34" s="110" t="e">
        <f>VLOOKUP($A34&amp;$B34,#REF!,MATCH(C$1,#REF!,0),0)</f>
        <v>#REF!</v>
      </c>
      <c r="D34" s="111">
        <v>3238.50574492532</v>
      </c>
      <c r="E34" s="110">
        <v>8.0887787235358815</v>
      </c>
      <c r="F34" s="91">
        <v>30.72</v>
      </c>
      <c r="G34" s="110">
        <v>3.8571428571428532</v>
      </c>
      <c r="H34" s="110">
        <v>257.71428571428578</v>
      </c>
      <c r="I34" s="108">
        <v>112529.21996337301</v>
      </c>
      <c r="J34" s="109">
        <v>0</v>
      </c>
      <c r="K34" s="91">
        <v>0</v>
      </c>
      <c r="L34" s="91">
        <v>0</v>
      </c>
    </row>
    <row r="35" spans="1:12" x14ac:dyDescent="0.2">
      <c r="A35" s="91">
        <v>1997</v>
      </c>
      <c r="B35" s="91">
        <v>10</v>
      </c>
      <c r="C35" s="110" t="e">
        <f>VLOOKUP($A35&amp;$B35,#REF!,MATCH(C$1,#REF!,0),0)</f>
        <v>#REF!</v>
      </c>
      <c r="D35" s="111">
        <v>2730.7770388615254</v>
      </c>
      <c r="E35" s="110">
        <v>8.0887787235358815</v>
      </c>
      <c r="F35" s="91">
        <v>30.56</v>
      </c>
      <c r="G35" s="110">
        <v>80.142857142857153</v>
      </c>
      <c r="H35" s="110">
        <v>128.8095238095238</v>
      </c>
      <c r="I35" s="108">
        <v>113464.85371886499</v>
      </c>
      <c r="J35" s="109">
        <v>0</v>
      </c>
      <c r="K35" s="91">
        <v>0</v>
      </c>
      <c r="L35" s="91">
        <v>0</v>
      </c>
    </row>
    <row r="36" spans="1:12" x14ac:dyDescent="0.2">
      <c r="A36" s="91">
        <v>1997</v>
      </c>
      <c r="B36" s="91">
        <v>11</v>
      </c>
      <c r="C36" s="110" t="e">
        <f>VLOOKUP($A36&amp;$B36,#REF!,MATCH(C$1,#REF!,0),0)</f>
        <v>#REF!</v>
      </c>
      <c r="D36" s="111">
        <v>2470.7558565955101</v>
      </c>
      <c r="E36" s="110">
        <v>8.0887787235358815</v>
      </c>
      <c r="F36" s="91">
        <v>30.35</v>
      </c>
      <c r="G36" s="110">
        <v>479.90476190476193</v>
      </c>
      <c r="H36" s="110">
        <v>18.523809523809518</v>
      </c>
      <c r="I36" s="108">
        <v>113464.85371886499</v>
      </c>
      <c r="J36" s="109">
        <v>0</v>
      </c>
      <c r="K36" s="91">
        <v>0</v>
      </c>
      <c r="L36" s="91">
        <v>0</v>
      </c>
    </row>
    <row r="37" spans="1:12" x14ac:dyDescent="0.2">
      <c r="A37" s="91">
        <v>1997</v>
      </c>
      <c r="B37" s="91">
        <v>12</v>
      </c>
      <c r="C37" s="110" t="e">
        <f>VLOOKUP($A37&amp;$B37,#REF!,MATCH(C$1,#REF!,0),0)</f>
        <v>#REF!</v>
      </c>
      <c r="D37" s="111">
        <v>2723.5259243053997</v>
      </c>
      <c r="E37" s="110">
        <v>8.0887787235358815</v>
      </c>
      <c r="F37" s="91">
        <v>31</v>
      </c>
      <c r="G37" s="110">
        <v>748.76190476190413</v>
      </c>
      <c r="H37" s="110">
        <v>0</v>
      </c>
      <c r="I37" s="108">
        <v>113464.85371886499</v>
      </c>
      <c r="J37" s="109">
        <v>0</v>
      </c>
      <c r="K37" s="91">
        <v>0</v>
      </c>
      <c r="L37" s="91">
        <v>0</v>
      </c>
    </row>
    <row r="38" spans="1:12" x14ac:dyDescent="0.2">
      <c r="A38" s="91">
        <v>1998</v>
      </c>
      <c r="B38" s="91">
        <v>1</v>
      </c>
      <c r="C38" s="110" t="e">
        <f>VLOOKUP($A38&amp;$B38,#REF!,MATCH(C$1,#REF!,0),0)</f>
        <v>#REF!</v>
      </c>
      <c r="D38" s="111">
        <v>2734.7796135002704</v>
      </c>
      <c r="E38" s="110">
        <v>7.9416130740393553</v>
      </c>
      <c r="F38" s="91">
        <v>31.65</v>
      </c>
      <c r="G38" s="110">
        <v>772.04761904761904</v>
      </c>
      <c r="H38" s="110">
        <v>0</v>
      </c>
      <c r="I38" s="108">
        <v>112654.819251334</v>
      </c>
      <c r="J38" s="109">
        <v>0</v>
      </c>
      <c r="K38" s="91">
        <v>0</v>
      </c>
      <c r="L38" s="91">
        <v>0</v>
      </c>
    </row>
    <row r="39" spans="1:12" x14ac:dyDescent="0.2">
      <c r="A39" s="91">
        <v>1998</v>
      </c>
      <c r="B39" s="91">
        <v>2</v>
      </c>
      <c r="C39" s="110" t="e">
        <f>VLOOKUP($A39&amp;$B39,#REF!,MATCH(C$1,#REF!,0),0)</f>
        <v>#REF!</v>
      </c>
      <c r="D39" s="111">
        <v>2597.8945599436202</v>
      </c>
      <c r="E39" s="110">
        <v>7.9416130740393553</v>
      </c>
      <c r="F39" s="91">
        <v>28.92</v>
      </c>
      <c r="G39" s="110">
        <v>730.57142857142856</v>
      </c>
      <c r="H39" s="110">
        <v>0</v>
      </c>
      <c r="I39" s="108">
        <v>112654.819251334</v>
      </c>
      <c r="J39" s="109">
        <v>0</v>
      </c>
      <c r="K39" s="91">
        <v>0</v>
      </c>
      <c r="L39" s="91">
        <v>0</v>
      </c>
    </row>
    <row r="40" spans="1:12" x14ac:dyDescent="0.2">
      <c r="A40" s="91">
        <v>1998</v>
      </c>
      <c r="B40" s="91">
        <v>3</v>
      </c>
      <c r="C40" s="110" t="e">
        <f>VLOOKUP($A40&amp;$B40,#REF!,MATCH(C$1,#REF!,0),0)</f>
        <v>#REF!</v>
      </c>
      <c r="D40" s="111">
        <v>2537.7771198355995</v>
      </c>
      <c r="E40" s="110">
        <v>7.9416130740393553</v>
      </c>
      <c r="F40" s="91">
        <v>30.09</v>
      </c>
      <c r="G40" s="110">
        <v>622.47619047618969</v>
      </c>
      <c r="H40" s="110">
        <v>7.1428571428571406</v>
      </c>
      <c r="I40" s="108">
        <v>112654.819251334</v>
      </c>
      <c r="J40" s="109">
        <v>0</v>
      </c>
      <c r="K40" s="91">
        <v>0</v>
      </c>
      <c r="L40" s="91">
        <v>0</v>
      </c>
    </row>
    <row r="41" spans="1:12" x14ac:dyDescent="0.2">
      <c r="A41" s="91">
        <v>1998</v>
      </c>
      <c r="B41" s="91">
        <v>4</v>
      </c>
      <c r="C41" s="110" t="e">
        <f>VLOOKUP($A41&amp;$B41,#REF!,MATCH(C$1,#REF!,0),0)</f>
        <v>#REF!</v>
      </c>
      <c r="D41" s="111">
        <v>2477.4012580653898</v>
      </c>
      <c r="E41" s="110">
        <v>7.9416130740393553</v>
      </c>
      <c r="F41" s="91">
        <v>30.49</v>
      </c>
      <c r="G41" s="110">
        <v>322.71428571428538</v>
      </c>
      <c r="H41" s="110">
        <v>39.38095238095233</v>
      </c>
      <c r="I41" s="108">
        <v>112635.148811507</v>
      </c>
      <c r="J41" s="109">
        <v>0</v>
      </c>
      <c r="K41" s="91">
        <v>0</v>
      </c>
      <c r="L41" s="91">
        <v>0</v>
      </c>
    </row>
    <row r="42" spans="1:12" x14ac:dyDescent="0.2">
      <c r="A42" s="91">
        <v>1998</v>
      </c>
      <c r="B42" s="91">
        <v>5</v>
      </c>
      <c r="C42" s="110" t="e">
        <f>VLOOKUP($A42&amp;$B42,#REF!,MATCH(C$1,#REF!,0),0)</f>
        <v>#REF!</v>
      </c>
      <c r="D42" s="111">
        <v>2580.9720573956197</v>
      </c>
      <c r="E42" s="110">
        <v>7.9416130740393553</v>
      </c>
      <c r="F42" s="91">
        <v>29.81</v>
      </c>
      <c r="G42" s="110">
        <v>124.76190476190476</v>
      </c>
      <c r="H42" s="110">
        <v>80.666666666666657</v>
      </c>
      <c r="I42" s="108">
        <v>112635.148811507</v>
      </c>
      <c r="J42" s="109">
        <v>0</v>
      </c>
      <c r="K42" s="91">
        <v>0</v>
      </c>
      <c r="L42" s="91">
        <v>0</v>
      </c>
    </row>
    <row r="43" spans="1:12" x14ac:dyDescent="0.2">
      <c r="A43" s="91">
        <v>1998</v>
      </c>
      <c r="B43" s="91">
        <v>6</v>
      </c>
      <c r="C43" s="110" t="e">
        <f>VLOOKUP($A43&amp;$B43,#REF!,MATCH(C$1,#REF!,0),0)</f>
        <v>#REF!</v>
      </c>
      <c r="D43" s="111">
        <v>3133.9379406857202</v>
      </c>
      <c r="E43" s="110">
        <v>7.9416130740393553</v>
      </c>
      <c r="F43" s="91">
        <v>30.68</v>
      </c>
      <c r="G43" s="110">
        <v>13.904761904761902</v>
      </c>
      <c r="H43" s="110">
        <v>260.71428571428606</v>
      </c>
      <c r="I43" s="108">
        <v>112635.148811507</v>
      </c>
      <c r="J43" s="109">
        <v>0</v>
      </c>
      <c r="K43" s="91">
        <v>0</v>
      </c>
      <c r="L43" s="91">
        <v>0</v>
      </c>
    </row>
    <row r="44" spans="1:12" x14ac:dyDescent="0.2">
      <c r="A44" s="91">
        <v>1998</v>
      </c>
      <c r="B44" s="91">
        <v>7</v>
      </c>
      <c r="C44" s="110" t="e">
        <f>VLOOKUP($A44&amp;$B44,#REF!,MATCH(C$1,#REF!,0),0)</f>
        <v>#REF!</v>
      </c>
      <c r="D44" s="111">
        <v>3600.7217508417507</v>
      </c>
      <c r="E44" s="110">
        <v>7.9416130740393553</v>
      </c>
      <c r="F44" s="91">
        <v>30.66</v>
      </c>
      <c r="G44" s="110">
        <v>1.857142857142859</v>
      </c>
      <c r="H44" s="110">
        <v>423.04761904761858</v>
      </c>
      <c r="I44" s="108">
        <v>113174.513212159</v>
      </c>
      <c r="J44" s="109">
        <v>0</v>
      </c>
      <c r="K44" s="91">
        <v>0</v>
      </c>
      <c r="L44" s="91">
        <v>0</v>
      </c>
    </row>
    <row r="45" spans="1:12" x14ac:dyDescent="0.2">
      <c r="A45" s="91">
        <v>1998</v>
      </c>
      <c r="B45" s="91">
        <v>8</v>
      </c>
      <c r="C45" s="110" t="e">
        <f>VLOOKUP($A45&amp;$B45,#REF!,MATCH(C$1,#REF!,0),0)</f>
        <v>#REF!</v>
      </c>
      <c r="D45" s="111">
        <v>3465.3134368669816</v>
      </c>
      <c r="E45" s="110">
        <v>7.9416130740393553</v>
      </c>
      <c r="F45" s="91">
        <v>30.07</v>
      </c>
      <c r="G45" s="110">
        <v>0</v>
      </c>
      <c r="H45" s="110">
        <v>402.47619047619008</v>
      </c>
      <c r="I45" s="108">
        <v>113174.513212159</v>
      </c>
      <c r="J45" s="109">
        <v>0</v>
      </c>
      <c r="K45" s="91">
        <v>0</v>
      </c>
      <c r="L45" s="91">
        <v>0</v>
      </c>
    </row>
    <row r="46" spans="1:12" x14ac:dyDescent="0.2">
      <c r="A46" s="91">
        <v>1998</v>
      </c>
      <c r="B46" s="91">
        <v>9</v>
      </c>
      <c r="C46" s="110" t="e">
        <f>VLOOKUP($A46&amp;$B46,#REF!,MATCH(C$1,#REF!,0),0)</f>
        <v>#REF!</v>
      </c>
      <c r="D46" s="111">
        <v>3602.8225070840599</v>
      </c>
      <c r="E46" s="110">
        <v>7.9416130740393553</v>
      </c>
      <c r="F46" s="91">
        <v>30.72</v>
      </c>
      <c r="G46" s="110">
        <v>0</v>
      </c>
      <c r="H46" s="110">
        <v>384.61904761904793</v>
      </c>
      <c r="I46" s="108">
        <v>113174.513212159</v>
      </c>
      <c r="J46" s="109">
        <v>0</v>
      </c>
      <c r="K46" s="91">
        <v>0</v>
      </c>
      <c r="L46" s="91">
        <v>0</v>
      </c>
    </row>
    <row r="47" spans="1:12" x14ac:dyDescent="0.2">
      <c r="A47" s="91">
        <v>1998</v>
      </c>
      <c r="B47" s="91">
        <v>10</v>
      </c>
      <c r="C47" s="110" t="e">
        <f>VLOOKUP($A47&amp;$B47,#REF!,MATCH(C$1,#REF!,0),0)</f>
        <v>#REF!</v>
      </c>
      <c r="D47" s="111">
        <v>2948.9925971955795</v>
      </c>
      <c r="E47" s="110">
        <v>7.9416130740393553</v>
      </c>
      <c r="F47" s="91">
        <v>30.56</v>
      </c>
      <c r="G47" s="110">
        <v>45.761904761904766</v>
      </c>
      <c r="H47" s="110">
        <v>201.04761904761915</v>
      </c>
      <c r="I47" s="108">
        <v>114139.518724999</v>
      </c>
      <c r="J47" s="109">
        <v>0</v>
      </c>
      <c r="K47" s="91">
        <v>0</v>
      </c>
      <c r="L47" s="91">
        <v>0</v>
      </c>
    </row>
    <row r="48" spans="1:12" x14ac:dyDescent="0.2">
      <c r="A48" s="91">
        <v>1998</v>
      </c>
      <c r="B48" s="91">
        <v>11</v>
      </c>
      <c r="C48" s="110" t="e">
        <f>VLOOKUP($A48&amp;$B48,#REF!,MATCH(C$1,#REF!,0),0)</f>
        <v>#REF!</v>
      </c>
      <c r="D48" s="111">
        <v>2465.5233353070998</v>
      </c>
      <c r="E48" s="110">
        <v>7.9416130740393553</v>
      </c>
      <c r="F48" s="91">
        <v>30.35</v>
      </c>
      <c r="G48" s="110">
        <v>280.47619047619025</v>
      </c>
      <c r="H48" s="110">
        <v>18.904761904761941</v>
      </c>
      <c r="I48" s="108">
        <v>114139.518724999</v>
      </c>
      <c r="J48" s="109">
        <v>0</v>
      </c>
      <c r="K48" s="91">
        <v>0</v>
      </c>
      <c r="L48" s="91">
        <v>0</v>
      </c>
    </row>
    <row r="49" spans="1:12" x14ac:dyDescent="0.2">
      <c r="A49" s="91">
        <v>1998</v>
      </c>
      <c r="B49" s="91">
        <v>12</v>
      </c>
      <c r="C49" s="110" t="e">
        <f>VLOOKUP($A49&amp;$B49,#REF!,MATCH(C$1,#REF!,0),0)</f>
        <v>#REF!</v>
      </c>
      <c r="D49" s="111">
        <v>2600.3119302949067</v>
      </c>
      <c r="E49" s="110">
        <v>7.9416130740393553</v>
      </c>
      <c r="F49" s="91">
        <v>31</v>
      </c>
      <c r="G49" s="110">
        <v>464.38095238095218</v>
      </c>
      <c r="H49" s="110">
        <v>6.1904761904761898</v>
      </c>
      <c r="I49" s="108">
        <v>114139.518724999</v>
      </c>
      <c r="J49" s="109">
        <v>0</v>
      </c>
      <c r="K49" s="91">
        <v>0</v>
      </c>
      <c r="L49" s="91">
        <v>0</v>
      </c>
    </row>
    <row r="50" spans="1:12" x14ac:dyDescent="0.2">
      <c r="A50" s="91">
        <v>1999</v>
      </c>
      <c r="B50" s="91">
        <v>1</v>
      </c>
      <c r="C50" s="110" t="e">
        <f>VLOOKUP($A50&amp;$B50,#REF!,MATCH(C$1,#REF!,0),0)</f>
        <v>#REF!</v>
      </c>
      <c r="D50" s="111">
        <v>2944.8934441564002</v>
      </c>
      <c r="E50" s="110">
        <v>7.6688582010609947</v>
      </c>
      <c r="F50" s="91">
        <v>31.65</v>
      </c>
      <c r="G50" s="110">
        <v>1013.4761904761899</v>
      </c>
      <c r="H50" s="110">
        <v>0.80952380952380898</v>
      </c>
      <c r="I50" s="108">
        <v>130241.147</v>
      </c>
      <c r="J50" s="109">
        <v>0</v>
      </c>
      <c r="K50" s="91">
        <v>0</v>
      </c>
      <c r="L50" s="91">
        <v>0</v>
      </c>
    </row>
    <row r="51" spans="1:12" x14ac:dyDescent="0.2">
      <c r="A51" s="91">
        <v>1999</v>
      </c>
      <c r="B51" s="91">
        <v>2</v>
      </c>
      <c r="C51" s="110" t="e">
        <f>VLOOKUP($A51&amp;$B51,#REF!,MATCH(C$1,#REF!,0),0)</f>
        <v>#REF!</v>
      </c>
      <c r="D51" s="111">
        <v>2622.8659450236</v>
      </c>
      <c r="E51" s="110">
        <v>7.6688582010609947</v>
      </c>
      <c r="F51" s="91">
        <v>28.92</v>
      </c>
      <c r="G51" s="110">
        <v>639.23809523809587</v>
      </c>
      <c r="H51" s="110">
        <v>0</v>
      </c>
      <c r="I51" s="108">
        <v>130241.147</v>
      </c>
      <c r="J51" s="109">
        <v>0</v>
      </c>
      <c r="K51" s="91">
        <v>0</v>
      </c>
      <c r="L51" s="91">
        <v>0</v>
      </c>
    </row>
    <row r="52" spans="1:12" x14ac:dyDescent="0.2">
      <c r="A52" s="91">
        <v>1999</v>
      </c>
      <c r="B52" s="91">
        <v>3</v>
      </c>
      <c r="C52" s="110" t="e">
        <f>VLOOKUP($A52&amp;$B52,#REF!,MATCH(C$1,#REF!,0),0)</f>
        <v>#REF!</v>
      </c>
      <c r="D52" s="111">
        <v>2660.212436751001</v>
      </c>
      <c r="E52" s="110">
        <v>7.6688582010609947</v>
      </c>
      <c r="F52" s="91">
        <v>30.09</v>
      </c>
      <c r="G52" s="110">
        <v>716.38095238095116</v>
      </c>
      <c r="H52" s="110">
        <v>0</v>
      </c>
      <c r="I52" s="108">
        <v>130241.147</v>
      </c>
      <c r="J52" s="109">
        <v>0</v>
      </c>
      <c r="K52" s="91">
        <v>0</v>
      </c>
      <c r="L52" s="91">
        <v>0</v>
      </c>
    </row>
    <row r="53" spans="1:12" x14ac:dyDescent="0.2">
      <c r="A53" s="91">
        <v>1999</v>
      </c>
      <c r="B53" s="91">
        <v>4</v>
      </c>
      <c r="C53" s="110" t="e">
        <f>VLOOKUP($A53&amp;$B53,#REF!,MATCH(C$1,#REF!,0),0)</f>
        <v>#REF!</v>
      </c>
      <c r="D53" s="111">
        <v>2495.6680408532402</v>
      </c>
      <c r="E53" s="110">
        <v>7.6688582010609947</v>
      </c>
      <c r="F53" s="91">
        <v>30.49</v>
      </c>
      <c r="G53" s="110">
        <v>340.61904761904788</v>
      </c>
      <c r="H53" s="110">
        <v>8.4761904761904798</v>
      </c>
      <c r="I53" s="108">
        <v>130948.995</v>
      </c>
      <c r="J53" s="109">
        <v>0</v>
      </c>
      <c r="K53" s="91">
        <v>0</v>
      </c>
      <c r="L53" s="91">
        <v>0</v>
      </c>
    </row>
    <row r="54" spans="1:12" x14ac:dyDescent="0.2">
      <c r="A54" s="91">
        <v>1999</v>
      </c>
      <c r="B54" s="91">
        <v>5</v>
      </c>
      <c r="C54" s="110" t="e">
        <f>VLOOKUP($A54&amp;$B54,#REF!,MATCH(C$1,#REF!,0),0)</f>
        <v>#REF!</v>
      </c>
      <c r="D54" s="111">
        <v>2612.0599635142598</v>
      </c>
      <c r="E54" s="110">
        <v>7.6688582010609947</v>
      </c>
      <c r="F54" s="91">
        <v>29.81</v>
      </c>
      <c r="G54" s="110">
        <v>87.190476190476133</v>
      </c>
      <c r="H54" s="110">
        <v>65.857142857142833</v>
      </c>
      <c r="I54" s="108">
        <v>130948.995</v>
      </c>
      <c r="J54" s="109">
        <v>0</v>
      </c>
      <c r="K54" s="91">
        <v>0</v>
      </c>
      <c r="L54" s="91">
        <v>0</v>
      </c>
    </row>
    <row r="55" spans="1:12" x14ac:dyDescent="0.2">
      <c r="A55" s="91">
        <v>1999</v>
      </c>
      <c r="B55" s="91">
        <v>6</v>
      </c>
      <c r="C55" s="110" t="e">
        <f>VLOOKUP($A55&amp;$B55,#REF!,MATCH(C$1,#REF!,0),0)</f>
        <v>#REF!</v>
      </c>
      <c r="D55" s="111">
        <v>3255.3985208663526</v>
      </c>
      <c r="E55" s="110">
        <v>7.6688582010609947</v>
      </c>
      <c r="F55" s="91">
        <v>30.68</v>
      </c>
      <c r="G55" s="110">
        <v>8.4761904761904798</v>
      </c>
      <c r="H55" s="110">
        <v>252</v>
      </c>
      <c r="I55" s="108">
        <v>130948.995</v>
      </c>
      <c r="J55" s="109">
        <v>0</v>
      </c>
      <c r="K55" s="91">
        <v>0</v>
      </c>
      <c r="L55" s="91">
        <v>0</v>
      </c>
    </row>
    <row r="56" spans="1:12" x14ac:dyDescent="0.2">
      <c r="A56" s="91">
        <v>1999</v>
      </c>
      <c r="B56" s="91">
        <v>7</v>
      </c>
      <c r="C56" s="110" t="e">
        <f>VLOOKUP($A56&amp;$B56,#REF!,MATCH(C$1,#REF!,0),0)</f>
        <v>#REF!</v>
      </c>
      <c r="D56" s="111">
        <v>3672.51118092774</v>
      </c>
      <c r="E56" s="110">
        <v>7.6688582010609947</v>
      </c>
      <c r="F56" s="91">
        <v>30.66</v>
      </c>
      <c r="G56" s="110">
        <v>0</v>
      </c>
      <c r="H56" s="110">
        <v>443.09523809523802</v>
      </c>
      <c r="I56" s="108">
        <v>131104.61199999999</v>
      </c>
      <c r="J56" s="109">
        <v>0</v>
      </c>
      <c r="K56" s="91">
        <v>0</v>
      </c>
      <c r="L56" s="91">
        <v>0</v>
      </c>
    </row>
    <row r="57" spans="1:12" x14ac:dyDescent="0.2">
      <c r="A57" s="91">
        <v>1999</v>
      </c>
      <c r="B57" s="91">
        <v>8</v>
      </c>
      <c r="C57" s="110" t="e">
        <f>VLOOKUP($A57&amp;$B57,#REF!,MATCH(C$1,#REF!,0),0)</f>
        <v>#REF!</v>
      </c>
      <c r="D57" s="111">
        <v>3769.9380918466895</v>
      </c>
      <c r="E57" s="110">
        <v>7.6688582010609947</v>
      </c>
      <c r="F57" s="91">
        <v>30.07</v>
      </c>
      <c r="G57" s="110">
        <v>0</v>
      </c>
      <c r="H57" s="110">
        <v>511.66666666666691</v>
      </c>
      <c r="I57" s="108">
        <v>131104.61199999999</v>
      </c>
      <c r="J57" s="109">
        <v>0</v>
      </c>
      <c r="K57" s="91">
        <v>0</v>
      </c>
      <c r="L57" s="91">
        <v>0</v>
      </c>
    </row>
    <row r="58" spans="1:12" x14ac:dyDescent="0.2">
      <c r="A58" s="91">
        <v>1999</v>
      </c>
      <c r="B58" s="91">
        <v>9</v>
      </c>
      <c r="C58" s="110" t="e">
        <f>VLOOKUP($A58&amp;$B58,#REF!,MATCH(C$1,#REF!,0),0)</f>
        <v>#REF!</v>
      </c>
      <c r="D58" s="111">
        <v>3415.0906245067599</v>
      </c>
      <c r="E58" s="110">
        <v>7.6688582010609947</v>
      </c>
      <c r="F58" s="91">
        <v>30.72</v>
      </c>
      <c r="G58" s="110">
        <v>4.2380952380952399</v>
      </c>
      <c r="H58" s="110">
        <v>345.5238095238094</v>
      </c>
      <c r="I58" s="108">
        <v>131104.61199999999</v>
      </c>
      <c r="J58" s="109">
        <v>0</v>
      </c>
      <c r="K58" s="91">
        <v>0</v>
      </c>
      <c r="L58" s="91">
        <v>0</v>
      </c>
    </row>
    <row r="59" spans="1:12" x14ac:dyDescent="0.2">
      <c r="A59" s="91">
        <v>1999</v>
      </c>
      <c r="B59" s="91">
        <v>10</v>
      </c>
      <c r="C59" s="110" t="e">
        <f>VLOOKUP($A59&amp;$B59,#REF!,MATCH(C$1,#REF!,0),0)</f>
        <v>#REF!</v>
      </c>
      <c r="D59" s="111">
        <v>2701.8445121951218</v>
      </c>
      <c r="E59" s="110">
        <v>7.6688582010609947</v>
      </c>
      <c r="F59" s="91">
        <v>30.56</v>
      </c>
      <c r="G59" s="110">
        <v>98.761904761904802</v>
      </c>
      <c r="H59" s="110">
        <v>85.85714285714289</v>
      </c>
      <c r="I59" s="108">
        <v>131473.24600000001</v>
      </c>
      <c r="J59" s="109">
        <v>0</v>
      </c>
      <c r="K59" s="91">
        <v>0</v>
      </c>
      <c r="L59" s="91">
        <v>0</v>
      </c>
    </row>
    <row r="60" spans="1:12" x14ac:dyDescent="0.2">
      <c r="A60" s="91">
        <v>1999</v>
      </c>
      <c r="B60" s="91">
        <v>11</v>
      </c>
      <c r="C60" s="110" t="e">
        <f>VLOOKUP($A60&amp;$B60,#REF!,MATCH(C$1,#REF!,0),0)</f>
        <v>#REF!</v>
      </c>
      <c r="D60" s="111">
        <v>2387.7905421354903</v>
      </c>
      <c r="E60" s="110">
        <v>7.6688582010609947</v>
      </c>
      <c r="F60" s="91">
        <v>30.35</v>
      </c>
      <c r="G60" s="110">
        <v>243.23809523809501</v>
      </c>
      <c r="H60" s="110">
        <v>8.6190476190476133</v>
      </c>
      <c r="I60" s="108">
        <v>131473.24600000001</v>
      </c>
      <c r="J60" s="109">
        <v>0</v>
      </c>
      <c r="K60" s="91">
        <v>0</v>
      </c>
      <c r="L60" s="91">
        <v>0</v>
      </c>
    </row>
    <row r="61" spans="1:12" x14ac:dyDescent="0.2">
      <c r="A61" s="91">
        <v>1999</v>
      </c>
      <c r="B61" s="91">
        <v>12</v>
      </c>
      <c r="C61" s="110" t="e">
        <f>VLOOKUP($A61&amp;$B61,#REF!,MATCH(C$1,#REF!,0),0)</f>
        <v>#REF!</v>
      </c>
      <c r="D61" s="111">
        <v>2568.3484546883233</v>
      </c>
      <c r="E61" s="110">
        <v>7.6688582010609947</v>
      </c>
      <c r="F61" s="91">
        <v>31</v>
      </c>
      <c r="G61" s="110">
        <v>544.38095238095275</v>
      </c>
      <c r="H61" s="110">
        <v>0.90476190476190499</v>
      </c>
      <c r="I61" s="108">
        <v>131473.24600000001</v>
      </c>
      <c r="J61" s="109">
        <v>0</v>
      </c>
      <c r="K61" s="91">
        <v>0</v>
      </c>
      <c r="L61" s="91">
        <v>0</v>
      </c>
    </row>
    <row r="62" spans="1:12" x14ac:dyDescent="0.2">
      <c r="A62" s="91">
        <v>2000</v>
      </c>
      <c r="B62" s="91">
        <v>1</v>
      </c>
      <c r="C62" s="110" t="e">
        <f>VLOOKUP($A62&amp;$B62,#REF!,MATCH(C$1,#REF!,0),0)</f>
        <v>#REF!</v>
      </c>
      <c r="D62" s="111">
        <v>2820.7475436395903</v>
      </c>
      <c r="E62" s="110">
        <v>6.0220000000000002</v>
      </c>
      <c r="F62" s="91">
        <v>31.65</v>
      </c>
      <c r="G62" s="110">
        <v>877.76190476190402</v>
      </c>
      <c r="H62" s="110">
        <v>0</v>
      </c>
      <c r="I62" s="112">
        <v>128780.32</v>
      </c>
      <c r="J62" s="113">
        <v>224.767</v>
      </c>
      <c r="K62" s="91">
        <v>0</v>
      </c>
      <c r="L62" s="91">
        <v>0</v>
      </c>
    </row>
    <row r="63" spans="1:12" x14ac:dyDescent="0.2">
      <c r="A63" s="91">
        <v>2000</v>
      </c>
      <c r="B63" s="91">
        <v>2</v>
      </c>
      <c r="C63" s="110" t="e">
        <f>VLOOKUP($A63&amp;$B63,#REF!,MATCH(C$1,#REF!,0),0)</f>
        <v>#REF!</v>
      </c>
      <c r="D63" s="111">
        <v>2797.8322221350695</v>
      </c>
      <c r="E63" s="110">
        <v>6.0220000000000002</v>
      </c>
      <c r="F63" s="91">
        <v>29.92</v>
      </c>
      <c r="G63" s="110">
        <v>886.00000000000091</v>
      </c>
      <c r="H63" s="110">
        <v>0.85714285714285698</v>
      </c>
      <c r="I63" s="112">
        <v>128780.32</v>
      </c>
      <c r="J63" s="113">
        <v>224.61133333333333</v>
      </c>
      <c r="K63" s="91">
        <v>0</v>
      </c>
      <c r="L63" s="91">
        <v>0</v>
      </c>
    </row>
    <row r="64" spans="1:12" x14ac:dyDescent="0.2">
      <c r="A64" s="91">
        <v>2000</v>
      </c>
      <c r="B64" s="91">
        <v>3</v>
      </c>
      <c r="C64" s="110" t="e">
        <f>VLOOKUP($A64&amp;$B64,#REF!,MATCH(C$1,#REF!,0),0)</f>
        <v>#REF!</v>
      </c>
      <c r="D64" s="111">
        <v>2571.6003460207617</v>
      </c>
      <c r="E64" s="110">
        <v>6.0220000000000002</v>
      </c>
      <c r="F64" s="91">
        <v>30.09</v>
      </c>
      <c r="G64" s="110">
        <v>449.0476190476187</v>
      </c>
      <c r="H64" s="110">
        <v>5.761904761904761</v>
      </c>
      <c r="I64" s="112">
        <v>128780.32</v>
      </c>
      <c r="J64" s="113">
        <v>224.45566666666667</v>
      </c>
      <c r="K64" s="91">
        <v>0</v>
      </c>
      <c r="L64" s="91">
        <v>0</v>
      </c>
    </row>
    <row r="65" spans="1:12" x14ac:dyDescent="0.2">
      <c r="A65" s="91">
        <v>2000</v>
      </c>
      <c r="B65" s="91">
        <v>4</v>
      </c>
      <c r="C65" s="110" t="e">
        <f>VLOOKUP($A65&amp;$B65,#REF!,MATCH(C$1,#REF!,0),0)</f>
        <v>#REF!</v>
      </c>
      <c r="D65" s="111">
        <v>2394.6724070039095</v>
      </c>
      <c r="E65" s="110">
        <v>6.0220000000000002</v>
      </c>
      <c r="F65" s="91">
        <v>30.49</v>
      </c>
      <c r="G65" s="110">
        <v>336</v>
      </c>
      <c r="H65" s="110">
        <v>0.38095238095238099</v>
      </c>
      <c r="I65" s="112">
        <v>129097.428</v>
      </c>
      <c r="J65" s="113">
        <v>224.3</v>
      </c>
      <c r="K65" s="91">
        <v>0</v>
      </c>
      <c r="L65" s="91">
        <v>0</v>
      </c>
    </row>
    <row r="66" spans="1:12" x14ac:dyDescent="0.2">
      <c r="A66" s="91">
        <v>2000</v>
      </c>
      <c r="B66" s="91">
        <v>5</v>
      </c>
      <c r="C66" s="110" t="e">
        <f>VLOOKUP($A66&amp;$B66,#REF!,MATCH(C$1,#REF!,0),0)</f>
        <v>#REF!</v>
      </c>
      <c r="D66" s="111">
        <v>2653.2472222951901</v>
      </c>
      <c r="E66" s="110">
        <v>6.0220000000000002</v>
      </c>
      <c r="F66" s="91">
        <v>29.81</v>
      </c>
      <c r="G66" s="110">
        <v>134.09523809523813</v>
      </c>
      <c r="H66" s="110">
        <v>86.476190476190496</v>
      </c>
      <c r="I66" s="112">
        <v>129097.428</v>
      </c>
      <c r="J66" s="113">
        <v>224.67766666666668</v>
      </c>
      <c r="K66" s="91">
        <v>0</v>
      </c>
      <c r="L66" s="91">
        <v>0</v>
      </c>
    </row>
    <row r="67" spans="1:12" x14ac:dyDescent="0.2">
      <c r="A67" s="91">
        <v>2000</v>
      </c>
      <c r="B67" s="91">
        <v>6</v>
      </c>
      <c r="C67" s="110" t="e">
        <f>VLOOKUP($A67&amp;$B67,#REF!,MATCH(C$1,#REF!,0),0)</f>
        <v>#REF!</v>
      </c>
      <c r="D67" s="111">
        <v>3152.2155646301198</v>
      </c>
      <c r="E67" s="110">
        <v>6.8070000000000004</v>
      </c>
      <c r="F67" s="91">
        <v>30.68</v>
      </c>
      <c r="G67" s="110">
        <v>16.190476190476161</v>
      </c>
      <c r="H67" s="110">
        <v>227.6666666666666</v>
      </c>
      <c r="I67" s="112">
        <v>129097.428</v>
      </c>
      <c r="J67" s="113">
        <v>225.05533333333332</v>
      </c>
      <c r="K67" s="91">
        <v>0</v>
      </c>
      <c r="L67" s="91">
        <v>0</v>
      </c>
    </row>
    <row r="68" spans="1:12" x14ac:dyDescent="0.2">
      <c r="A68" s="91">
        <v>2000</v>
      </c>
      <c r="B68" s="91">
        <v>7</v>
      </c>
      <c r="C68" s="110" t="e">
        <f>VLOOKUP($A68&amp;$B68,#REF!,MATCH(C$1,#REF!,0),0)</f>
        <v>#REF!</v>
      </c>
      <c r="D68" s="111">
        <v>3542.1128019386597</v>
      </c>
      <c r="E68" s="110">
        <v>6.8070000000000004</v>
      </c>
      <c r="F68" s="91">
        <v>30.66</v>
      </c>
      <c r="G68" s="110">
        <v>0.28571428571428598</v>
      </c>
      <c r="H68" s="110">
        <v>366.47619047619025</v>
      </c>
      <c r="I68" s="112">
        <v>127621.33199999999</v>
      </c>
      <c r="J68" s="113">
        <v>225.43299999999999</v>
      </c>
      <c r="K68" s="91">
        <v>0</v>
      </c>
      <c r="L68" s="91">
        <v>0</v>
      </c>
    </row>
    <row r="69" spans="1:12" x14ac:dyDescent="0.2">
      <c r="A69" s="91">
        <v>2000</v>
      </c>
      <c r="B69" s="91">
        <v>8</v>
      </c>
      <c r="C69" s="110" t="e">
        <f>VLOOKUP($A69&amp;$B69,#REF!,MATCH(C$1,#REF!,0),0)</f>
        <v>#REF!</v>
      </c>
      <c r="D69" s="111">
        <v>3426.2462539021894</v>
      </c>
      <c r="E69" s="110">
        <v>6.8070000000000004</v>
      </c>
      <c r="F69" s="91">
        <v>30.07</v>
      </c>
      <c r="G69" s="110">
        <v>0</v>
      </c>
      <c r="H69" s="110">
        <v>353.47619047619111</v>
      </c>
      <c r="I69" s="112">
        <v>127621.33199999999</v>
      </c>
      <c r="J69" s="113">
        <v>224.78866666666667</v>
      </c>
      <c r="K69" s="91">
        <v>0</v>
      </c>
      <c r="L69" s="91">
        <v>0</v>
      </c>
    </row>
    <row r="70" spans="1:12" x14ac:dyDescent="0.2">
      <c r="A70" s="91">
        <v>2000</v>
      </c>
      <c r="B70" s="91">
        <v>9</v>
      </c>
      <c r="C70" s="110" t="e">
        <f>VLOOKUP($A70&amp;$B70,#REF!,MATCH(C$1,#REF!,0),0)</f>
        <v>#REF!</v>
      </c>
      <c r="D70" s="111">
        <v>3466.1423786029627</v>
      </c>
      <c r="E70" s="110">
        <v>6.8070000000000004</v>
      </c>
      <c r="F70" s="91">
        <v>30.72</v>
      </c>
      <c r="G70" s="110">
        <v>11.428571428571431</v>
      </c>
      <c r="H70" s="110">
        <v>303.14285714285762</v>
      </c>
      <c r="I70" s="112">
        <v>127621.33199999999</v>
      </c>
      <c r="J70" s="113">
        <v>224.14433333333332</v>
      </c>
      <c r="K70" s="91">
        <v>0</v>
      </c>
      <c r="L70" s="91">
        <v>0</v>
      </c>
    </row>
    <row r="71" spans="1:12" x14ac:dyDescent="0.2">
      <c r="A71" s="91">
        <v>2000</v>
      </c>
      <c r="B71" s="91">
        <v>10</v>
      </c>
      <c r="C71" s="110" t="e">
        <f>VLOOKUP($A71&amp;$B71,#REF!,MATCH(C$1,#REF!,0),0)</f>
        <v>#REF!</v>
      </c>
      <c r="D71" s="111">
        <v>2779.90894228773</v>
      </c>
      <c r="E71" s="110">
        <v>6.0220000000000002</v>
      </c>
      <c r="F71" s="91">
        <v>30.56</v>
      </c>
      <c r="G71" s="110">
        <v>137.33333333333326</v>
      </c>
      <c r="H71" s="110">
        <v>87.952380952380878</v>
      </c>
      <c r="I71" s="112">
        <v>127756.92</v>
      </c>
      <c r="J71" s="113">
        <v>223.5</v>
      </c>
      <c r="K71" s="91">
        <v>0</v>
      </c>
      <c r="L71" s="91">
        <v>0</v>
      </c>
    </row>
    <row r="72" spans="1:12" x14ac:dyDescent="0.2">
      <c r="A72" s="91">
        <v>2000</v>
      </c>
      <c r="B72" s="91">
        <v>11</v>
      </c>
      <c r="C72" s="110" t="e">
        <f>VLOOKUP($A72&amp;$B72,#REF!,MATCH(C$1,#REF!,0),0)</f>
        <v>#REF!</v>
      </c>
      <c r="D72" s="111">
        <v>2616.1314780265302</v>
      </c>
      <c r="E72" s="110">
        <v>6.0220000000000002</v>
      </c>
      <c r="F72" s="91">
        <v>30.35</v>
      </c>
      <c r="G72" s="110">
        <v>277.42857142857122</v>
      </c>
      <c r="H72" s="110">
        <v>30.523809523809547</v>
      </c>
      <c r="I72" s="112">
        <v>127756.92</v>
      </c>
      <c r="J72" s="113">
        <v>222.24433333333334</v>
      </c>
      <c r="K72" s="91">
        <v>0</v>
      </c>
      <c r="L72" s="91">
        <v>0</v>
      </c>
    </row>
    <row r="73" spans="1:12" x14ac:dyDescent="0.2">
      <c r="A73" s="91">
        <v>2000</v>
      </c>
      <c r="B73" s="91">
        <v>12</v>
      </c>
      <c r="C73" s="110" t="e">
        <f>VLOOKUP($A73&amp;$B73,#REF!,MATCH(C$1,#REF!,0),0)</f>
        <v>#REF!</v>
      </c>
      <c r="D73" s="111">
        <v>2837.0195854922317</v>
      </c>
      <c r="E73" s="110">
        <v>6.0220000000000002</v>
      </c>
      <c r="F73" s="91">
        <v>31</v>
      </c>
      <c r="G73" s="110">
        <v>916.23809523809518</v>
      </c>
      <c r="H73" s="110">
        <v>0.28571428571428598</v>
      </c>
      <c r="I73" s="112">
        <v>127756.92</v>
      </c>
      <c r="J73" s="113">
        <v>220.98866666666666</v>
      </c>
      <c r="K73" s="91">
        <v>0</v>
      </c>
      <c r="L73" s="91">
        <v>0</v>
      </c>
    </row>
    <row r="74" spans="1:12" x14ac:dyDescent="0.2">
      <c r="A74" s="91">
        <v>2001</v>
      </c>
      <c r="B74" s="91">
        <v>1</v>
      </c>
      <c r="C74" s="110" t="e">
        <f>VLOOKUP($A74&amp;$B74,#REF!,MATCH(C$1,#REF!,0),0)</f>
        <v>#REF!</v>
      </c>
      <c r="D74" s="111">
        <v>3085.1425499948195</v>
      </c>
      <c r="E74" s="110">
        <v>6.0220000000000002</v>
      </c>
      <c r="F74" s="91">
        <v>31.65</v>
      </c>
      <c r="G74" s="110">
        <v>1215.5714285714289</v>
      </c>
      <c r="H74" s="110">
        <v>0</v>
      </c>
      <c r="I74" s="112">
        <v>127799.58199999999</v>
      </c>
      <c r="J74" s="113">
        <v>219.733</v>
      </c>
      <c r="K74" s="114">
        <v>119098843.00000003</v>
      </c>
      <c r="L74" s="115">
        <v>38604</v>
      </c>
    </row>
    <row r="75" spans="1:12" x14ac:dyDescent="0.2">
      <c r="A75" s="91">
        <v>2001</v>
      </c>
      <c r="B75" s="91">
        <v>2</v>
      </c>
      <c r="C75" s="110" t="e">
        <f>VLOOKUP($A75&amp;$B75,#REF!,MATCH(C$1,#REF!,0),0)</f>
        <v>#REF!</v>
      </c>
      <c r="D75" s="111">
        <v>2766.3474346513899</v>
      </c>
      <c r="E75" s="110">
        <v>6.0220000000000002</v>
      </c>
      <c r="F75" s="91">
        <v>28.92</v>
      </c>
      <c r="G75" s="110">
        <v>815.28571428571433</v>
      </c>
      <c r="H75" s="110">
        <v>0</v>
      </c>
      <c r="I75" s="112">
        <v>127799.58199999999</v>
      </c>
      <c r="J75" s="113">
        <v>218.733</v>
      </c>
      <c r="K75" s="114">
        <v>108158652.00000004</v>
      </c>
      <c r="L75" s="115">
        <v>39098</v>
      </c>
    </row>
    <row r="76" spans="1:12" x14ac:dyDescent="0.2">
      <c r="A76" s="91">
        <v>2001</v>
      </c>
      <c r="B76" s="91">
        <v>3</v>
      </c>
      <c r="C76" s="110" t="e">
        <f>VLOOKUP($A76&amp;$B76,#REF!,MATCH(C$1,#REF!,0),0)</f>
        <v>#REF!</v>
      </c>
      <c r="D76" s="111">
        <v>2653.5673285244598</v>
      </c>
      <c r="E76" s="110">
        <v>6.0220000000000002</v>
      </c>
      <c r="F76" s="91">
        <v>30.09</v>
      </c>
      <c r="G76" s="110">
        <v>688.04761904761904</v>
      </c>
      <c r="H76" s="110">
        <v>0</v>
      </c>
      <c r="I76" s="112">
        <v>127799.58199999999</v>
      </c>
      <c r="J76" s="113">
        <v>217.733</v>
      </c>
      <c r="K76" s="114">
        <v>104107407.00000013</v>
      </c>
      <c r="L76" s="115">
        <v>39233</v>
      </c>
    </row>
    <row r="77" spans="1:12" x14ac:dyDescent="0.2">
      <c r="A77" s="91">
        <v>2001</v>
      </c>
      <c r="B77" s="91">
        <v>4</v>
      </c>
      <c r="C77" s="110" t="e">
        <f>VLOOKUP($A77&amp;$B77,#REF!,MATCH(C$1,#REF!,0),0)</f>
        <v>#REF!</v>
      </c>
      <c r="D77" s="111">
        <v>2575.6085198372357</v>
      </c>
      <c r="E77" s="110">
        <v>6.0220000000000002</v>
      </c>
      <c r="F77" s="91">
        <v>30.49</v>
      </c>
      <c r="G77" s="110">
        <v>399.52380952381003</v>
      </c>
      <c r="H77" s="110">
        <v>65.714285714285722</v>
      </c>
      <c r="I77" s="112">
        <v>128518.863</v>
      </c>
      <c r="J77" s="113">
        <v>216.733</v>
      </c>
      <c r="K77" s="114">
        <v>101272927.00000012</v>
      </c>
      <c r="L77" s="115">
        <v>39320</v>
      </c>
    </row>
    <row r="78" spans="1:12" x14ac:dyDescent="0.2">
      <c r="A78" s="91">
        <v>2001</v>
      </c>
      <c r="B78" s="91">
        <v>5</v>
      </c>
      <c r="C78" s="110" t="e">
        <f>VLOOKUP($A78&amp;$B78,#REF!,MATCH(C$1,#REF!,0),0)</f>
        <v>#REF!</v>
      </c>
      <c r="D78" s="111">
        <v>2765.6806931951</v>
      </c>
      <c r="E78" s="110">
        <v>6.0220000000000002</v>
      </c>
      <c r="F78" s="91">
        <v>29.81</v>
      </c>
      <c r="G78" s="110">
        <v>82.19047619047609</v>
      </c>
      <c r="H78" s="110">
        <v>132</v>
      </c>
      <c r="I78" s="112">
        <v>128518.863</v>
      </c>
      <c r="J78" s="113">
        <v>215.68866666666668</v>
      </c>
      <c r="K78" s="114">
        <v>108840597.99999997</v>
      </c>
      <c r="L78" s="115">
        <v>39354</v>
      </c>
    </row>
    <row r="79" spans="1:12" x14ac:dyDescent="0.2">
      <c r="A79" s="91">
        <v>2001</v>
      </c>
      <c r="B79" s="91">
        <v>6</v>
      </c>
      <c r="C79" s="110" t="e">
        <f>VLOOKUP($A79&amp;$B79,#REF!,MATCH(C$1,#REF!,0),0)</f>
        <v>#REF!</v>
      </c>
      <c r="D79" s="111">
        <v>3041.5561123766092</v>
      </c>
      <c r="E79" s="110">
        <v>6.8070000000000004</v>
      </c>
      <c r="F79" s="91">
        <v>30.68</v>
      </c>
      <c r="G79" s="110">
        <v>28.714285714285758</v>
      </c>
      <c r="H79" s="110">
        <v>186.19047619047632</v>
      </c>
      <c r="I79" s="112">
        <v>128518.863</v>
      </c>
      <c r="J79" s="113">
        <v>214.64433333333332</v>
      </c>
      <c r="K79" s="114">
        <v>120171881.99999984</v>
      </c>
      <c r="L79" s="115">
        <v>39510</v>
      </c>
    </row>
    <row r="80" spans="1:12" x14ac:dyDescent="0.2">
      <c r="A80" s="91">
        <v>2001</v>
      </c>
      <c r="B80" s="91">
        <v>7</v>
      </c>
      <c r="C80" s="110" t="e">
        <f>VLOOKUP($A80&amp;$B80,#REF!,MATCH(C$1,#REF!,0),0)</f>
        <v>#REF!</v>
      </c>
      <c r="D80" s="111">
        <v>3392.7771312926893</v>
      </c>
      <c r="E80" s="110">
        <v>6.8070000000000004</v>
      </c>
      <c r="F80" s="91">
        <v>30.66</v>
      </c>
      <c r="G80" s="110">
        <v>0.238095238095238</v>
      </c>
      <c r="H80" s="110">
        <v>362.90476190476198</v>
      </c>
      <c r="I80" s="112">
        <v>128412.039</v>
      </c>
      <c r="J80" s="113">
        <v>213.6</v>
      </c>
      <c r="K80" s="114">
        <v>134116480.00000001</v>
      </c>
      <c r="L80" s="115">
        <v>39530</v>
      </c>
    </row>
    <row r="81" spans="1:12" x14ac:dyDescent="0.2">
      <c r="A81" s="91">
        <v>2001</v>
      </c>
      <c r="B81" s="91">
        <v>8</v>
      </c>
      <c r="C81" s="110" t="e">
        <f>VLOOKUP($A81&amp;$B81,#REF!,MATCH(C$1,#REF!,0),0)</f>
        <v>#REF!</v>
      </c>
      <c r="D81" s="111">
        <v>3643.93097694175</v>
      </c>
      <c r="E81" s="110">
        <v>6.8070000000000004</v>
      </c>
      <c r="F81" s="91">
        <v>30.07</v>
      </c>
      <c r="G81" s="110">
        <v>0</v>
      </c>
      <c r="H81" s="110">
        <v>448.80952380952397</v>
      </c>
      <c r="I81" s="112">
        <v>128412.039</v>
      </c>
      <c r="J81" s="113">
        <v>213.38900000000001</v>
      </c>
      <c r="K81" s="114">
        <v>144124758.00000009</v>
      </c>
      <c r="L81" s="115">
        <v>39552</v>
      </c>
    </row>
    <row r="82" spans="1:12" x14ac:dyDescent="0.2">
      <c r="A82" s="91">
        <v>2001</v>
      </c>
      <c r="B82" s="91">
        <v>9</v>
      </c>
      <c r="C82" s="110" t="e">
        <f>VLOOKUP($A82&amp;$B82,#REF!,MATCH(C$1,#REF!,0),0)</f>
        <v>#REF!</v>
      </c>
      <c r="D82" s="111">
        <v>3468.6244251276103</v>
      </c>
      <c r="E82" s="110">
        <v>6.8070000000000004</v>
      </c>
      <c r="F82" s="91">
        <v>30.72</v>
      </c>
      <c r="G82" s="110">
        <v>7.1904761904761898</v>
      </c>
      <c r="H82" s="110">
        <v>335.857142857143</v>
      </c>
      <c r="I82" s="112">
        <v>128412.039</v>
      </c>
      <c r="J82" s="113">
        <v>213.178</v>
      </c>
      <c r="K82" s="114">
        <v>137267343.00000006</v>
      </c>
      <c r="L82" s="115">
        <v>39574</v>
      </c>
    </row>
    <row r="83" spans="1:12" x14ac:dyDescent="0.2">
      <c r="A83" s="91">
        <v>2001</v>
      </c>
      <c r="B83" s="91">
        <v>10</v>
      </c>
      <c r="C83" s="110" t="e">
        <f>VLOOKUP($A83&amp;$B83,#REF!,MATCH(C$1,#REF!,0),0)</f>
        <v>#REF!</v>
      </c>
      <c r="D83" s="111">
        <v>2671.5474867390799</v>
      </c>
      <c r="E83" s="110">
        <v>6.0220000000000002</v>
      </c>
      <c r="F83" s="91">
        <v>30.56</v>
      </c>
      <c r="G83" s="110">
        <v>117.0952380952381</v>
      </c>
      <c r="H83" s="110">
        <v>77.333333333333329</v>
      </c>
      <c r="I83" s="112">
        <v>129157.516</v>
      </c>
      <c r="J83" s="113">
        <v>212.96700000000001</v>
      </c>
      <c r="K83" s="114">
        <v>105766565.00000018</v>
      </c>
      <c r="L83" s="115">
        <v>39590</v>
      </c>
    </row>
    <row r="84" spans="1:12" x14ac:dyDescent="0.2">
      <c r="A84" s="91">
        <v>2001</v>
      </c>
      <c r="B84" s="91">
        <v>11</v>
      </c>
      <c r="C84" s="110" t="e">
        <f>VLOOKUP($A84&amp;$B84,#REF!,MATCH(C$1,#REF!,0),0)</f>
        <v>#REF!</v>
      </c>
      <c r="D84" s="111">
        <v>2462.3808722725794</v>
      </c>
      <c r="E84" s="110">
        <v>6.0220000000000002</v>
      </c>
      <c r="F84" s="91">
        <v>30.35</v>
      </c>
      <c r="G84" s="110">
        <v>289.04761904761904</v>
      </c>
      <c r="H84" s="110">
        <v>17.047619047619058</v>
      </c>
      <c r="I84" s="112">
        <v>129157.516</v>
      </c>
      <c r="J84" s="113">
        <v>213.13366666666667</v>
      </c>
      <c r="K84" s="114">
        <v>98069243.00000003</v>
      </c>
      <c r="L84" s="115">
        <v>39827</v>
      </c>
    </row>
    <row r="85" spans="1:12" x14ac:dyDescent="0.2">
      <c r="A85" s="91">
        <v>2001</v>
      </c>
      <c r="B85" s="91">
        <v>12</v>
      </c>
      <c r="C85" s="110" t="e">
        <f>VLOOKUP($A85&amp;$B85,#REF!,MATCH(C$1,#REF!,0),0)</f>
        <v>#REF!</v>
      </c>
      <c r="D85" s="111">
        <v>2574.8314547640502</v>
      </c>
      <c r="E85" s="110">
        <v>6.0220000000000002</v>
      </c>
      <c r="F85" s="91">
        <v>31</v>
      </c>
      <c r="G85" s="110">
        <v>449.76190476190436</v>
      </c>
      <c r="H85" s="110">
        <v>0.14285714285714299</v>
      </c>
      <c r="I85" s="112">
        <v>129157.516</v>
      </c>
      <c r="J85" s="113">
        <v>213.30033333333336</v>
      </c>
      <c r="K85" s="114">
        <v>102797570.99999994</v>
      </c>
      <c r="L85" s="115">
        <v>39924</v>
      </c>
    </row>
    <row r="86" spans="1:12" x14ac:dyDescent="0.2">
      <c r="A86" s="91">
        <v>2002</v>
      </c>
      <c r="B86" s="91">
        <v>1</v>
      </c>
      <c r="C86" s="110" t="e">
        <f>VLOOKUP($A86&amp;$B86,#REF!,MATCH(C$1,#REF!,0),0)</f>
        <v>#REF!</v>
      </c>
      <c r="D86" s="111">
        <v>2777.4927150008721</v>
      </c>
      <c r="E86" s="110">
        <v>6.0220000000000002</v>
      </c>
      <c r="F86" s="91">
        <v>31.65</v>
      </c>
      <c r="G86" s="110">
        <v>893.80952380952397</v>
      </c>
      <c r="H86" s="110">
        <v>0</v>
      </c>
      <c r="I86" s="112">
        <v>131032.91800000001</v>
      </c>
      <c r="J86" s="113">
        <v>213.46700000000001</v>
      </c>
      <c r="K86" s="114">
        <v>111519110</v>
      </c>
      <c r="L86" s="115">
        <v>40151</v>
      </c>
    </row>
    <row r="87" spans="1:12" x14ac:dyDescent="0.2">
      <c r="A87" s="91">
        <v>2002</v>
      </c>
      <c r="B87" s="91">
        <v>2</v>
      </c>
      <c r="C87" s="110" t="e">
        <f>VLOOKUP($A87&amp;$B87,#REF!,MATCH(C$1,#REF!,0),0)</f>
        <v>#REF!</v>
      </c>
      <c r="D87" s="111">
        <v>2596.1197698355595</v>
      </c>
      <c r="E87" s="110">
        <v>6.0220000000000002</v>
      </c>
      <c r="F87" s="91">
        <v>28.92</v>
      </c>
      <c r="G87" s="110">
        <v>648.61904761904725</v>
      </c>
      <c r="H87" s="110">
        <v>0</v>
      </c>
      <c r="I87" s="112">
        <v>131032.91800000001</v>
      </c>
      <c r="J87" s="113">
        <v>213.52233333333334</v>
      </c>
      <c r="K87" s="114">
        <v>104672952.99999994</v>
      </c>
      <c r="L87" s="115">
        <v>40319</v>
      </c>
    </row>
    <row r="88" spans="1:12" x14ac:dyDescent="0.2">
      <c r="A88" s="91">
        <v>2002</v>
      </c>
      <c r="B88" s="91">
        <v>3</v>
      </c>
      <c r="C88" s="110" t="e">
        <f>VLOOKUP($A88&amp;$B88,#REF!,MATCH(C$1,#REF!,0),0)</f>
        <v>#REF!</v>
      </c>
      <c r="D88" s="111">
        <v>2591.7541408506299</v>
      </c>
      <c r="E88" s="110">
        <v>6.0220000000000002</v>
      </c>
      <c r="F88" s="91">
        <v>30.09</v>
      </c>
      <c r="G88" s="110">
        <v>656.95238095238153</v>
      </c>
      <c r="H88" s="110">
        <v>0</v>
      </c>
      <c r="I88" s="112">
        <v>131032.91800000001</v>
      </c>
      <c r="J88" s="113">
        <v>213.57766666666669</v>
      </c>
      <c r="K88" s="114">
        <v>104994551.99999987</v>
      </c>
      <c r="L88" s="115">
        <v>40511</v>
      </c>
    </row>
    <row r="89" spans="1:12" x14ac:dyDescent="0.2">
      <c r="A89" s="91">
        <v>2002</v>
      </c>
      <c r="B89" s="91">
        <v>4</v>
      </c>
      <c r="C89" s="110" t="e">
        <f>VLOOKUP($A89&amp;$B89,#REF!,MATCH(C$1,#REF!,0),0)</f>
        <v>#REF!</v>
      </c>
      <c r="D89" s="111">
        <v>2529.5507889546352</v>
      </c>
      <c r="E89" s="110">
        <v>6.0220000000000002</v>
      </c>
      <c r="F89" s="91">
        <v>30.49</v>
      </c>
      <c r="G89" s="110">
        <v>384.28571428571399</v>
      </c>
      <c r="H89" s="110">
        <v>39.761904761904795</v>
      </c>
      <c r="I89" s="112">
        <v>131655.041</v>
      </c>
      <c r="J89" s="113">
        <v>213.63300000000001</v>
      </c>
      <c r="K89" s="114">
        <v>102598580</v>
      </c>
      <c r="L89" s="115">
        <v>40560</v>
      </c>
    </row>
    <row r="90" spans="1:12" x14ac:dyDescent="0.2">
      <c r="A90" s="91">
        <v>2002</v>
      </c>
      <c r="B90" s="91">
        <v>5</v>
      </c>
      <c r="C90" s="110" t="e">
        <f>VLOOKUP($A90&amp;$B90,#REF!,MATCH(C$1,#REF!,0),0)</f>
        <v>#REF!</v>
      </c>
      <c r="D90" s="111">
        <v>2508.337022430369</v>
      </c>
      <c r="E90" s="110">
        <v>6.0220000000000002</v>
      </c>
      <c r="F90" s="91">
        <v>29.81</v>
      </c>
      <c r="G90" s="110">
        <v>122.0952380952381</v>
      </c>
      <c r="H90" s="110">
        <v>77.714285714285694</v>
      </c>
      <c r="I90" s="112">
        <v>131655.041</v>
      </c>
      <c r="J90" s="113">
        <v>212.911</v>
      </c>
      <c r="K90" s="114">
        <v>101763233.00000007</v>
      </c>
      <c r="L90" s="115">
        <v>40570</v>
      </c>
    </row>
    <row r="91" spans="1:12" x14ac:dyDescent="0.2">
      <c r="A91" s="91">
        <v>2002</v>
      </c>
      <c r="B91" s="91">
        <v>6</v>
      </c>
      <c r="C91" s="110" t="e">
        <f>VLOOKUP($A91&amp;$B91,#REF!,MATCH(C$1,#REF!,0),0)</f>
        <v>#REF!</v>
      </c>
      <c r="D91" s="111">
        <v>3052.3040433925066</v>
      </c>
      <c r="E91" s="110">
        <v>6.8070000000000004</v>
      </c>
      <c r="F91" s="91">
        <v>30.68</v>
      </c>
      <c r="G91" s="110">
        <v>52.142857142857103</v>
      </c>
      <c r="H91" s="110">
        <v>272.23809523809553</v>
      </c>
      <c r="I91" s="112">
        <v>131655.041</v>
      </c>
      <c r="J91" s="113">
        <v>212.18900000000002</v>
      </c>
      <c r="K91" s="114">
        <v>123801452.00000007</v>
      </c>
      <c r="L91" s="115">
        <v>40560</v>
      </c>
    </row>
    <row r="92" spans="1:12" x14ac:dyDescent="0.2">
      <c r="A92" s="91">
        <v>2002</v>
      </c>
      <c r="B92" s="91">
        <v>7</v>
      </c>
      <c r="C92" s="110" t="e">
        <f>VLOOKUP($A92&amp;$B92,#REF!,MATCH(C$1,#REF!,0),0)</f>
        <v>#REF!</v>
      </c>
      <c r="D92" s="111">
        <v>3594.7335487371702</v>
      </c>
      <c r="E92" s="110">
        <v>6.8070000000000004</v>
      </c>
      <c r="F92" s="91">
        <v>30.66</v>
      </c>
      <c r="G92" s="110">
        <v>0</v>
      </c>
      <c r="H92" s="110">
        <v>466.857142857143</v>
      </c>
      <c r="I92" s="112">
        <v>132356.834</v>
      </c>
      <c r="J92" s="113">
        <v>211.46700000000001</v>
      </c>
      <c r="K92" s="114">
        <v>145744876.99999982</v>
      </c>
      <c r="L92" s="115">
        <v>40544</v>
      </c>
    </row>
    <row r="93" spans="1:12" x14ac:dyDescent="0.2">
      <c r="A93" s="91">
        <v>2002</v>
      </c>
      <c r="B93" s="91">
        <v>8</v>
      </c>
      <c r="C93" s="110" t="e">
        <f>VLOOKUP($A93&amp;$B93,#REF!,MATCH(C$1,#REF!,0),0)</f>
        <v>#REF!</v>
      </c>
      <c r="D93" s="111">
        <v>3653.091167036765</v>
      </c>
      <c r="E93" s="110">
        <v>6.8070000000000004</v>
      </c>
      <c r="F93" s="91">
        <v>30.07</v>
      </c>
      <c r="G93" s="110">
        <v>0</v>
      </c>
      <c r="H93" s="110">
        <v>493.90476190476102</v>
      </c>
      <c r="I93" s="112">
        <v>132356.834</v>
      </c>
      <c r="J93" s="113">
        <v>211.43366666666668</v>
      </c>
      <c r="K93" s="114">
        <v>148059785.00000009</v>
      </c>
      <c r="L93" s="115">
        <v>40530</v>
      </c>
    </row>
    <row r="94" spans="1:12" x14ac:dyDescent="0.2">
      <c r="A94" s="91">
        <v>2002</v>
      </c>
      <c r="B94" s="91">
        <v>9</v>
      </c>
      <c r="C94" s="110" t="e">
        <f>VLOOKUP($A94&amp;$B94,#REF!,MATCH(C$1,#REF!,0),0)</f>
        <v>#REF!</v>
      </c>
      <c r="D94" s="111">
        <v>3577.8508395061763</v>
      </c>
      <c r="E94" s="110">
        <v>6.8070000000000004</v>
      </c>
      <c r="F94" s="91">
        <v>30.72</v>
      </c>
      <c r="G94" s="110">
        <v>0.28571428571428598</v>
      </c>
      <c r="H94" s="110">
        <v>440.142857142857</v>
      </c>
      <c r="I94" s="112">
        <v>132356.834</v>
      </c>
      <c r="J94" s="113">
        <v>211.40033333333332</v>
      </c>
      <c r="K94" s="114">
        <v>144902959.00000015</v>
      </c>
      <c r="L94" s="115">
        <v>40500</v>
      </c>
    </row>
    <row r="95" spans="1:12" x14ac:dyDescent="0.2">
      <c r="A95" s="91">
        <v>2002</v>
      </c>
      <c r="B95" s="91">
        <v>10</v>
      </c>
      <c r="C95" s="110" t="e">
        <f>VLOOKUP($A95&amp;$B95,#REF!,MATCH(C$1,#REF!,0),0)</f>
        <v>#REF!</v>
      </c>
      <c r="D95" s="111">
        <v>2809.5155987343001</v>
      </c>
      <c r="E95" s="110">
        <v>6.0220000000000002</v>
      </c>
      <c r="F95" s="91">
        <v>30.56</v>
      </c>
      <c r="G95" s="110">
        <v>79.80952380952381</v>
      </c>
      <c r="H95" s="110">
        <v>160.19047619047657</v>
      </c>
      <c r="I95" s="112">
        <v>132367.20699999999</v>
      </c>
      <c r="J95" s="113">
        <v>211.36699999999999</v>
      </c>
      <c r="K95" s="114">
        <v>113650524.99999991</v>
      </c>
      <c r="L95" s="115">
        <v>40452</v>
      </c>
    </row>
    <row r="96" spans="1:12" x14ac:dyDescent="0.2">
      <c r="A96" s="91">
        <v>2002</v>
      </c>
      <c r="B96" s="91">
        <v>11</v>
      </c>
      <c r="C96" s="110" t="e">
        <f>VLOOKUP($A96&amp;$B96,#REF!,MATCH(C$1,#REF!,0),0)</f>
        <v>#REF!</v>
      </c>
      <c r="D96" s="111">
        <v>2407.1086978032799</v>
      </c>
      <c r="E96" s="110">
        <v>6.0220000000000002</v>
      </c>
      <c r="F96" s="91">
        <v>30.35</v>
      </c>
      <c r="G96" s="110">
        <v>399.857142857143</v>
      </c>
      <c r="H96" s="110">
        <v>7.0476190476190501</v>
      </c>
      <c r="I96" s="112">
        <v>132367.20699999999</v>
      </c>
      <c r="J96" s="113">
        <v>210.88899999999998</v>
      </c>
      <c r="K96" s="114">
        <v>97304961.999999791</v>
      </c>
      <c r="L96" s="115">
        <v>40424</v>
      </c>
    </row>
    <row r="97" spans="1:12" x14ac:dyDescent="0.2">
      <c r="A97" s="91">
        <v>2002</v>
      </c>
      <c r="B97" s="91">
        <v>12</v>
      </c>
      <c r="C97" s="110" t="e">
        <f>VLOOKUP($A97&amp;$B97,#REF!,MATCH(C$1,#REF!,0),0)</f>
        <v>#REF!</v>
      </c>
      <c r="D97" s="111">
        <v>2743.1482205613001</v>
      </c>
      <c r="E97" s="110">
        <v>6.0220000000000002</v>
      </c>
      <c r="F97" s="91">
        <v>31</v>
      </c>
      <c r="G97" s="110">
        <v>800.04761904761892</v>
      </c>
      <c r="H97" s="110">
        <v>1.1428571428571399</v>
      </c>
      <c r="I97" s="112">
        <v>132367.20699999999</v>
      </c>
      <c r="J97" s="113">
        <v>210.411</v>
      </c>
      <c r="K97" s="114">
        <v>110839646.9999999</v>
      </c>
      <c r="L97" s="115">
        <v>40406</v>
      </c>
    </row>
    <row r="98" spans="1:12" x14ac:dyDescent="0.2">
      <c r="A98" s="91">
        <v>2003</v>
      </c>
      <c r="B98" s="91">
        <v>1</v>
      </c>
      <c r="C98" s="110" t="e">
        <f>VLOOKUP($A98&amp;$B98,#REF!,MATCH(C$1,#REF!,0),0)</f>
        <v>#REF!</v>
      </c>
      <c r="D98" s="111">
        <v>2833.8379499333437</v>
      </c>
      <c r="E98" s="110">
        <v>6.0220000000000002</v>
      </c>
      <c r="F98" s="91">
        <v>31.65</v>
      </c>
      <c r="G98" s="110">
        <v>924.95238095238096</v>
      </c>
      <c r="H98" s="110">
        <v>0</v>
      </c>
      <c r="I98" s="112">
        <v>131761.25700000001</v>
      </c>
      <c r="J98" s="113">
        <v>209.93299999999999</v>
      </c>
      <c r="K98" s="114">
        <v>114787440</v>
      </c>
      <c r="L98" s="115">
        <v>40506</v>
      </c>
    </row>
    <row r="99" spans="1:12" x14ac:dyDescent="0.2">
      <c r="A99" s="91">
        <v>2003</v>
      </c>
      <c r="B99" s="91">
        <v>2</v>
      </c>
      <c r="C99" s="110" t="e">
        <f>VLOOKUP($A99&amp;$B99,#REF!,MATCH(C$1,#REF!,0),0)</f>
        <v>#REF!</v>
      </c>
      <c r="D99" s="111">
        <v>2809.6842312714007</v>
      </c>
      <c r="E99" s="110">
        <v>6.0220000000000002</v>
      </c>
      <c r="F99" s="91">
        <v>28.92</v>
      </c>
      <c r="G99" s="110">
        <v>1051.047619047619</v>
      </c>
      <c r="H99" s="110">
        <v>0</v>
      </c>
      <c r="I99" s="112">
        <v>131761.25700000001</v>
      </c>
      <c r="J99" s="113">
        <v>209.911</v>
      </c>
      <c r="K99" s="114">
        <v>114053511.99999996</v>
      </c>
      <c r="L99" s="115">
        <v>40593</v>
      </c>
    </row>
    <row r="100" spans="1:12" x14ac:dyDescent="0.2">
      <c r="A100" s="91">
        <v>2003</v>
      </c>
      <c r="B100" s="91">
        <v>3</v>
      </c>
      <c r="C100" s="110" t="e">
        <f>VLOOKUP($A100&amp;$B100,#REF!,MATCH(C$1,#REF!,0),0)</f>
        <v>#REF!</v>
      </c>
      <c r="D100" s="111">
        <v>2633.25744062284</v>
      </c>
      <c r="E100" s="110">
        <v>6.0220000000000002</v>
      </c>
      <c r="F100" s="91">
        <v>30.09</v>
      </c>
      <c r="G100" s="110">
        <v>730.142857142857</v>
      </c>
      <c r="H100" s="110">
        <v>0</v>
      </c>
      <c r="I100" s="112">
        <v>131761.25700000001</v>
      </c>
      <c r="J100" s="113">
        <v>209.88899999999998</v>
      </c>
      <c r="K100" s="114">
        <v>106878652.99999984</v>
      </c>
      <c r="L100" s="115">
        <v>40588</v>
      </c>
    </row>
    <row r="101" spans="1:12" x14ac:dyDescent="0.2">
      <c r="A101" s="91">
        <v>2003</v>
      </c>
      <c r="B101" s="91">
        <v>4</v>
      </c>
      <c r="C101" s="110" t="e">
        <f>VLOOKUP($A101&amp;$B101,#REF!,MATCH(C$1,#REF!,0),0)</f>
        <v>#REF!</v>
      </c>
      <c r="D101" s="111">
        <v>2422.2247783251269</v>
      </c>
      <c r="E101" s="110">
        <v>6.0220000000000002</v>
      </c>
      <c r="F101" s="91">
        <v>30.49</v>
      </c>
      <c r="G101" s="110">
        <v>285.47619047619099</v>
      </c>
      <c r="H101" s="110">
        <v>22.904761904761934</v>
      </c>
      <c r="I101" s="112">
        <v>132509.77799999999</v>
      </c>
      <c r="J101" s="113">
        <v>209.86699999999999</v>
      </c>
      <c r="K101" s="114">
        <v>98342326.000000164</v>
      </c>
      <c r="L101" s="115">
        <v>40600</v>
      </c>
    </row>
    <row r="102" spans="1:12" x14ac:dyDescent="0.2">
      <c r="A102" s="91">
        <v>2003</v>
      </c>
      <c r="B102" s="91">
        <v>5</v>
      </c>
      <c r="C102" s="110" t="e">
        <f>VLOOKUP($A102&amp;$B102,#REF!,MATCH(C$1,#REF!,0),0)</f>
        <v>#REF!</v>
      </c>
      <c r="D102" s="111">
        <v>2608.8369364261598</v>
      </c>
      <c r="E102" s="110">
        <v>6.0220000000000002</v>
      </c>
      <c r="F102" s="91">
        <v>29.81</v>
      </c>
      <c r="G102" s="110">
        <v>102.95238095238098</v>
      </c>
      <c r="H102" s="110">
        <v>83.428571428571402</v>
      </c>
      <c r="I102" s="112">
        <v>132509.77799999999</v>
      </c>
      <c r="J102" s="113">
        <v>210.34466666666665</v>
      </c>
      <c r="K102" s="114">
        <v>105832688.00000003</v>
      </c>
      <c r="L102" s="115">
        <v>40567</v>
      </c>
    </row>
    <row r="103" spans="1:12" x14ac:dyDescent="0.2">
      <c r="A103" s="91">
        <v>2003</v>
      </c>
      <c r="B103" s="91">
        <v>6</v>
      </c>
      <c r="C103" s="110" t="e">
        <f>VLOOKUP($A103&amp;$B103,#REF!,MATCH(C$1,#REF!,0),0)</f>
        <v>#REF!</v>
      </c>
      <c r="D103" s="111">
        <v>2763.0302342786695</v>
      </c>
      <c r="E103" s="110">
        <v>6.8070000000000004</v>
      </c>
      <c r="F103" s="91">
        <v>30.68</v>
      </c>
      <c r="G103" s="110">
        <v>37.190476190476197</v>
      </c>
      <c r="H103" s="110">
        <v>116.57142857142861</v>
      </c>
      <c r="I103" s="112">
        <v>132509.77799999999</v>
      </c>
      <c r="J103" s="113">
        <v>210.82233333333335</v>
      </c>
      <c r="K103" s="114">
        <v>112040876.00000004</v>
      </c>
      <c r="L103" s="115">
        <v>40550</v>
      </c>
    </row>
    <row r="104" spans="1:12" x14ac:dyDescent="0.2">
      <c r="A104" s="91">
        <v>2003</v>
      </c>
      <c r="B104" s="91">
        <v>7</v>
      </c>
      <c r="C104" s="110" t="e">
        <f>VLOOKUP($A104&amp;$B104,#REF!,MATCH(C$1,#REF!,0),0)</f>
        <v>#REF!</v>
      </c>
      <c r="D104" s="111">
        <v>3370.9047666090401</v>
      </c>
      <c r="E104" s="110">
        <v>6.8070000000000004</v>
      </c>
      <c r="F104" s="91">
        <v>30.66</v>
      </c>
      <c r="G104" s="110">
        <v>0.238095238095238</v>
      </c>
      <c r="H104" s="110">
        <v>349.71428571428601</v>
      </c>
      <c r="I104" s="112">
        <v>134255.90299999999</v>
      </c>
      <c r="J104" s="113">
        <v>211.3</v>
      </c>
      <c r="K104" s="114">
        <v>136487934.00000003</v>
      </c>
      <c r="L104" s="115">
        <v>40490</v>
      </c>
    </row>
    <row r="105" spans="1:12" x14ac:dyDescent="0.2">
      <c r="A105" s="91">
        <v>2003</v>
      </c>
      <c r="B105" s="91">
        <v>8</v>
      </c>
      <c r="C105" s="110" t="e">
        <f>VLOOKUP($A105&amp;$B105,#REF!,MATCH(C$1,#REF!,0),0)</f>
        <v>#REF!</v>
      </c>
      <c r="D105" s="111">
        <v>3322.1482652960399</v>
      </c>
      <c r="E105" s="110">
        <v>6.8070000000000004</v>
      </c>
      <c r="F105" s="91">
        <v>30.07</v>
      </c>
      <c r="G105" s="110">
        <v>0</v>
      </c>
      <c r="H105" s="110">
        <v>356.57142857142799</v>
      </c>
      <c r="I105" s="112">
        <v>134255.90299999999</v>
      </c>
      <c r="J105" s="113">
        <v>211.57766666666669</v>
      </c>
      <c r="K105" s="114">
        <v>134440696.00000015</v>
      </c>
      <c r="L105" s="115">
        <v>40468</v>
      </c>
    </row>
    <row r="106" spans="1:12" x14ac:dyDescent="0.2">
      <c r="A106" s="91">
        <v>2003</v>
      </c>
      <c r="B106" s="91">
        <v>9</v>
      </c>
      <c r="C106" s="110" t="e">
        <f>VLOOKUP($A106&amp;$B106,#REF!,MATCH(C$1,#REF!,0),0)</f>
        <v>#REF!</v>
      </c>
      <c r="D106" s="111">
        <v>3358.6600881537192</v>
      </c>
      <c r="E106" s="110">
        <v>6.8070000000000004</v>
      </c>
      <c r="F106" s="91">
        <v>30.72</v>
      </c>
      <c r="G106" s="110">
        <v>4.8095238095238102</v>
      </c>
      <c r="H106" s="110">
        <v>314.38095238095258</v>
      </c>
      <c r="I106" s="112">
        <v>134255.90299999999</v>
      </c>
      <c r="J106" s="113">
        <v>211.85533333333333</v>
      </c>
      <c r="K106" s="114">
        <v>135636128.99999982</v>
      </c>
      <c r="L106" s="115">
        <v>40384</v>
      </c>
    </row>
    <row r="107" spans="1:12" x14ac:dyDescent="0.2">
      <c r="A107" s="91">
        <v>2003</v>
      </c>
      <c r="B107" s="91">
        <v>10</v>
      </c>
      <c r="C107" s="110" t="e">
        <f>VLOOKUP($A107&amp;$B107,#REF!,MATCH(C$1,#REF!,0),0)</f>
        <v>#REF!</v>
      </c>
      <c r="D107" s="111">
        <v>2584.0196870893401</v>
      </c>
      <c r="E107" s="110">
        <v>6.0220000000000002</v>
      </c>
      <c r="F107" s="91">
        <v>30.56</v>
      </c>
      <c r="G107" s="110">
        <v>134.4761904761902</v>
      </c>
      <c r="H107" s="110">
        <v>41.952380952380921</v>
      </c>
      <c r="I107" s="112">
        <v>135257.06200000001</v>
      </c>
      <c r="J107" s="113">
        <v>212.13300000000001</v>
      </c>
      <c r="K107" s="114">
        <v>104216098.00000018</v>
      </c>
      <c r="L107" s="115">
        <v>40331</v>
      </c>
    </row>
    <row r="108" spans="1:12" x14ac:dyDescent="0.2">
      <c r="A108" s="91">
        <v>2003</v>
      </c>
      <c r="B108" s="91">
        <v>11</v>
      </c>
      <c r="C108" s="110" t="e">
        <f>VLOOKUP($A108&amp;$B108,#REF!,MATCH(C$1,#REF!,0),0)</f>
        <v>#REF!</v>
      </c>
      <c r="D108" s="111">
        <v>2462.8701878924799</v>
      </c>
      <c r="E108" s="110">
        <v>6.0220000000000002</v>
      </c>
      <c r="F108" s="91">
        <v>30.35</v>
      </c>
      <c r="G108" s="110">
        <v>251.80952380952405</v>
      </c>
      <c r="H108" s="110">
        <v>26.285714285714299</v>
      </c>
      <c r="I108" s="112">
        <v>135257.06200000001</v>
      </c>
      <c r="J108" s="113">
        <v>211.85533333333333</v>
      </c>
      <c r="K108" s="114">
        <v>99226577.000000119</v>
      </c>
      <c r="L108" s="115">
        <v>40289</v>
      </c>
    </row>
    <row r="109" spans="1:12" x14ac:dyDescent="0.2">
      <c r="A109" s="91">
        <v>2003</v>
      </c>
      <c r="B109" s="91">
        <v>12</v>
      </c>
      <c r="C109" s="110" t="e">
        <f>VLOOKUP($A109&amp;$B109,#REF!,MATCH(C$1,#REF!,0),0)</f>
        <v>#REF!</v>
      </c>
      <c r="D109" s="111">
        <v>2699.1186541610837</v>
      </c>
      <c r="E109" s="110">
        <v>6.0220000000000002</v>
      </c>
      <c r="F109" s="91">
        <v>31</v>
      </c>
      <c r="G109" s="110">
        <v>626.80952380952397</v>
      </c>
      <c r="H109" s="110">
        <v>3.1904761904761911</v>
      </c>
      <c r="I109" s="112">
        <v>135257.06200000001</v>
      </c>
      <c r="J109" s="113">
        <v>211.57766666666669</v>
      </c>
      <c r="K109" s="114">
        <v>108779880</v>
      </c>
      <c r="L109" s="115">
        <v>40302</v>
      </c>
    </row>
    <row r="110" spans="1:12" x14ac:dyDescent="0.2">
      <c r="A110" s="91">
        <v>2004</v>
      </c>
      <c r="B110" s="91">
        <v>1</v>
      </c>
      <c r="C110" s="110" t="e">
        <f>VLOOKUP($A110&amp;$B110,#REF!,MATCH(C$1,#REF!,0),0)</f>
        <v>#REF!</v>
      </c>
      <c r="D110" s="111">
        <v>2866.7919360031701</v>
      </c>
      <c r="E110" s="110">
        <v>6.3130000000000006</v>
      </c>
      <c r="F110" s="91">
        <v>31.65</v>
      </c>
      <c r="G110" s="110">
        <v>868.2</v>
      </c>
      <c r="H110" s="110">
        <v>0</v>
      </c>
      <c r="I110" s="112">
        <v>135294.67300000001</v>
      </c>
      <c r="J110" s="113">
        <v>211.3</v>
      </c>
      <c r="K110" s="114">
        <v>115752458</v>
      </c>
      <c r="L110" s="115">
        <v>40377</v>
      </c>
    </row>
    <row r="111" spans="1:12" x14ac:dyDescent="0.2">
      <c r="A111" s="91">
        <v>2004</v>
      </c>
      <c r="B111" s="91">
        <v>2</v>
      </c>
      <c r="C111" s="110" t="e">
        <f>VLOOKUP($A111&amp;$B111,#REF!,MATCH(C$1,#REF!,0),0)</f>
        <v>#REF!</v>
      </c>
      <c r="D111" s="111">
        <v>2804.4102722772277</v>
      </c>
      <c r="E111" s="110">
        <v>6.3130000000000006</v>
      </c>
      <c r="F111" s="91">
        <v>29.92</v>
      </c>
      <c r="G111" s="110">
        <v>966.8</v>
      </c>
      <c r="H111" s="110">
        <v>0</v>
      </c>
      <c r="I111" s="112">
        <v>135294.67300000001</v>
      </c>
      <c r="J111" s="113">
        <v>211.15566666666666</v>
      </c>
      <c r="K111" s="114">
        <v>113298175</v>
      </c>
      <c r="L111" s="115">
        <v>40400</v>
      </c>
    </row>
    <row r="112" spans="1:12" x14ac:dyDescent="0.2">
      <c r="A112" s="91">
        <v>2004</v>
      </c>
      <c r="B112" s="91">
        <v>3</v>
      </c>
      <c r="C112" s="110" t="e">
        <f>VLOOKUP($A112&amp;$B112,#REF!,MATCH(C$1,#REF!,0),0)</f>
        <v>#REF!</v>
      </c>
      <c r="D112" s="111">
        <v>2673.9264370664027</v>
      </c>
      <c r="E112" s="110">
        <v>6.3130000000000006</v>
      </c>
      <c r="F112" s="91">
        <v>30.09</v>
      </c>
      <c r="G112" s="110">
        <v>558.4</v>
      </c>
      <c r="H112" s="110">
        <v>3.35</v>
      </c>
      <c r="I112" s="112">
        <v>135294.67300000001</v>
      </c>
      <c r="J112" s="113">
        <v>211.01133333333334</v>
      </c>
      <c r="K112" s="114">
        <v>107919671.00000001</v>
      </c>
      <c r="L112" s="115">
        <v>40360</v>
      </c>
    </row>
    <row r="113" spans="1:12" x14ac:dyDescent="0.2">
      <c r="A113" s="91">
        <v>2004</v>
      </c>
      <c r="B113" s="91">
        <v>4</v>
      </c>
      <c r="C113" s="110" t="e">
        <f>VLOOKUP($A113&amp;$B113,#REF!,MATCH(C$1,#REF!,0),0)</f>
        <v>#REF!</v>
      </c>
      <c r="D113" s="111">
        <v>2397.1942709882001</v>
      </c>
      <c r="E113" s="110">
        <v>6.3130000000000006</v>
      </c>
      <c r="F113" s="91">
        <v>30.49</v>
      </c>
      <c r="G113" s="110">
        <v>322.75</v>
      </c>
      <c r="H113" s="110">
        <v>31.85</v>
      </c>
      <c r="I113" s="112">
        <v>135341.99400000001</v>
      </c>
      <c r="J113" s="113">
        <v>210.86699999999999</v>
      </c>
      <c r="K113" s="114">
        <v>96741171.999999806</v>
      </c>
      <c r="L113" s="115">
        <v>40356</v>
      </c>
    </row>
    <row r="114" spans="1:12" x14ac:dyDescent="0.2">
      <c r="A114" s="91">
        <v>2004</v>
      </c>
      <c r="B114" s="91">
        <v>5</v>
      </c>
      <c r="C114" s="110" t="e">
        <f>VLOOKUP($A114&amp;$B114,#REF!,MATCH(C$1,#REF!,0),0)</f>
        <v>#REF!</v>
      </c>
      <c r="D114" s="111">
        <v>2700.9585921837488</v>
      </c>
      <c r="E114" s="110">
        <v>6.3130000000000006</v>
      </c>
      <c r="F114" s="91">
        <v>29.81</v>
      </c>
      <c r="G114" s="110">
        <v>90.7</v>
      </c>
      <c r="H114" s="110">
        <v>140.94999999999999</v>
      </c>
      <c r="I114" s="112">
        <v>135341.99400000001</v>
      </c>
      <c r="J114" s="113">
        <v>210.83366666666666</v>
      </c>
      <c r="K114" s="114">
        <v>109126830</v>
      </c>
      <c r="L114" s="115">
        <v>40403</v>
      </c>
    </row>
    <row r="115" spans="1:12" x14ac:dyDescent="0.2">
      <c r="A115" s="91">
        <v>2004</v>
      </c>
      <c r="B115" s="91">
        <v>6</v>
      </c>
      <c r="C115" s="110" t="e">
        <f>VLOOKUP($A115&amp;$B115,#REF!,MATCH(C$1,#REF!,0),0)</f>
        <v>#REF!</v>
      </c>
      <c r="D115" s="111">
        <v>3314.8749165203208</v>
      </c>
      <c r="E115" s="110">
        <v>7.0860000000000003</v>
      </c>
      <c r="F115" s="91">
        <v>30.68</v>
      </c>
      <c r="G115" s="110">
        <v>1.35</v>
      </c>
      <c r="H115" s="110">
        <v>325.05</v>
      </c>
      <c r="I115" s="112">
        <v>135341.99400000001</v>
      </c>
      <c r="J115" s="113">
        <v>210.80033333333333</v>
      </c>
      <c r="K115" s="114">
        <v>134017078.00000004</v>
      </c>
      <c r="L115" s="115">
        <v>40429</v>
      </c>
    </row>
    <row r="116" spans="1:12" x14ac:dyDescent="0.2">
      <c r="A116" s="91">
        <v>2004</v>
      </c>
      <c r="B116" s="91">
        <v>7</v>
      </c>
      <c r="C116" s="110" t="e">
        <f>VLOOKUP($A116&amp;$B116,#REF!,MATCH(C$1,#REF!,0),0)</f>
        <v>#REF!</v>
      </c>
      <c r="D116" s="111">
        <v>3368.7227161288702</v>
      </c>
      <c r="E116" s="110">
        <v>7.0860000000000003</v>
      </c>
      <c r="F116" s="91">
        <v>30.66</v>
      </c>
      <c r="G116" s="110">
        <v>0</v>
      </c>
      <c r="H116" s="110">
        <v>392.55</v>
      </c>
      <c r="I116" s="112">
        <v>135881.416</v>
      </c>
      <c r="J116" s="113">
        <v>210.767</v>
      </c>
      <c r="K116" s="114">
        <v>136032391.99999991</v>
      </c>
      <c r="L116" s="115">
        <v>40381</v>
      </c>
    </row>
    <row r="117" spans="1:12" x14ac:dyDescent="0.2">
      <c r="A117" s="91">
        <v>2004</v>
      </c>
      <c r="B117" s="91">
        <v>8</v>
      </c>
      <c r="C117" s="110" t="e">
        <f>VLOOKUP($A117&amp;$B117,#REF!,MATCH(C$1,#REF!,0),0)</f>
        <v>#REF!</v>
      </c>
      <c r="D117" s="111">
        <v>3166.6681604357505</v>
      </c>
      <c r="E117" s="110">
        <v>7.0860000000000003</v>
      </c>
      <c r="F117" s="91">
        <v>30.07</v>
      </c>
      <c r="G117" s="110">
        <v>0.6</v>
      </c>
      <c r="H117" s="110">
        <v>308.14999999999998</v>
      </c>
      <c r="I117" s="112">
        <v>135881.416</v>
      </c>
      <c r="J117" s="113">
        <v>211.31133333333332</v>
      </c>
      <c r="K117" s="114">
        <v>127901726.99999997</v>
      </c>
      <c r="L117" s="115">
        <v>40390</v>
      </c>
    </row>
    <row r="118" spans="1:12" x14ac:dyDescent="0.2">
      <c r="A118" s="91">
        <v>2004</v>
      </c>
      <c r="B118" s="91">
        <v>9</v>
      </c>
      <c r="C118" s="110" t="e">
        <f>VLOOKUP($A118&amp;$B118,#REF!,MATCH(C$1,#REF!,0),0)</f>
        <v>#REF!</v>
      </c>
      <c r="D118" s="111">
        <v>3281.0819801980147</v>
      </c>
      <c r="E118" s="110">
        <v>7.0860000000000003</v>
      </c>
      <c r="F118" s="91">
        <v>30.72</v>
      </c>
      <c r="G118" s="110">
        <v>0.65</v>
      </c>
      <c r="H118" s="110">
        <v>279.35000000000002</v>
      </c>
      <c r="I118" s="112">
        <v>135881.416</v>
      </c>
      <c r="J118" s="113">
        <v>211.85566666666668</v>
      </c>
      <c r="K118" s="114">
        <v>132555711.99999979</v>
      </c>
      <c r="L118" s="115">
        <v>40400</v>
      </c>
    </row>
    <row r="119" spans="1:12" x14ac:dyDescent="0.2">
      <c r="A119" s="91">
        <v>2004</v>
      </c>
      <c r="B119" s="91">
        <v>10</v>
      </c>
      <c r="C119" s="110" t="e">
        <f>VLOOKUP($A119&amp;$B119,#REF!,MATCH(C$1,#REF!,0),0)</f>
        <v>#REF!</v>
      </c>
      <c r="D119" s="111">
        <v>2748.9044059405901</v>
      </c>
      <c r="E119" s="110">
        <v>6.3130000000000006</v>
      </c>
      <c r="F119" s="91">
        <v>30.56</v>
      </c>
      <c r="G119" s="110">
        <v>76.05</v>
      </c>
      <c r="H119" s="110">
        <v>91.75</v>
      </c>
      <c r="I119" s="112">
        <v>137061.91699999999</v>
      </c>
      <c r="J119" s="113">
        <v>212.4</v>
      </c>
      <c r="K119" s="114">
        <v>111055737.99999984</v>
      </c>
      <c r="L119" s="115">
        <v>40400</v>
      </c>
    </row>
    <row r="120" spans="1:12" x14ac:dyDescent="0.2">
      <c r="A120" s="91">
        <v>2004</v>
      </c>
      <c r="B120" s="91">
        <v>11</v>
      </c>
      <c r="C120" s="110" t="e">
        <f>VLOOKUP($A120&amp;$B120,#REF!,MATCH(C$1,#REF!,0),0)</f>
        <v>#REF!</v>
      </c>
      <c r="D120" s="111">
        <v>2521.0776226047396</v>
      </c>
      <c r="E120" s="110">
        <v>6.3130000000000006</v>
      </c>
      <c r="F120" s="91">
        <v>30.35</v>
      </c>
      <c r="G120" s="110">
        <v>220.35</v>
      </c>
      <c r="H120" s="110">
        <v>21</v>
      </c>
      <c r="I120" s="112">
        <v>137061.91699999999</v>
      </c>
      <c r="J120" s="113">
        <v>212.4</v>
      </c>
      <c r="K120" s="114">
        <v>100911173.99999993</v>
      </c>
      <c r="L120" s="115">
        <v>40027</v>
      </c>
    </row>
    <row r="121" spans="1:12" x14ac:dyDescent="0.2">
      <c r="A121" s="91">
        <v>2004</v>
      </c>
      <c r="B121" s="91">
        <v>12</v>
      </c>
      <c r="C121" s="110" t="e">
        <f>VLOOKUP($A121&amp;$B121,#REF!,MATCH(C$1,#REF!,0),0)</f>
        <v>#REF!</v>
      </c>
      <c r="D121" s="111">
        <v>2690.2969608753501</v>
      </c>
      <c r="E121" s="110">
        <v>6.3130000000000006</v>
      </c>
      <c r="F121" s="91">
        <v>31</v>
      </c>
      <c r="G121" s="110">
        <v>627.65</v>
      </c>
      <c r="H121" s="110">
        <v>0</v>
      </c>
      <c r="I121" s="112">
        <v>137061.91699999999</v>
      </c>
      <c r="J121" s="113">
        <v>212.4</v>
      </c>
      <c r="K121" s="114">
        <v>107200263.00000007</v>
      </c>
      <c r="L121" s="115">
        <v>39847</v>
      </c>
    </row>
    <row r="122" spans="1:12" x14ac:dyDescent="0.2">
      <c r="A122" s="91">
        <v>2005</v>
      </c>
      <c r="B122" s="91">
        <v>1</v>
      </c>
      <c r="C122" s="110" t="e">
        <f>VLOOKUP($A122&amp;$B122,#REF!,MATCH(C$1,#REF!,0),0)</f>
        <v>#REF!</v>
      </c>
      <c r="D122" s="111">
        <v>2923.5407468796302</v>
      </c>
      <c r="E122" s="110">
        <v>6.3130000000000006</v>
      </c>
      <c r="F122" s="91">
        <v>31.65</v>
      </c>
      <c r="G122" s="110">
        <v>860</v>
      </c>
      <c r="H122" s="110">
        <v>1</v>
      </c>
      <c r="I122" s="112">
        <v>137880.99100000001</v>
      </c>
      <c r="J122" s="113">
        <v>212.667</v>
      </c>
      <c r="K122" s="114">
        <v>116412469</v>
      </c>
      <c r="L122" s="115">
        <v>39819</v>
      </c>
    </row>
    <row r="123" spans="1:12" x14ac:dyDescent="0.2">
      <c r="A123" s="91">
        <v>2005</v>
      </c>
      <c r="B123" s="91">
        <v>2</v>
      </c>
      <c r="C123" s="110" t="e">
        <f>VLOOKUP($A123&amp;$B123,#REF!,MATCH(C$1,#REF!,0),0)</f>
        <v>#REF!</v>
      </c>
      <c r="D123" s="111">
        <v>2747.9471846026281</v>
      </c>
      <c r="E123" s="110">
        <v>6.3130000000000006</v>
      </c>
      <c r="F123" s="91">
        <v>28.92</v>
      </c>
      <c r="G123" s="110">
        <v>796</v>
      </c>
      <c r="H123" s="110">
        <v>0</v>
      </c>
      <c r="I123" s="112">
        <v>137996.56033333333</v>
      </c>
      <c r="J123" s="113">
        <v>212.489</v>
      </c>
      <c r="K123" s="114">
        <v>109365550</v>
      </c>
      <c r="L123" s="115">
        <v>39799</v>
      </c>
    </row>
    <row r="124" spans="1:12" x14ac:dyDescent="0.2">
      <c r="A124" s="91">
        <v>2005</v>
      </c>
      <c r="B124" s="91">
        <v>3</v>
      </c>
      <c r="C124" s="110" t="e">
        <f>VLOOKUP($A124&amp;$B124,#REF!,MATCH(C$1,#REF!,0),0)</f>
        <v>#REF!</v>
      </c>
      <c r="D124" s="111">
        <v>2620.5901360118232</v>
      </c>
      <c r="E124" s="110">
        <v>6.3130000000000006</v>
      </c>
      <c r="F124" s="91">
        <v>30.09</v>
      </c>
      <c r="G124" s="110">
        <v>712</v>
      </c>
      <c r="H124" s="110">
        <v>0</v>
      </c>
      <c r="I124" s="112">
        <v>138112.12966666667</v>
      </c>
      <c r="J124" s="113">
        <v>212.31100000000001</v>
      </c>
      <c r="K124" s="114">
        <v>104621820</v>
      </c>
      <c r="L124" s="115">
        <v>39923</v>
      </c>
    </row>
    <row r="125" spans="1:12" x14ac:dyDescent="0.2">
      <c r="A125" s="91">
        <v>2005</v>
      </c>
      <c r="B125" s="91">
        <v>4</v>
      </c>
      <c r="C125" s="110" t="e">
        <f>VLOOKUP($A125&amp;$B125,#REF!,MATCH(C$1,#REF!,0),0)</f>
        <v>#REF!</v>
      </c>
      <c r="D125" s="111">
        <v>2544.0525512756376</v>
      </c>
      <c r="E125" s="110">
        <v>6.3130000000000006</v>
      </c>
      <c r="F125" s="91">
        <v>30.49</v>
      </c>
      <c r="G125" s="110">
        <v>340</v>
      </c>
      <c r="H125" s="110">
        <v>15</v>
      </c>
      <c r="I125" s="112">
        <v>138227.69899999999</v>
      </c>
      <c r="J125" s="113">
        <v>212.13300000000001</v>
      </c>
      <c r="K125" s="114">
        <v>101711221</v>
      </c>
      <c r="L125" s="115">
        <v>39980</v>
      </c>
    </row>
    <row r="126" spans="1:12" x14ac:dyDescent="0.2">
      <c r="A126" s="91">
        <v>2005</v>
      </c>
      <c r="B126" s="91">
        <v>5</v>
      </c>
      <c r="C126" s="110" t="e">
        <f>VLOOKUP($A126&amp;$B126,#REF!,MATCH(C$1,#REF!,0),0)</f>
        <v>#REF!</v>
      </c>
      <c r="D126" s="111">
        <v>2474.9098678127889</v>
      </c>
      <c r="E126" s="110">
        <v>6.3130000000000006</v>
      </c>
      <c r="F126" s="91">
        <v>29.81</v>
      </c>
      <c r="G126" s="110">
        <v>204</v>
      </c>
      <c r="H126" s="110">
        <v>45</v>
      </c>
      <c r="I126" s="112">
        <v>138533.60033333334</v>
      </c>
      <c r="J126" s="113">
        <v>212.22200000000001</v>
      </c>
      <c r="K126" s="114">
        <v>99043418</v>
      </c>
      <c r="L126" s="115">
        <v>40019</v>
      </c>
    </row>
    <row r="127" spans="1:12" x14ac:dyDescent="0.2">
      <c r="A127" s="91">
        <v>2005</v>
      </c>
      <c r="B127" s="91">
        <v>6</v>
      </c>
      <c r="C127" s="110" t="e">
        <f>VLOOKUP($A127&amp;$B127,#REF!,MATCH(C$1,#REF!,0),0)</f>
        <v>#REF!</v>
      </c>
      <c r="D127" s="111">
        <v>3091.5736662260247</v>
      </c>
      <c r="E127" s="110">
        <v>7.0860000000000003</v>
      </c>
      <c r="F127" s="91">
        <v>30.68</v>
      </c>
      <c r="G127" s="110">
        <v>19</v>
      </c>
      <c r="H127" s="110">
        <v>189</v>
      </c>
      <c r="I127" s="112">
        <v>138839.50166666665</v>
      </c>
      <c r="J127" s="113">
        <v>212.31100000000001</v>
      </c>
      <c r="K127" s="114">
        <v>123950463</v>
      </c>
      <c r="L127" s="115">
        <v>40093</v>
      </c>
    </row>
    <row r="128" spans="1:12" x14ac:dyDescent="0.2">
      <c r="A128" s="91">
        <v>2005</v>
      </c>
      <c r="B128" s="91">
        <v>7</v>
      </c>
      <c r="C128" s="110" t="e">
        <f>VLOOKUP($A128&amp;$B128,#REF!,MATCH(C$1,#REF!,0),0)</f>
        <v>#REF!</v>
      </c>
      <c r="D128" s="111">
        <v>3612.9502986560474</v>
      </c>
      <c r="E128" s="110">
        <v>7.2450000000000001</v>
      </c>
      <c r="F128" s="91">
        <v>30.66</v>
      </c>
      <c r="G128" s="110">
        <v>0</v>
      </c>
      <c r="H128" s="110">
        <v>408</v>
      </c>
      <c r="I128" s="112">
        <v>139145.40299999999</v>
      </c>
      <c r="J128" s="113">
        <v>212.4</v>
      </c>
      <c r="K128" s="114">
        <v>145168343</v>
      </c>
      <c r="L128" s="115">
        <v>40180</v>
      </c>
    </row>
    <row r="129" spans="1:12" x14ac:dyDescent="0.2">
      <c r="A129" s="91">
        <v>2005</v>
      </c>
      <c r="B129" s="91">
        <v>8</v>
      </c>
      <c r="C129" s="110" t="e">
        <f>VLOOKUP($A129&amp;$B129,#REF!,MATCH(C$1,#REF!,0),0)</f>
        <v>#REF!</v>
      </c>
      <c r="D129" s="111">
        <v>3728.2634745425617</v>
      </c>
      <c r="E129" s="110">
        <v>7.2450000000000001</v>
      </c>
      <c r="F129" s="91">
        <v>30.07</v>
      </c>
      <c r="G129" s="110">
        <v>0</v>
      </c>
      <c r="H129" s="110">
        <v>471</v>
      </c>
      <c r="I129" s="112">
        <v>139374.90433333334</v>
      </c>
      <c r="J129" s="113">
        <v>212.21100000000001</v>
      </c>
      <c r="K129" s="114">
        <v>149965670</v>
      </c>
      <c r="L129" s="115">
        <v>40224</v>
      </c>
    </row>
    <row r="130" spans="1:12" x14ac:dyDescent="0.2">
      <c r="A130" s="91">
        <v>2005</v>
      </c>
      <c r="B130" s="91">
        <v>9</v>
      </c>
      <c r="C130" s="110" t="e">
        <f>VLOOKUP($A130&amp;$B130,#REF!,MATCH(C$1,#REF!,0),0)</f>
        <v>#REF!</v>
      </c>
      <c r="D130" s="111">
        <v>3605.6427080745343</v>
      </c>
      <c r="E130" s="110">
        <v>7.2450000000000001</v>
      </c>
      <c r="F130" s="91">
        <v>30.72</v>
      </c>
      <c r="G130" s="110">
        <v>0</v>
      </c>
      <c r="H130" s="110">
        <v>374</v>
      </c>
      <c r="I130" s="112">
        <v>139604.40566666666</v>
      </c>
      <c r="J130" s="113">
        <v>212.02199999999999</v>
      </c>
      <c r="K130" s="114">
        <v>145127119</v>
      </c>
      <c r="L130" s="115">
        <v>40250</v>
      </c>
    </row>
    <row r="131" spans="1:12" x14ac:dyDescent="0.2">
      <c r="A131" s="91">
        <v>2005</v>
      </c>
      <c r="B131" s="91">
        <v>10</v>
      </c>
      <c r="C131" s="110" t="e">
        <f>VLOOKUP($A131&amp;$B131,#REF!,MATCH(C$1,#REF!,0),0)</f>
        <v>#REF!</v>
      </c>
      <c r="D131" s="111">
        <v>3085.6704053717981</v>
      </c>
      <c r="E131" s="110">
        <v>6.4729999999999999</v>
      </c>
      <c r="F131" s="91">
        <v>30.56</v>
      </c>
      <c r="G131" s="110">
        <v>53</v>
      </c>
      <c r="H131" s="110">
        <v>177</v>
      </c>
      <c r="I131" s="112">
        <v>139833.90700000001</v>
      </c>
      <c r="J131" s="113">
        <v>211.833</v>
      </c>
      <c r="K131" s="114">
        <v>124074807</v>
      </c>
      <c r="L131" s="115">
        <v>40210</v>
      </c>
    </row>
    <row r="132" spans="1:12" x14ac:dyDescent="0.2">
      <c r="A132" s="91">
        <v>2005</v>
      </c>
      <c r="B132" s="91">
        <v>11</v>
      </c>
      <c r="C132" s="110" t="e">
        <f>VLOOKUP($A132&amp;$B132,#REF!,MATCH(C$1,#REF!,0),0)</f>
        <v>#REF!</v>
      </c>
      <c r="D132" s="111">
        <v>2540.2109071918831</v>
      </c>
      <c r="E132" s="110">
        <v>6.4729999999999999</v>
      </c>
      <c r="F132" s="91">
        <v>30.35</v>
      </c>
      <c r="G132" s="110">
        <v>317</v>
      </c>
      <c r="H132" s="110">
        <v>15</v>
      </c>
      <c r="I132" s="112">
        <v>140644.33000000002</v>
      </c>
      <c r="J132" s="113">
        <v>212.14433333333332</v>
      </c>
      <c r="K132" s="114">
        <v>102146961</v>
      </c>
      <c r="L132" s="115">
        <v>40212</v>
      </c>
    </row>
    <row r="133" spans="1:12" x14ac:dyDescent="0.2">
      <c r="A133" s="91">
        <v>2005</v>
      </c>
      <c r="B133" s="91">
        <v>12</v>
      </c>
      <c r="C133" s="110" t="e">
        <f>VLOOKUP($A133&amp;$B133,#REF!,MATCH(C$1,#REF!,0),0)</f>
        <v>#REF!</v>
      </c>
      <c r="D133" s="111">
        <v>2909.1409016515399</v>
      </c>
      <c r="E133" s="110">
        <v>6.4729999999999999</v>
      </c>
      <c r="F133" s="91">
        <v>31</v>
      </c>
      <c r="G133" s="110">
        <v>823</v>
      </c>
      <c r="H133" s="110">
        <v>1</v>
      </c>
      <c r="I133" s="112">
        <v>141454.753</v>
      </c>
      <c r="J133" s="113">
        <v>212.45566666666667</v>
      </c>
      <c r="K133" s="114">
        <v>117314016</v>
      </c>
      <c r="L133" s="115">
        <v>40326</v>
      </c>
    </row>
    <row r="134" spans="1:12" x14ac:dyDescent="0.2">
      <c r="A134" s="91">
        <v>2006</v>
      </c>
      <c r="B134" s="91">
        <v>1</v>
      </c>
      <c r="C134" s="110" t="e">
        <f>VLOOKUP($A134&amp;$B134,#REF!,MATCH(C$1,#REF!,0),0)</f>
        <v>#REF!</v>
      </c>
      <c r="D134" s="111">
        <v>2966.4311715325757</v>
      </c>
      <c r="E134" s="110">
        <v>6.4729999999999999</v>
      </c>
      <c r="F134" s="91">
        <v>31.65</v>
      </c>
      <c r="G134" s="110">
        <v>820</v>
      </c>
      <c r="H134" s="110">
        <v>0</v>
      </c>
      <c r="I134" s="112">
        <v>142265.17600000001</v>
      </c>
      <c r="J134" s="113">
        <v>212.767</v>
      </c>
      <c r="K134" s="114">
        <v>119793390</v>
      </c>
      <c r="L134" s="115">
        <v>40383</v>
      </c>
    </row>
    <row r="135" spans="1:12" x14ac:dyDescent="0.2">
      <c r="A135" s="91">
        <v>2006</v>
      </c>
      <c r="B135" s="91">
        <v>2</v>
      </c>
      <c r="C135" s="110" t="e">
        <f>VLOOKUP($A135&amp;$B135,#REF!,MATCH(C$1,#REF!,0),0)</f>
        <v>#REF!</v>
      </c>
      <c r="D135" s="111">
        <v>2681.0706611672304</v>
      </c>
      <c r="E135" s="110">
        <v>6.4729999999999999</v>
      </c>
      <c r="F135" s="91">
        <v>28.92</v>
      </c>
      <c r="G135" s="110">
        <v>721</v>
      </c>
      <c r="H135" s="110">
        <v>0</v>
      </c>
      <c r="I135" s="112">
        <v>142207.549</v>
      </c>
      <c r="J135" s="113">
        <v>212.52233333333334</v>
      </c>
      <c r="K135" s="114">
        <v>108553870</v>
      </c>
      <c r="L135" s="115">
        <v>40489</v>
      </c>
    </row>
    <row r="136" spans="1:12" x14ac:dyDescent="0.2">
      <c r="A136" s="91">
        <v>2006</v>
      </c>
      <c r="B136" s="91">
        <v>3</v>
      </c>
      <c r="C136" s="110" t="e">
        <f>VLOOKUP($A136&amp;$B136,#REF!,MATCH(C$1,#REF!,0),0)</f>
        <v>#REF!</v>
      </c>
      <c r="D136" s="111">
        <v>2628.2627417169601</v>
      </c>
      <c r="E136" s="110">
        <v>6.4729999999999999</v>
      </c>
      <c r="F136" s="91">
        <v>30.09</v>
      </c>
      <c r="G136" s="110">
        <v>650</v>
      </c>
      <c r="H136" s="110">
        <v>0</v>
      </c>
      <c r="I136" s="112">
        <v>142149.92200000002</v>
      </c>
      <c r="J136" s="113">
        <v>212.27766666666665</v>
      </c>
      <c r="K136" s="114">
        <v>106694326</v>
      </c>
      <c r="L136" s="115">
        <v>40595</v>
      </c>
    </row>
    <row r="137" spans="1:12" x14ac:dyDescent="0.2">
      <c r="A137" s="91">
        <v>2006</v>
      </c>
      <c r="B137" s="91">
        <v>4</v>
      </c>
      <c r="C137" s="110" t="e">
        <f>VLOOKUP($A137&amp;$B137,#REF!,MATCH(C$1,#REF!,0),0)</f>
        <v>#REF!</v>
      </c>
      <c r="D137" s="111">
        <v>2599.2894555139083</v>
      </c>
      <c r="E137" s="110">
        <v>6.4729999999999999</v>
      </c>
      <c r="F137" s="91">
        <v>30.49</v>
      </c>
      <c r="G137" s="110">
        <v>389</v>
      </c>
      <c r="H137" s="110">
        <v>24</v>
      </c>
      <c r="I137" s="112">
        <v>142092.29500000001</v>
      </c>
      <c r="J137" s="113">
        <v>212.03299999999999</v>
      </c>
      <c r="K137" s="114">
        <v>105406386</v>
      </c>
      <c r="L137" s="115">
        <v>40552</v>
      </c>
    </row>
    <row r="138" spans="1:12" x14ac:dyDescent="0.2">
      <c r="A138" s="91">
        <v>2006</v>
      </c>
      <c r="B138" s="91">
        <v>5</v>
      </c>
      <c r="C138" s="110" t="e">
        <f>VLOOKUP($A138&amp;$B138,#REF!,MATCH(C$1,#REF!,0),0)</f>
        <v>#REF!</v>
      </c>
      <c r="D138" s="111">
        <v>2696.6940553846157</v>
      </c>
      <c r="E138" s="110">
        <v>6.4729999999999999</v>
      </c>
      <c r="F138" s="91">
        <v>29.81</v>
      </c>
      <c r="G138" s="110">
        <v>131</v>
      </c>
      <c r="H138" s="110">
        <v>34</v>
      </c>
      <c r="I138" s="112">
        <v>141810.34900000002</v>
      </c>
      <c r="J138" s="113">
        <v>211.55533333333332</v>
      </c>
      <c r="K138" s="114">
        <v>109553196</v>
      </c>
      <c r="L138" s="115">
        <v>40625</v>
      </c>
    </row>
    <row r="139" spans="1:12" x14ac:dyDescent="0.2">
      <c r="A139" s="91">
        <v>2006</v>
      </c>
      <c r="B139" s="91">
        <v>6</v>
      </c>
      <c r="C139" s="110" t="e">
        <f>VLOOKUP($A139&amp;$B139,#REF!,MATCH(C$1,#REF!,0),0)</f>
        <v>#REF!</v>
      </c>
      <c r="D139" s="111">
        <v>3138.8935468792283</v>
      </c>
      <c r="E139" s="110">
        <v>7.2450000000000001</v>
      </c>
      <c r="F139" s="91">
        <v>30.68</v>
      </c>
      <c r="G139" s="110">
        <v>46</v>
      </c>
      <c r="H139" s="110">
        <v>196</v>
      </c>
      <c r="I139" s="112">
        <v>141528.40299999999</v>
      </c>
      <c r="J139" s="113">
        <v>211.07766666666666</v>
      </c>
      <c r="K139" s="114">
        <v>127586606</v>
      </c>
      <c r="L139" s="115">
        <v>40647</v>
      </c>
    </row>
    <row r="140" spans="1:12" x14ac:dyDescent="0.2">
      <c r="A140" s="91">
        <v>2006</v>
      </c>
      <c r="B140" s="91">
        <v>7</v>
      </c>
      <c r="C140" s="110" t="e">
        <f>VLOOKUP($A140&amp;$B140,#REF!,MATCH(C$1,#REF!,0),0)</f>
        <v>#REF!</v>
      </c>
      <c r="D140" s="111">
        <v>3500.7530809534351</v>
      </c>
      <c r="E140" s="110">
        <v>7.2450000000000001</v>
      </c>
      <c r="F140" s="91">
        <v>30.66</v>
      </c>
      <c r="G140" s="110">
        <v>0</v>
      </c>
      <c r="H140" s="110">
        <v>363</v>
      </c>
      <c r="I140" s="112">
        <v>141246.45699999999</v>
      </c>
      <c r="J140" s="113">
        <v>210.6</v>
      </c>
      <c r="K140" s="114">
        <v>142316115</v>
      </c>
      <c r="L140" s="115">
        <v>40653</v>
      </c>
    </row>
    <row r="141" spans="1:12" x14ac:dyDescent="0.2">
      <c r="A141" s="91">
        <v>2006</v>
      </c>
      <c r="B141" s="91">
        <v>8</v>
      </c>
      <c r="C141" s="110" t="e">
        <f>VLOOKUP($A141&amp;$B141,#REF!,MATCH(C$1,#REF!,0),0)</f>
        <v>#REF!</v>
      </c>
      <c r="D141" s="111">
        <v>3718.9663551401868</v>
      </c>
      <c r="E141" s="110">
        <v>7.2450000000000001</v>
      </c>
      <c r="F141" s="91">
        <v>30.07</v>
      </c>
      <c r="G141" s="110">
        <v>0</v>
      </c>
      <c r="H141" s="110">
        <v>451</v>
      </c>
      <c r="I141" s="112">
        <v>141338.99533333333</v>
      </c>
      <c r="J141" s="113">
        <v>211</v>
      </c>
      <c r="K141" s="114">
        <v>151213172</v>
      </c>
      <c r="L141" s="115">
        <v>40660</v>
      </c>
    </row>
    <row r="142" spans="1:12" x14ac:dyDescent="0.2">
      <c r="A142" s="91">
        <v>2006</v>
      </c>
      <c r="B142" s="91">
        <v>9</v>
      </c>
      <c r="C142" s="110" t="e">
        <f>VLOOKUP($A142&amp;$B142,#REF!,MATCH(C$1,#REF!,0),0)</f>
        <v>#REF!</v>
      </c>
      <c r="D142" s="111">
        <v>3388.2932645034412</v>
      </c>
      <c r="E142" s="110">
        <v>7.2450000000000001</v>
      </c>
      <c r="F142" s="91">
        <v>30.72</v>
      </c>
      <c r="G142" s="110">
        <v>9</v>
      </c>
      <c r="H142" s="110">
        <v>254</v>
      </c>
      <c r="I142" s="112">
        <v>141431.53366666666</v>
      </c>
      <c r="J142" s="113">
        <v>211.4</v>
      </c>
      <c r="K142" s="114">
        <v>137835770</v>
      </c>
      <c r="L142" s="115">
        <v>40680</v>
      </c>
    </row>
    <row r="143" spans="1:12" x14ac:dyDescent="0.2">
      <c r="A143" s="91">
        <v>2006</v>
      </c>
      <c r="B143" s="91">
        <v>10</v>
      </c>
      <c r="C143" s="110" t="e">
        <f>VLOOKUP($A143&amp;$B143,#REF!,MATCH(C$1,#REF!,0),0)</f>
        <v>#REF!</v>
      </c>
      <c r="D143" s="111">
        <v>2755.352848722986</v>
      </c>
      <c r="E143" s="110">
        <v>6.4729999999999999</v>
      </c>
      <c r="F143" s="91">
        <v>30.56</v>
      </c>
      <c r="G143" s="110">
        <v>142</v>
      </c>
      <c r="H143" s="110">
        <v>53</v>
      </c>
      <c r="I143" s="112">
        <v>141524.07199999999</v>
      </c>
      <c r="J143" s="113">
        <v>211.8</v>
      </c>
      <c r="K143" s="114">
        <v>112197968</v>
      </c>
      <c r="L143" s="115">
        <v>40720</v>
      </c>
    </row>
    <row r="144" spans="1:12" x14ac:dyDescent="0.2">
      <c r="A144" s="91">
        <v>2006</v>
      </c>
      <c r="B144" s="91">
        <v>11</v>
      </c>
      <c r="C144" s="110" t="e">
        <f>VLOOKUP($A144&amp;$B144,#REF!,MATCH(C$1,#REF!,0),0)</f>
        <v>#REF!</v>
      </c>
      <c r="D144" s="111">
        <v>2622.7157481281456</v>
      </c>
      <c r="E144" s="110">
        <v>6.4729999999999999</v>
      </c>
      <c r="F144" s="91">
        <v>30.35</v>
      </c>
      <c r="G144" s="110">
        <v>455</v>
      </c>
      <c r="H144" s="110">
        <v>3</v>
      </c>
      <c r="I144" s="112">
        <v>141129.98799999998</v>
      </c>
      <c r="J144" s="113">
        <v>212.54433333333333</v>
      </c>
      <c r="K144" s="114">
        <v>106836326</v>
      </c>
      <c r="L144" s="115">
        <v>40735</v>
      </c>
    </row>
    <row r="145" spans="1:12" x14ac:dyDescent="0.2">
      <c r="A145" s="91">
        <v>2006</v>
      </c>
      <c r="B145" s="91">
        <v>12</v>
      </c>
      <c r="C145" s="110" t="e">
        <f>VLOOKUP($A145&amp;$B145,#REF!,MATCH(C$1,#REF!,0),0)</f>
        <v>#REF!</v>
      </c>
      <c r="D145" s="111">
        <v>2791.4320309819109</v>
      </c>
      <c r="E145" s="110">
        <v>6.4729999999999999</v>
      </c>
      <c r="F145" s="91">
        <v>31</v>
      </c>
      <c r="G145" s="110">
        <v>602</v>
      </c>
      <c r="H145" s="110">
        <v>2</v>
      </c>
      <c r="I145" s="112">
        <v>140735.90400000001</v>
      </c>
      <c r="J145" s="113">
        <v>213.28866666666667</v>
      </c>
      <c r="K145" s="114">
        <v>113884844</v>
      </c>
      <c r="L145" s="115">
        <v>40798</v>
      </c>
    </row>
    <row r="146" spans="1:12" x14ac:dyDescent="0.2">
      <c r="A146" s="91">
        <v>2007</v>
      </c>
      <c r="B146" s="91">
        <v>1</v>
      </c>
      <c r="C146" s="110" t="e">
        <f>VLOOKUP($A146&amp;$B146,#REF!,MATCH(C$1,#REF!,0),0)</f>
        <v>#REF!</v>
      </c>
      <c r="D146" s="111">
        <v>2939.8925386227397</v>
      </c>
      <c r="E146" s="110">
        <v>6.4729999999999999</v>
      </c>
      <c r="F146" s="91">
        <v>31.65</v>
      </c>
      <c r="G146" s="110">
        <v>699</v>
      </c>
      <c r="H146" s="110">
        <v>0</v>
      </c>
      <c r="I146" s="112">
        <v>140341.82</v>
      </c>
      <c r="J146" s="113">
        <v>214.03299999999999</v>
      </c>
      <c r="K146" s="114">
        <v>120647310</v>
      </c>
      <c r="L146" s="115">
        <v>41038</v>
      </c>
    </row>
    <row r="147" spans="1:12" x14ac:dyDescent="0.2">
      <c r="A147" s="91">
        <v>2007</v>
      </c>
      <c r="B147" s="91">
        <v>2</v>
      </c>
      <c r="C147" s="110" t="e">
        <f>VLOOKUP($A147&amp;$B147,#REF!,MATCH(C$1,#REF!,0),0)</f>
        <v>#REF!</v>
      </c>
      <c r="D147" s="111">
        <v>3002.4716144437407</v>
      </c>
      <c r="E147" s="110">
        <v>6.4729999999999999</v>
      </c>
      <c r="F147" s="91">
        <v>28.92</v>
      </c>
      <c r="G147" s="110">
        <v>1026</v>
      </c>
      <c r="H147" s="110">
        <v>0</v>
      </c>
      <c r="I147" s="112">
        <v>140608.69333333333</v>
      </c>
      <c r="J147" s="113">
        <v>214.11099999999999</v>
      </c>
      <c r="K147" s="114">
        <v>123227440</v>
      </c>
      <c r="L147" s="115">
        <v>41042</v>
      </c>
    </row>
    <row r="148" spans="1:12" x14ac:dyDescent="0.2">
      <c r="A148" s="91">
        <v>2007</v>
      </c>
      <c r="B148" s="91">
        <v>3</v>
      </c>
      <c r="C148" s="110" t="e">
        <f>VLOOKUP($A148&amp;$B148,#REF!,MATCH(C$1,#REF!,0),0)</f>
        <v>#REF!</v>
      </c>
      <c r="D148" s="111">
        <v>2798.0410136793257</v>
      </c>
      <c r="E148" s="110">
        <v>6.4729999999999999</v>
      </c>
      <c r="F148" s="91">
        <v>30.09</v>
      </c>
      <c r="G148" s="110">
        <v>677</v>
      </c>
      <c r="H148" s="110">
        <v>6</v>
      </c>
      <c r="I148" s="112">
        <v>140875.56666666668</v>
      </c>
      <c r="J148" s="113">
        <v>214.18899999999999</v>
      </c>
      <c r="K148" s="114">
        <v>115158974</v>
      </c>
      <c r="L148" s="115">
        <v>41157</v>
      </c>
    </row>
    <row r="149" spans="1:12" x14ac:dyDescent="0.2">
      <c r="A149" s="91">
        <v>2007</v>
      </c>
      <c r="B149" s="91">
        <v>4</v>
      </c>
      <c r="C149" s="110" t="e">
        <f>VLOOKUP($A149&amp;$B149,#REF!,MATCH(C$1,#REF!,0),0)</f>
        <v>#REF!</v>
      </c>
      <c r="D149" s="111">
        <v>2748.530021157073</v>
      </c>
      <c r="E149" s="110">
        <v>6.4729999999999999</v>
      </c>
      <c r="F149" s="91">
        <v>30.49</v>
      </c>
      <c r="G149" s="110">
        <v>321</v>
      </c>
      <c r="H149" s="110">
        <v>44</v>
      </c>
      <c r="I149" s="112">
        <v>141142.44</v>
      </c>
      <c r="J149" s="113">
        <v>214.267</v>
      </c>
      <c r="K149" s="114">
        <v>113022303</v>
      </c>
      <c r="L149" s="115">
        <v>41121</v>
      </c>
    </row>
    <row r="150" spans="1:12" x14ac:dyDescent="0.2">
      <c r="A150" s="91">
        <v>2007</v>
      </c>
      <c r="B150" s="91">
        <v>5</v>
      </c>
      <c r="C150" s="110" t="e">
        <f>VLOOKUP($A150&amp;$B150,#REF!,MATCH(C$1,#REF!,0),0)</f>
        <v>#REF!</v>
      </c>
      <c r="D150" s="111">
        <v>2774.3114662657031</v>
      </c>
      <c r="E150" s="110">
        <v>6.4729999999999999</v>
      </c>
      <c r="F150" s="91">
        <v>29.81</v>
      </c>
      <c r="G150" s="110">
        <v>126</v>
      </c>
      <c r="H150" s="110">
        <v>94</v>
      </c>
      <c r="I150" s="112">
        <v>141251.44099999999</v>
      </c>
      <c r="J150" s="113">
        <v>213.84466666666665</v>
      </c>
      <c r="K150" s="114">
        <v>114395959</v>
      </c>
      <c r="L150" s="115">
        <v>41234</v>
      </c>
    </row>
    <row r="151" spans="1:12" x14ac:dyDescent="0.2">
      <c r="A151" s="91">
        <v>2007</v>
      </c>
      <c r="B151" s="91">
        <v>6</v>
      </c>
      <c r="C151" s="110" t="e">
        <f>VLOOKUP($A151&amp;$B151,#REF!,MATCH(C$1,#REF!,0),0)</f>
        <v>#REF!</v>
      </c>
      <c r="D151" s="111">
        <v>3336.9221819061445</v>
      </c>
      <c r="E151" s="110">
        <v>7.2450000000000001</v>
      </c>
      <c r="F151" s="91">
        <v>30.68</v>
      </c>
      <c r="G151" s="110">
        <v>16</v>
      </c>
      <c r="H151" s="110">
        <v>268</v>
      </c>
      <c r="I151" s="112">
        <v>141360.44200000001</v>
      </c>
      <c r="J151" s="113">
        <v>213.42233333333334</v>
      </c>
      <c r="K151" s="114">
        <v>137948363</v>
      </c>
      <c r="L151" s="115">
        <v>41340</v>
      </c>
    </row>
    <row r="152" spans="1:12" x14ac:dyDescent="0.2">
      <c r="A152" s="91">
        <v>2007</v>
      </c>
      <c r="B152" s="91">
        <v>7</v>
      </c>
      <c r="C152" s="110" t="e">
        <f>VLOOKUP($A152&amp;$B152,#REF!,MATCH(C$1,#REF!,0),0)</f>
        <v>#REF!</v>
      </c>
      <c r="D152" s="111">
        <v>3554.1353859538885</v>
      </c>
      <c r="E152" s="110">
        <v>7.2450000000000001</v>
      </c>
      <c r="F152" s="91">
        <v>30.66</v>
      </c>
      <c r="G152" s="110">
        <v>0</v>
      </c>
      <c r="H152" s="110">
        <v>369</v>
      </c>
      <c r="I152" s="112">
        <v>141469.443</v>
      </c>
      <c r="J152" s="113">
        <v>213</v>
      </c>
      <c r="K152" s="114">
        <v>147063014</v>
      </c>
      <c r="L152" s="115">
        <v>41378</v>
      </c>
    </row>
    <row r="153" spans="1:12" x14ac:dyDescent="0.2">
      <c r="A153" s="91">
        <v>2007</v>
      </c>
      <c r="B153" s="91">
        <v>8</v>
      </c>
      <c r="C153" s="110" t="e">
        <f>VLOOKUP($A153&amp;$B153,#REF!,MATCH(C$1,#REF!,0),0)</f>
        <v>#REF!</v>
      </c>
      <c r="D153" s="111">
        <v>3792.207823842944</v>
      </c>
      <c r="E153" s="110">
        <v>7.2450000000000001</v>
      </c>
      <c r="F153" s="91">
        <v>30.07</v>
      </c>
      <c r="G153" s="110">
        <v>0</v>
      </c>
      <c r="H153" s="110">
        <v>473</v>
      </c>
      <c r="I153" s="112">
        <v>141648.39433333333</v>
      </c>
      <c r="J153" s="113">
        <v>212.989</v>
      </c>
      <c r="K153" s="114">
        <v>157236313</v>
      </c>
      <c r="L153" s="115">
        <v>41463</v>
      </c>
    </row>
    <row r="154" spans="1:12" x14ac:dyDescent="0.2">
      <c r="A154" s="91">
        <v>2007</v>
      </c>
      <c r="B154" s="91">
        <v>9</v>
      </c>
      <c r="C154" s="110" t="e">
        <f>VLOOKUP($A154&amp;$B154,#REF!,MATCH(C$1,#REF!,0),0)</f>
        <v>#REF!</v>
      </c>
      <c r="D154" s="111">
        <v>3899.1311724304132</v>
      </c>
      <c r="E154" s="110">
        <v>7.2450000000000001</v>
      </c>
      <c r="F154" s="91">
        <v>30.72</v>
      </c>
      <c r="G154" s="110">
        <v>3</v>
      </c>
      <c r="H154" s="110">
        <v>457</v>
      </c>
      <c r="I154" s="112">
        <v>141827.34566666666</v>
      </c>
      <c r="J154" s="113">
        <v>212.97800000000001</v>
      </c>
      <c r="K154" s="114">
        <v>161794448</v>
      </c>
      <c r="L154" s="115">
        <v>41495</v>
      </c>
    </row>
    <row r="155" spans="1:12" x14ac:dyDescent="0.2">
      <c r="A155" s="91">
        <v>2007</v>
      </c>
      <c r="B155" s="91">
        <v>10</v>
      </c>
      <c r="C155" s="110" t="e">
        <f>VLOOKUP($A155&amp;$B155,#REF!,MATCH(C$1,#REF!,0),0)</f>
        <v>#REF!</v>
      </c>
      <c r="D155" s="111">
        <v>3193.4018799710775</v>
      </c>
      <c r="E155" s="110">
        <v>6.4729999999999999</v>
      </c>
      <c r="F155" s="91">
        <v>30.56</v>
      </c>
      <c r="G155" s="110">
        <v>36</v>
      </c>
      <c r="H155" s="110">
        <v>217</v>
      </c>
      <c r="I155" s="112">
        <v>142006.29699999999</v>
      </c>
      <c r="J155" s="113">
        <v>212.96700000000001</v>
      </c>
      <c r="K155" s="114">
        <v>132494244</v>
      </c>
      <c r="L155" s="115">
        <v>41490</v>
      </c>
    </row>
    <row r="156" spans="1:12" x14ac:dyDescent="0.2">
      <c r="A156" s="91">
        <v>2007</v>
      </c>
      <c r="B156" s="91">
        <v>11</v>
      </c>
      <c r="C156" s="110" t="e">
        <f>VLOOKUP($A156&amp;$B156,#REF!,MATCH(C$1,#REF!,0),0)</f>
        <v>#REF!</v>
      </c>
      <c r="D156" s="111">
        <v>2695.7702819956621</v>
      </c>
      <c r="E156" s="110">
        <v>6.4729999999999999</v>
      </c>
      <c r="F156" s="91">
        <v>30.35</v>
      </c>
      <c r="G156" s="110">
        <v>337</v>
      </c>
      <c r="H156" s="110">
        <v>26</v>
      </c>
      <c r="I156" s="112">
        <v>142000.53399999999</v>
      </c>
      <c r="J156" s="113">
        <v>212.95566666666667</v>
      </c>
      <c r="K156" s="114">
        <v>111847509</v>
      </c>
      <c r="L156" s="115">
        <v>41490</v>
      </c>
    </row>
    <row r="157" spans="1:12" x14ac:dyDescent="0.2">
      <c r="A157" s="91">
        <v>2007</v>
      </c>
      <c r="B157" s="91">
        <v>12</v>
      </c>
      <c r="C157" s="110" t="e">
        <f>VLOOKUP($A157&amp;$B157,#REF!,MATCH(C$1,#REF!,0),0)</f>
        <v>#REF!</v>
      </c>
      <c r="D157" s="111">
        <v>2791.5954687876597</v>
      </c>
      <c r="E157" s="110">
        <v>6.827</v>
      </c>
      <c r="F157" s="91">
        <v>31</v>
      </c>
      <c r="G157" s="110">
        <v>654</v>
      </c>
      <c r="H157" s="110">
        <v>0</v>
      </c>
      <c r="I157" s="112">
        <v>141994.77100000001</v>
      </c>
      <c r="J157" s="113">
        <v>212.94433333333333</v>
      </c>
      <c r="K157" s="114">
        <v>115823296</v>
      </c>
      <c r="L157" s="115">
        <v>41490</v>
      </c>
    </row>
    <row r="158" spans="1:12" x14ac:dyDescent="0.2">
      <c r="A158" s="91">
        <v>2008</v>
      </c>
      <c r="B158" s="91">
        <v>1</v>
      </c>
      <c r="C158" s="110" t="e">
        <f>VLOOKUP($A158&amp;$B158,#REF!,MATCH(C$1,#REF!,0),0)</f>
        <v>#REF!</v>
      </c>
      <c r="D158" s="111">
        <v>3125.1587129428781</v>
      </c>
      <c r="E158" s="110">
        <v>6.827</v>
      </c>
      <c r="F158" s="91">
        <v>31.65</v>
      </c>
      <c r="G158" s="110">
        <v>873</v>
      </c>
      <c r="H158" s="110">
        <v>4</v>
      </c>
      <c r="I158" s="112">
        <v>141989.008</v>
      </c>
      <c r="J158" s="113">
        <v>212.93299999999999</v>
      </c>
      <c r="K158" s="114">
        <v>129662835</v>
      </c>
      <c r="L158" s="115">
        <v>41490</v>
      </c>
    </row>
    <row r="159" spans="1:12" x14ac:dyDescent="0.2">
      <c r="A159" s="91">
        <v>2008</v>
      </c>
      <c r="B159" s="91">
        <v>2</v>
      </c>
      <c r="C159" s="110" t="e">
        <f>VLOOKUP($A159&amp;$B159,#REF!,MATCH(C$1,#REF!,0),0)</f>
        <v>#REF!</v>
      </c>
      <c r="D159" s="111">
        <v>2929.5515786936612</v>
      </c>
      <c r="E159" s="110">
        <v>6.827</v>
      </c>
      <c r="F159" s="91">
        <v>29.92</v>
      </c>
      <c r="G159" s="110">
        <v>877</v>
      </c>
      <c r="H159" s="110">
        <v>1</v>
      </c>
      <c r="I159" s="112">
        <v>142193.64000000001</v>
      </c>
      <c r="J159" s="113">
        <v>212.49966666666666</v>
      </c>
      <c r="K159" s="114">
        <v>121547095</v>
      </c>
      <c r="L159" s="115">
        <v>41490</v>
      </c>
    </row>
    <row r="160" spans="1:12" x14ac:dyDescent="0.2">
      <c r="A160" s="91">
        <v>2008</v>
      </c>
      <c r="B160" s="91">
        <v>3</v>
      </c>
      <c r="C160" s="110" t="e">
        <f>VLOOKUP($A160&amp;$B160,#REF!,MATCH(C$1,#REF!,0),0)</f>
        <v>#REF!</v>
      </c>
      <c r="D160" s="111">
        <v>2845.4089879518069</v>
      </c>
      <c r="E160" s="110">
        <v>6.827</v>
      </c>
      <c r="F160" s="91">
        <v>30.09</v>
      </c>
      <c r="G160" s="110">
        <v>776</v>
      </c>
      <c r="H160" s="110">
        <v>0</v>
      </c>
      <c r="I160" s="112">
        <v>142398.272</v>
      </c>
      <c r="J160" s="113">
        <v>212.06633333333335</v>
      </c>
      <c r="K160" s="114">
        <v>118084473</v>
      </c>
      <c r="L160" s="115">
        <v>41500</v>
      </c>
    </row>
    <row r="161" spans="1:12" x14ac:dyDescent="0.2">
      <c r="A161" s="91">
        <v>2008</v>
      </c>
      <c r="B161" s="91">
        <v>4</v>
      </c>
      <c r="C161" s="110" t="e">
        <f>VLOOKUP($A161&amp;$B161,#REF!,MATCH(C$1,#REF!,0),0)</f>
        <v>#REF!</v>
      </c>
      <c r="D161" s="111">
        <v>2658.6371146435449</v>
      </c>
      <c r="E161" s="110">
        <v>6.827</v>
      </c>
      <c r="F161" s="91">
        <v>30.49</v>
      </c>
      <c r="G161" s="110">
        <v>417</v>
      </c>
      <c r="H161" s="110">
        <v>6</v>
      </c>
      <c r="I161" s="112">
        <v>142602.90400000001</v>
      </c>
      <c r="J161" s="113">
        <v>211.63300000000001</v>
      </c>
      <c r="K161" s="114">
        <v>110386613</v>
      </c>
      <c r="L161" s="115">
        <v>41520</v>
      </c>
    </row>
    <row r="162" spans="1:12" x14ac:dyDescent="0.2">
      <c r="A162" s="91">
        <v>2008</v>
      </c>
      <c r="B162" s="91">
        <v>5</v>
      </c>
      <c r="C162" s="110" t="e">
        <f>VLOOKUP($A162&amp;$B162,#REF!,MATCH(C$1,#REF!,0),0)</f>
        <v>#REF!</v>
      </c>
      <c r="D162" s="111">
        <v>2554.3199713842851</v>
      </c>
      <c r="E162" s="110">
        <v>6.8489999999999993</v>
      </c>
      <c r="F162" s="91">
        <v>29.81</v>
      </c>
      <c r="G162" s="110">
        <v>168</v>
      </c>
      <c r="H162" s="110">
        <v>27</v>
      </c>
      <c r="I162" s="112">
        <v>142071.78633333335</v>
      </c>
      <c r="J162" s="113">
        <v>211.25533333333334</v>
      </c>
      <c r="K162" s="114">
        <v>107115408</v>
      </c>
      <c r="L162" s="115">
        <v>41935</v>
      </c>
    </row>
    <row r="163" spans="1:12" x14ac:dyDescent="0.2">
      <c r="A163" s="91">
        <v>2008</v>
      </c>
      <c r="B163" s="91">
        <v>6</v>
      </c>
      <c r="C163" s="110" t="e">
        <f>VLOOKUP($A163&amp;$B163,#REF!,MATCH(C$1,#REF!,0),0)</f>
        <v>#REF!</v>
      </c>
      <c r="D163" s="111">
        <v>3147.8279497907952</v>
      </c>
      <c r="E163" s="110">
        <v>7.6210000000000004</v>
      </c>
      <c r="F163" s="91">
        <v>30.68</v>
      </c>
      <c r="G163" s="110">
        <v>38</v>
      </c>
      <c r="H163" s="110">
        <v>233</v>
      </c>
      <c r="I163" s="112">
        <v>141540.66866666666</v>
      </c>
      <c r="J163" s="113">
        <v>210.87766666666667</v>
      </c>
      <c r="K163" s="114">
        <v>131657904.00000001</v>
      </c>
      <c r="L163" s="115">
        <v>41825</v>
      </c>
    </row>
    <row r="164" spans="1:12" x14ac:dyDescent="0.2">
      <c r="A164" s="91">
        <v>2008</v>
      </c>
      <c r="B164" s="91">
        <v>7</v>
      </c>
      <c r="C164" s="110" t="e">
        <f>VLOOKUP($A164&amp;$B164,#REF!,MATCH(C$1,#REF!,0),0)</f>
        <v>#REF!</v>
      </c>
      <c r="D164" s="111">
        <v>3543.3414831375167</v>
      </c>
      <c r="E164" s="110">
        <v>7.6210000000000004</v>
      </c>
      <c r="F164" s="91">
        <v>30.66</v>
      </c>
      <c r="G164" s="110">
        <v>0</v>
      </c>
      <c r="H164" s="110">
        <v>362</v>
      </c>
      <c r="I164" s="112">
        <v>141009.55100000001</v>
      </c>
      <c r="J164" s="113">
        <v>210.5</v>
      </c>
      <c r="K164" s="114">
        <v>148983336</v>
      </c>
      <c r="L164" s="115">
        <v>42046</v>
      </c>
    </row>
    <row r="165" spans="1:12" x14ac:dyDescent="0.2">
      <c r="A165" s="91">
        <v>2008</v>
      </c>
      <c r="B165" s="91">
        <v>8</v>
      </c>
      <c r="C165" s="110" t="e">
        <f>VLOOKUP($A165&amp;$B165,#REF!,MATCH(C$1,#REF!,0),0)</f>
        <v>#REF!</v>
      </c>
      <c r="D165" s="111">
        <v>3616.338925058214</v>
      </c>
      <c r="E165" s="110">
        <v>7.6210000000000004</v>
      </c>
      <c r="F165" s="91">
        <v>30.07</v>
      </c>
      <c r="G165" s="110">
        <v>0</v>
      </c>
      <c r="H165" s="110">
        <v>390</v>
      </c>
      <c r="I165" s="112">
        <v>139713.87966666667</v>
      </c>
      <c r="J165" s="113">
        <v>209.489</v>
      </c>
      <c r="K165" s="114">
        <v>152197240</v>
      </c>
      <c r="L165" s="115">
        <v>42086</v>
      </c>
    </row>
    <row r="166" spans="1:12" x14ac:dyDescent="0.2">
      <c r="A166" s="91">
        <v>2008</v>
      </c>
      <c r="B166" s="91">
        <v>9</v>
      </c>
      <c r="C166" s="110" t="e">
        <f>VLOOKUP($A166&amp;$B166,#REF!,MATCH(C$1,#REF!,0),0)</f>
        <v>#REF!</v>
      </c>
      <c r="D166" s="111">
        <v>3424.5554103502354</v>
      </c>
      <c r="E166" s="110">
        <v>7.6210000000000004</v>
      </c>
      <c r="F166" s="91">
        <v>30.72</v>
      </c>
      <c r="G166" s="110">
        <v>2</v>
      </c>
      <c r="H166" s="110">
        <v>349</v>
      </c>
      <c r="I166" s="112">
        <v>138418.20833333334</v>
      </c>
      <c r="J166" s="113">
        <v>208.47800000000001</v>
      </c>
      <c r="K166" s="114">
        <v>144125839</v>
      </c>
      <c r="L166" s="115">
        <v>42086</v>
      </c>
    </row>
    <row r="167" spans="1:12" x14ac:dyDescent="0.2">
      <c r="A167" s="91">
        <v>2008</v>
      </c>
      <c r="B167" s="91">
        <v>10</v>
      </c>
      <c r="C167" s="110" t="e">
        <f>VLOOKUP($A167&amp;$B167,#REF!,MATCH(C$1,#REF!,0),0)</f>
        <v>#REF!</v>
      </c>
      <c r="D167" s="111">
        <v>2850.3030432715168</v>
      </c>
      <c r="E167" s="110">
        <v>6.8489999999999993</v>
      </c>
      <c r="F167" s="91">
        <v>30.56</v>
      </c>
      <c r="G167" s="110">
        <v>58</v>
      </c>
      <c r="H167" s="110">
        <v>122</v>
      </c>
      <c r="I167" s="112">
        <v>137122.53700000001</v>
      </c>
      <c r="J167" s="113">
        <v>207.46700000000001</v>
      </c>
      <c r="K167" s="114">
        <v>119883746</v>
      </c>
      <c r="L167" s="115">
        <v>42060</v>
      </c>
    </row>
    <row r="168" spans="1:12" x14ac:dyDescent="0.2">
      <c r="A168" s="91">
        <v>2008</v>
      </c>
      <c r="B168" s="91">
        <v>11</v>
      </c>
      <c r="C168" s="110" t="e">
        <f>VLOOKUP($A168&amp;$B168,#REF!,MATCH(C$1,#REF!,0),0)</f>
        <v>#REF!</v>
      </c>
      <c r="D168" s="111">
        <v>2771.7618669670746</v>
      </c>
      <c r="E168" s="110">
        <v>6.8489999999999993</v>
      </c>
      <c r="F168" s="91">
        <v>30.35</v>
      </c>
      <c r="G168" s="110">
        <v>360</v>
      </c>
      <c r="H168" s="110">
        <v>18</v>
      </c>
      <c r="I168" s="112">
        <v>135962.82266666667</v>
      </c>
      <c r="J168" s="113">
        <v>206.089</v>
      </c>
      <c r="K168" s="114">
        <v>108259475</v>
      </c>
      <c r="L168" s="115">
        <v>39058</v>
      </c>
    </row>
    <row r="169" spans="1:12" x14ac:dyDescent="0.2">
      <c r="A169" s="91">
        <v>2008</v>
      </c>
      <c r="B169" s="91">
        <v>12</v>
      </c>
      <c r="C169" s="110" t="e">
        <f>VLOOKUP($A169&amp;$B169,#REF!,MATCH(C$1,#REF!,0),0)</f>
        <v>#REF!</v>
      </c>
      <c r="D169" s="111">
        <v>3245.587977104135</v>
      </c>
      <c r="E169" s="110">
        <v>6.8489999999999993</v>
      </c>
      <c r="F169" s="91">
        <v>31</v>
      </c>
      <c r="G169" s="110">
        <v>821</v>
      </c>
      <c r="H169" s="110">
        <v>0</v>
      </c>
      <c r="I169" s="112">
        <v>134803.10833333334</v>
      </c>
      <c r="J169" s="113">
        <v>204.71100000000001</v>
      </c>
      <c r="K169" s="114">
        <v>126444862</v>
      </c>
      <c r="L169" s="115">
        <v>38959</v>
      </c>
    </row>
    <row r="170" spans="1:12" x14ac:dyDescent="0.2">
      <c r="A170" s="91">
        <v>2009</v>
      </c>
      <c r="B170" s="91">
        <v>1</v>
      </c>
      <c r="C170" s="110" t="e">
        <f>VLOOKUP($A170&amp;$B170,#REF!,MATCH(C$1,#REF!,0),0)</f>
        <v>#REF!</v>
      </c>
      <c r="D170" s="111">
        <v>3306.392459938585</v>
      </c>
      <c r="E170" s="110">
        <v>6.8489999999999993</v>
      </c>
      <c r="F170" s="91">
        <v>31.65</v>
      </c>
      <c r="G170" s="110">
        <v>972</v>
      </c>
      <c r="H170" s="110">
        <v>1</v>
      </c>
      <c r="I170" s="112">
        <v>133643.394</v>
      </c>
      <c r="J170" s="113">
        <v>203.333</v>
      </c>
      <c r="K170" s="114">
        <v>128133000</v>
      </c>
      <c r="L170" s="115">
        <v>38753</v>
      </c>
    </row>
    <row r="171" spans="1:12" x14ac:dyDescent="0.2">
      <c r="A171" s="91">
        <v>2009</v>
      </c>
      <c r="B171" s="91">
        <v>2</v>
      </c>
      <c r="C171" s="110" t="e">
        <f>VLOOKUP($A171&amp;$B171,#REF!,MATCH(C$1,#REF!,0),0)</f>
        <v>#REF!</v>
      </c>
      <c r="D171" s="111">
        <v>2930.6388408639332</v>
      </c>
      <c r="E171" s="110">
        <v>7.0499999999999989</v>
      </c>
      <c r="F171" s="91">
        <v>28.92</v>
      </c>
      <c r="G171" s="110">
        <v>899</v>
      </c>
      <c r="H171" s="110">
        <v>0</v>
      </c>
      <c r="I171" s="112">
        <v>133702.152</v>
      </c>
      <c r="J171" s="113">
        <v>202.922</v>
      </c>
      <c r="K171" s="114">
        <v>113571000</v>
      </c>
      <c r="L171" s="115">
        <v>38753</v>
      </c>
    </row>
    <row r="172" spans="1:12" x14ac:dyDescent="0.2">
      <c r="A172" s="91">
        <v>2009</v>
      </c>
      <c r="B172" s="91">
        <v>3</v>
      </c>
      <c r="C172" s="110" t="e">
        <f>VLOOKUP($A172&amp;$B172,#REF!,MATCH(C$1,#REF!,0),0)</f>
        <v>#REF!</v>
      </c>
      <c r="D172" s="111">
        <v>2757.4401465692981</v>
      </c>
      <c r="E172" s="110">
        <v>7.0499999999999989</v>
      </c>
      <c r="F172" s="91">
        <v>30.09</v>
      </c>
      <c r="G172" s="110">
        <v>594</v>
      </c>
      <c r="H172" s="110">
        <v>1</v>
      </c>
      <c r="I172" s="112">
        <v>133760.91</v>
      </c>
      <c r="J172" s="113">
        <v>202.511</v>
      </c>
      <c r="K172" s="114">
        <v>106859000</v>
      </c>
      <c r="L172" s="115">
        <v>38753</v>
      </c>
    </row>
    <row r="173" spans="1:12" x14ac:dyDescent="0.2">
      <c r="A173" s="91">
        <v>2009</v>
      </c>
      <c r="B173" s="91">
        <v>4</v>
      </c>
      <c r="C173" s="110" t="e">
        <f>VLOOKUP($A173&amp;$B173,#REF!,MATCH(C$1,#REF!,0),0)</f>
        <v>#REF!</v>
      </c>
      <c r="D173" s="110">
        <v>2690.2594043887148</v>
      </c>
      <c r="E173" s="110">
        <v>7.0499999999999989</v>
      </c>
      <c r="F173" s="91">
        <v>30.49</v>
      </c>
      <c r="G173" s="110">
        <v>387</v>
      </c>
      <c r="H173" s="110">
        <v>3</v>
      </c>
      <c r="I173" s="112">
        <v>133819.66800000001</v>
      </c>
      <c r="J173" s="113">
        <v>202.1</v>
      </c>
      <c r="K173" s="114">
        <v>116714214</v>
      </c>
      <c r="L173" s="115">
        <v>43384</v>
      </c>
    </row>
    <row r="174" spans="1:12" x14ac:dyDescent="0.2">
      <c r="A174" s="91">
        <v>2009</v>
      </c>
      <c r="B174" s="91">
        <v>5</v>
      </c>
      <c r="C174" s="110" t="e">
        <f>VLOOKUP($A174&amp;$B174,#REF!,MATCH(C$1,#REF!,0),0)</f>
        <v>#REF!</v>
      </c>
      <c r="D174" s="110">
        <v>2351.3573985542389</v>
      </c>
      <c r="E174" s="110">
        <v>7.0499999999999989</v>
      </c>
      <c r="F174" s="91">
        <v>29.81</v>
      </c>
      <c r="G174" s="110">
        <v>152</v>
      </c>
      <c r="H174" s="110">
        <v>69</v>
      </c>
      <c r="I174" s="112">
        <v>134205.85433333335</v>
      </c>
      <c r="J174" s="113">
        <v>201.85566666666665</v>
      </c>
      <c r="K174" s="114">
        <v>101811424</v>
      </c>
      <c r="L174" s="115">
        <v>43299</v>
      </c>
    </row>
    <row r="175" spans="1:12" x14ac:dyDescent="0.2">
      <c r="A175" s="91">
        <v>2009</v>
      </c>
      <c r="B175" s="91">
        <v>6</v>
      </c>
      <c r="C175" s="110" t="e">
        <f>VLOOKUP($A175&amp;$B175,#REF!,MATCH(C$1,#REF!,0),0)</f>
        <v>#REF!</v>
      </c>
      <c r="D175" s="110">
        <v>3034.3986570677007</v>
      </c>
      <c r="E175" s="110">
        <v>7.0499999999999989</v>
      </c>
      <c r="F175" s="91">
        <v>30.68</v>
      </c>
      <c r="G175" s="110">
        <v>29</v>
      </c>
      <c r="H175" s="110">
        <v>210</v>
      </c>
      <c r="I175" s="112">
        <v>134592.04066666667</v>
      </c>
      <c r="J175" s="113">
        <v>201.61133333333333</v>
      </c>
      <c r="K175" s="114">
        <v>131504769</v>
      </c>
      <c r="L175" s="115">
        <v>43338</v>
      </c>
    </row>
    <row r="176" spans="1:12" x14ac:dyDescent="0.2">
      <c r="A176" s="91">
        <v>2009</v>
      </c>
      <c r="B176" s="91">
        <v>7</v>
      </c>
      <c r="C176" s="110" t="e">
        <f>VLOOKUP($A176&amp;$B176,#REF!,MATCH(C$1,#REF!,0),0)</f>
        <v>#REF!</v>
      </c>
      <c r="D176" s="110">
        <v>3158.7472099243682</v>
      </c>
      <c r="E176" s="110">
        <v>7.4050000000000002</v>
      </c>
      <c r="F176" s="91">
        <v>30.66</v>
      </c>
      <c r="G176" s="110">
        <v>1</v>
      </c>
      <c r="H176" s="110">
        <v>339</v>
      </c>
      <c r="I176" s="112">
        <v>134978.22700000001</v>
      </c>
      <c r="J176" s="113">
        <v>201.36699999999999</v>
      </c>
      <c r="K176" s="114">
        <v>136988549</v>
      </c>
      <c r="L176" s="115">
        <v>43368</v>
      </c>
    </row>
    <row r="177" spans="1:12" x14ac:dyDescent="0.2">
      <c r="A177" s="91">
        <v>2009</v>
      </c>
      <c r="B177" s="91">
        <v>8</v>
      </c>
      <c r="C177" s="110" t="e">
        <f>VLOOKUP($A177&amp;$B177,#REF!,MATCH(C$1,#REF!,0),0)</f>
        <v>#REF!</v>
      </c>
      <c r="D177" s="110">
        <v>3035.3881870158611</v>
      </c>
      <c r="E177" s="110">
        <v>7.4050000000000002</v>
      </c>
      <c r="F177" s="91">
        <v>30.07</v>
      </c>
      <c r="G177" s="110">
        <v>0</v>
      </c>
      <c r="H177" s="110">
        <v>294</v>
      </c>
      <c r="I177" s="112">
        <v>135550.38833333334</v>
      </c>
      <c r="J177" s="113">
        <v>201.01133333333334</v>
      </c>
      <c r="K177" s="114">
        <v>131662998</v>
      </c>
      <c r="L177" s="115">
        <v>43376</v>
      </c>
    </row>
    <row r="178" spans="1:12" x14ac:dyDescent="0.2">
      <c r="A178" s="91">
        <v>2009</v>
      </c>
      <c r="B178" s="91">
        <v>9</v>
      </c>
      <c r="C178" s="110" t="e">
        <f>VLOOKUP($A178&amp;$B178,#REF!,MATCH(C$1,#REF!,0),0)</f>
        <v>#REF!</v>
      </c>
      <c r="D178" s="110">
        <v>3064.7957177795211</v>
      </c>
      <c r="E178" s="110">
        <v>7.4050000000000002</v>
      </c>
      <c r="F178" s="91">
        <v>30.72</v>
      </c>
      <c r="G178" s="110">
        <v>1</v>
      </c>
      <c r="H178" s="110">
        <v>274</v>
      </c>
      <c r="I178" s="112">
        <v>136122.54966666669</v>
      </c>
      <c r="J178" s="113">
        <v>200.65566666666666</v>
      </c>
      <c r="K178" s="114">
        <v>132834376</v>
      </c>
      <c r="L178" s="115">
        <v>43342</v>
      </c>
    </row>
    <row r="179" spans="1:12" x14ac:dyDescent="0.2">
      <c r="A179" s="91">
        <v>2009</v>
      </c>
      <c r="B179" s="91">
        <v>10</v>
      </c>
      <c r="C179" s="110" t="e">
        <f>VLOOKUP($A179&amp;$B179,#REF!,MATCH(C$1,#REF!,0),0)</f>
        <v>#REF!</v>
      </c>
      <c r="D179" s="110">
        <v>2566.2104365070213</v>
      </c>
      <c r="E179" s="110">
        <v>7.4050000000000002</v>
      </c>
      <c r="F179" s="91">
        <v>30.56</v>
      </c>
      <c r="G179" s="110">
        <v>132</v>
      </c>
      <c r="H179" s="110">
        <v>106</v>
      </c>
      <c r="I179" s="112">
        <v>136694.71100000001</v>
      </c>
      <c r="J179" s="113">
        <v>200.3</v>
      </c>
      <c r="K179" s="114">
        <v>111288848</v>
      </c>
      <c r="L179" s="115">
        <v>43367</v>
      </c>
    </row>
    <row r="180" spans="1:12" x14ac:dyDescent="0.2">
      <c r="A180" s="91">
        <v>2009</v>
      </c>
      <c r="B180" s="91">
        <v>11</v>
      </c>
      <c r="C180" s="110" t="e">
        <f>VLOOKUP($A180&amp;$B180,#REF!,MATCH(C$1,#REF!,0),0)</f>
        <v>#REF!</v>
      </c>
      <c r="D180" s="110">
        <v>2240.7133822413357</v>
      </c>
      <c r="E180" s="110">
        <v>7.4050000000000002</v>
      </c>
      <c r="F180" s="91">
        <v>30.35</v>
      </c>
      <c r="G180" s="110">
        <v>344</v>
      </c>
      <c r="H180" s="110">
        <v>4</v>
      </c>
      <c r="I180" s="112">
        <v>137457.72900000002</v>
      </c>
      <c r="J180" s="113">
        <v>200.22233333333335</v>
      </c>
      <c r="K180" s="114">
        <v>97432940</v>
      </c>
      <c r="L180" s="115">
        <v>43483</v>
      </c>
    </row>
    <row r="181" spans="1:12" x14ac:dyDescent="0.2">
      <c r="A181" s="91">
        <v>2009</v>
      </c>
      <c r="B181" s="91">
        <v>12</v>
      </c>
      <c r="C181" s="110" t="e">
        <f>VLOOKUP($A181&amp;$B181,#REF!,MATCH(C$1,#REF!,0),0)</f>
        <v>#REF!</v>
      </c>
      <c r="D181" s="110">
        <v>2571.8908615469309</v>
      </c>
      <c r="E181" s="110">
        <v>7.4050000000000002</v>
      </c>
      <c r="F181" s="91">
        <v>31</v>
      </c>
      <c r="G181" s="110">
        <v>657</v>
      </c>
      <c r="H181" s="110">
        <v>0</v>
      </c>
      <c r="I181" s="112">
        <v>138220.747</v>
      </c>
      <c r="J181" s="113">
        <v>200.14466666666667</v>
      </c>
      <c r="K181" s="114">
        <v>112124154</v>
      </c>
      <c r="L181" s="115">
        <v>43596</v>
      </c>
    </row>
    <row r="182" spans="1:12" x14ac:dyDescent="0.2">
      <c r="A182" s="91">
        <v>2010</v>
      </c>
      <c r="B182" s="91">
        <v>1</v>
      </c>
      <c r="C182" s="110" t="e">
        <f>VLOOKUP($A182&amp;$B182,#REF!,MATCH(C$1,#REF!,0),0)</f>
        <v>#REF!</v>
      </c>
      <c r="D182" s="110">
        <v>2848.9532384814534</v>
      </c>
      <c r="E182" s="110">
        <v>7.4050000000000002</v>
      </c>
      <c r="F182" s="91">
        <v>31.65</v>
      </c>
      <c r="G182" s="110">
        <v>1039</v>
      </c>
      <c r="H182" s="110">
        <v>0</v>
      </c>
      <c r="I182" s="112">
        <v>138983.76500000001</v>
      </c>
      <c r="J182" s="113">
        <v>200.06700000000001</v>
      </c>
      <c r="K182" s="114">
        <v>124348262</v>
      </c>
      <c r="L182" s="115">
        <v>43647</v>
      </c>
    </row>
    <row r="183" spans="1:12" x14ac:dyDescent="0.2">
      <c r="A183" s="91">
        <v>2010</v>
      </c>
      <c r="B183" s="91">
        <v>2</v>
      </c>
      <c r="C183" s="110" t="e">
        <f>VLOOKUP($A183&amp;$B183,#REF!,MATCH(C$1,#REF!,0),0)</f>
        <v>#REF!</v>
      </c>
      <c r="D183" s="110">
        <v>2666.467446813383</v>
      </c>
      <c r="E183" s="110">
        <v>7.5789999999999997</v>
      </c>
      <c r="F183" s="91">
        <v>28.92</v>
      </c>
      <c r="G183" s="110">
        <v>941</v>
      </c>
      <c r="H183" s="110">
        <v>0</v>
      </c>
      <c r="I183" s="112">
        <v>139393.981</v>
      </c>
      <c r="J183" s="113">
        <v>200.178</v>
      </c>
      <c r="K183" s="114">
        <v>116436634</v>
      </c>
      <c r="L183" s="115">
        <v>43667</v>
      </c>
    </row>
    <row r="184" spans="1:12" x14ac:dyDescent="0.2">
      <c r="A184" s="91">
        <v>2010</v>
      </c>
      <c r="B184" s="91">
        <v>3</v>
      </c>
      <c r="C184" s="110" t="e">
        <f>VLOOKUP($A184&amp;$B184,#REF!,MATCH(C$1,#REF!,0),0)</f>
        <v>#REF!</v>
      </c>
      <c r="D184" s="110">
        <v>2587.4848166102624</v>
      </c>
      <c r="E184" s="110">
        <v>7.5789999999999997</v>
      </c>
      <c r="F184" s="91">
        <v>30.09</v>
      </c>
      <c r="G184" s="110">
        <v>827</v>
      </c>
      <c r="H184" s="110">
        <v>0</v>
      </c>
      <c r="I184" s="112">
        <v>139804.19700000001</v>
      </c>
      <c r="J184" s="113">
        <v>200.28900000000002</v>
      </c>
      <c r="K184" s="114">
        <v>113155886</v>
      </c>
      <c r="L184" s="115">
        <v>43732</v>
      </c>
    </row>
    <row r="185" spans="1:12" x14ac:dyDescent="0.2">
      <c r="A185" s="91">
        <v>2010</v>
      </c>
      <c r="B185" s="91">
        <v>4</v>
      </c>
      <c r="C185" s="110" t="e">
        <f>VLOOKUP($A185&amp;$B185,#REF!,MATCH(C$1,#REF!,0),0)</f>
        <v>#REF!</v>
      </c>
      <c r="D185" s="110">
        <v>2440.9752365244085</v>
      </c>
      <c r="E185" s="110">
        <v>7.5789999999999997</v>
      </c>
      <c r="F185" s="91">
        <v>30.49</v>
      </c>
      <c r="G185" s="110">
        <v>313</v>
      </c>
      <c r="H185" s="110">
        <v>35</v>
      </c>
      <c r="I185" s="112">
        <v>140214.413</v>
      </c>
      <c r="J185" s="113">
        <v>200.4</v>
      </c>
      <c r="K185" s="114">
        <v>106555892</v>
      </c>
      <c r="L185" s="115">
        <v>43653</v>
      </c>
    </row>
    <row r="186" spans="1:12" x14ac:dyDescent="0.2">
      <c r="A186" s="91">
        <v>2010</v>
      </c>
      <c r="B186" s="91">
        <v>5</v>
      </c>
      <c r="C186" s="110" t="e">
        <f>VLOOKUP($A186&amp;$B186,#REF!,MATCH(C$1,#REF!,0),0)</f>
        <v>#REF!</v>
      </c>
      <c r="D186" s="110">
        <v>2410.7435332966429</v>
      </c>
      <c r="E186" s="110">
        <v>7.5789999999999997</v>
      </c>
      <c r="F186" s="91">
        <v>29.81</v>
      </c>
      <c r="G186" s="110">
        <v>127</v>
      </c>
      <c r="H186" s="110">
        <v>69</v>
      </c>
      <c r="I186" s="112">
        <v>140466.93799999999</v>
      </c>
      <c r="J186" s="113">
        <v>200.511</v>
      </c>
      <c r="K186" s="114">
        <v>105127704</v>
      </c>
      <c r="L186" s="115">
        <v>43608</v>
      </c>
    </row>
    <row r="187" spans="1:12" x14ac:dyDescent="0.2">
      <c r="A187" s="91">
        <v>2010</v>
      </c>
      <c r="B187" s="91">
        <v>6</v>
      </c>
      <c r="C187" s="110" t="e">
        <f>VLOOKUP($A187&amp;$B187,#REF!,MATCH(C$1,#REF!,0),0)</f>
        <v>#REF!</v>
      </c>
      <c r="D187" s="110">
        <v>3169.3436334088669</v>
      </c>
      <c r="E187" s="110">
        <v>7.5789999999999997</v>
      </c>
      <c r="F187" s="91">
        <v>30.68</v>
      </c>
      <c r="G187" s="110">
        <v>23</v>
      </c>
      <c r="H187" s="110">
        <v>310</v>
      </c>
      <c r="I187" s="112">
        <v>140719.46300000002</v>
      </c>
      <c r="J187" s="113">
        <v>200.62200000000001</v>
      </c>
      <c r="K187" s="114">
        <v>138465454</v>
      </c>
      <c r="L187" s="115">
        <v>43689</v>
      </c>
    </row>
    <row r="188" spans="1:12" x14ac:dyDescent="0.2">
      <c r="A188" s="91">
        <v>2010</v>
      </c>
      <c r="B188" s="91">
        <v>7</v>
      </c>
      <c r="C188" s="110" t="e">
        <f>VLOOKUP($A188&amp;$B188,#REF!,MATCH(C$1,#REF!,0),0)</f>
        <v>#REF!</v>
      </c>
      <c r="D188" s="110">
        <v>3494.1303331652994</v>
      </c>
      <c r="E188" s="110">
        <v>7.5789999999999997</v>
      </c>
      <c r="F188" s="91">
        <v>30.66</v>
      </c>
      <c r="G188" s="110">
        <v>0</v>
      </c>
      <c r="H188" s="110">
        <v>476</v>
      </c>
      <c r="I188" s="112">
        <v>140971.98800000001</v>
      </c>
      <c r="J188" s="113">
        <v>200.733</v>
      </c>
      <c r="K188" s="114">
        <v>152490836</v>
      </c>
      <c r="L188" s="115">
        <v>43642</v>
      </c>
    </row>
    <row r="189" spans="1:12" x14ac:dyDescent="0.2">
      <c r="A189" s="91">
        <v>2010</v>
      </c>
      <c r="B189" s="91">
        <v>8</v>
      </c>
      <c r="C189" s="110" t="e">
        <f>VLOOKUP($A189&amp;$B189,#REF!,MATCH(C$1,#REF!,0),0)</f>
        <v>#REF!</v>
      </c>
      <c r="D189" s="110">
        <v>3477.2778082316931</v>
      </c>
      <c r="E189" s="110">
        <v>8.0510000000000002</v>
      </c>
      <c r="F189" s="91">
        <v>30.07</v>
      </c>
      <c r="G189" s="110">
        <v>0</v>
      </c>
      <c r="H189" s="110">
        <v>527</v>
      </c>
      <c r="I189" s="112">
        <v>141255.27000000002</v>
      </c>
      <c r="J189" s="113">
        <v>200.88866666666667</v>
      </c>
      <c r="K189" s="114">
        <v>152242177</v>
      </c>
      <c r="L189" s="115">
        <v>43782</v>
      </c>
    </row>
    <row r="190" spans="1:12" x14ac:dyDescent="0.2">
      <c r="A190" s="91">
        <v>2010</v>
      </c>
      <c r="B190" s="91">
        <v>9</v>
      </c>
      <c r="C190" s="110" t="e">
        <f>VLOOKUP($A190&amp;$B190,#REF!,MATCH(C$1,#REF!,0),0)</f>
        <v>#REF!</v>
      </c>
      <c r="D190" s="110">
        <v>3239.383569159028</v>
      </c>
      <c r="E190" s="110">
        <v>8.0510000000000002</v>
      </c>
      <c r="F190" s="91">
        <v>30.72</v>
      </c>
      <c r="G190" s="110">
        <v>0</v>
      </c>
      <c r="H190" s="110">
        <v>404</v>
      </c>
      <c r="I190" s="112">
        <v>141538.552</v>
      </c>
      <c r="J190" s="113">
        <v>201.04433333333333</v>
      </c>
      <c r="K190" s="114">
        <v>141713313</v>
      </c>
      <c r="L190" s="115">
        <v>43747</v>
      </c>
    </row>
    <row r="191" spans="1:12" x14ac:dyDescent="0.2">
      <c r="A191" s="91">
        <v>2010</v>
      </c>
      <c r="B191" s="91">
        <v>10</v>
      </c>
      <c r="C191" s="110" t="e">
        <f>VLOOKUP($A191&amp;$B191,#REF!,MATCH(C$1,#REF!,0),0)</f>
        <v>#REF!</v>
      </c>
      <c r="D191" s="110">
        <v>2633.4691964795979</v>
      </c>
      <c r="E191" s="110">
        <v>8.0510000000000002</v>
      </c>
      <c r="F191" s="91">
        <v>30.56</v>
      </c>
      <c r="G191" s="110">
        <v>65</v>
      </c>
      <c r="H191" s="110">
        <v>156</v>
      </c>
      <c r="I191" s="112">
        <v>141821.834</v>
      </c>
      <c r="J191" s="113">
        <v>201.2</v>
      </c>
      <c r="K191" s="114">
        <v>115201110</v>
      </c>
      <c r="L191" s="115">
        <v>43745</v>
      </c>
    </row>
    <row r="192" spans="1:12" x14ac:dyDescent="0.2">
      <c r="A192" s="91">
        <v>2010</v>
      </c>
      <c r="B192" s="91">
        <v>11</v>
      </c>
      <c r="C192" s="110" t="e">
        <f>VLOOKUP($A192&amp;$B192,#REF!,MATCH(C$1,#REF!,0),0)</f>
        <v>#REF!</v>
      </c>
      <c r="D192" s="110">
        <v>2264.1062316163898</v>
      </c>
      <c r="E192" s="110">
        <v>8.0510000000000002</v>
      </c>
      <c r="F192" s="91">
        <v>30.35</v>
      </c>
      <c r="G192" s="110">
        <v>280</v>
      </c>
      <c r="H192" s="110">
        <v>18</v>
      </c>
      <c r="I192" s="112">
        <v>141630.53233333334</v>
      </c>
      <c r="J192" s="113">
        <v>201.13333333333333</v>
      </c>
      <c r="K192" s="114">
        <v>99296907</v>
      </c>
      <c r="L192" s="115">
        <v>43857</v>
      </c>
    </row>
    <row r="193" spans="1:12" x14ac:dyDescent="0.2">
      <c r="A193" s="91">
        <v>2010</v>
      </c>
      <c r="B193" s="91">
        <v>12</v>
      </c>
      <c r="C193" s="110" t="e">
        <f>VLOOKUP($A193&amp;$B193,#REF!,MATCH(C$1,#REF!,0),0)</f>
        <v>#REF!</v>
      </c>
      <c r="D193" s="110">
        <v>2711.3926936479379</v>
      </c>
      <c r="E193" s="110">
        <v>8.0510000000000002</v>
      </c>
      <c r="F193" s="91">
        <v>31</v>
      </c>
      <c r="G193" s="110">
        <v>769</v>
      </c>
      <c r="H193" s="110">
        <v>3</v>
      </c>
      <c r="I193" s="112">
        <v>141439.23066666667</v>
      </c>
      <c r="J193" s="113">
        <v>201.06666666666666</v>
      </c>
      <c r="K193" s="114">
        <v>119049119</v>
      </c>
      <c r="L193" s="115">
        <v>43907</v>
      </c>
    </row>
    <row r="194" spans="1:12" x14ac:dyDescent="0.2">
      <c r="A194" s="91">
        <v>2011</v>
      </c>
      <c r="B194" s="91">
        <v>1</v>
      </c>
      <c r="C194" s="110" t="e">
        <f>VLOOKUP($A194&amp;$B194,#REF!,MATCH(C$1,#REF!,0),0)</f>
        <v>#REF!</v>
      </c>
      <c r="D194" s="110">
        <v>2902.9782005819238</v>
      </c>
      <c r="E194" s="110">
        <v>9.1096029008432051</v>
      </c>
      <c r="F194" s="91">
        <v>31.65</v>
      </c>
      <c r="G194" s="110">
        <v>1124</v>
      </c>
      <c r="H194" s="110">
        <v>0</v>
      </c>
      <c r="I194" s="112">
        <v>141247.929</v>
      </c>
      <c r="J194" s="113">
        <v>201</v>
      </c>
      <c r="K194" s="114">
        <v>127707817</v>
      </c>
      <c r="L194" s="115">
        <v>43999</v>
      </c>
    </row>
    <row r="195" spans="1:12" x14ac:dyDescent="0.2">
      <c r="A195" s="91">
        <v>2011</v>
      </c>
      <c r="B195" s="91">
        <v>2</v>
      </c>
      <c r="C195" s="110" t="e">
        <f>VLOOKUP($A195&amp;$B195,#REF!,MATCH(C$1,#REF!,0),0)</f>
        <v>#REF!</v>
      </c>
      <c r="D195" s="110">
        <v>2536.7900816298684</v>
      </c>
      <c r="E195" s="110">
        <v>9.1096029008432051</v>
      </c>
      <c r="F195" s="91">
        <v>28.92</v>
      </c>
      <c r="G195" s="110">
        <v>885</v>
      </c>
      <c r="H195" s="110">
        <v>0</v>
      </c>
      <c r="I195" s="112">
        <v>141240.97333333333</v>
      </c>
      <c r="J195" s="113">
        <v>201</v>
      </c>
      <c r="K195" s="114">
        <v>111565491</v>
      </c>
      <c r="L195" s="115">
        <v>43986</v>
      </c>
    </row>
    <row r="196" spans="1:12" x14ac:dyDescent="0.2">
      <c r="A196" s="91">
        <v>2011</v>
      </c>
      <c r="B196" s="91">
        <v>3</v>
      </c>
      <c r="C196" s="110" t="e">
        <f>VLOOKUP($A196&amp;$B196,#REF!,MATCH(C$1,#REF!,0),0)</f>
        <v>#REF!</v>
      </c>
      <c r="D196" s="110">
        <v>2508.3049365046909</v>
      </c>
      <c r="E196" s="110">
        <v>9.1096029008432051</v>
      </c>
      <c r="F196" s="91">
        <v>30.09</v>
      </c>
      <c r="G196" s="110">
        <v>591</v>
      </c>
      <c r="H196" s="110">
        <v>3</v>
      </c>
      <c r="I196" s="112">
        <v>141234.01766666668</v>
      </c>
      <c r="J196" s="113">
        <v>201</v>
      </c>
      <c r="K196" s="114">
        <v>110413075</v>
      </c>
      <c r="L196" s="115">
        <v>44026</v>
      </c>
    </row>
    <row r="197" spans="1:12" x14ac:dyDescent="0.2">
      <c r="A197" s="91">
        <v>2011</v>
      </c>
      <c r="B197" s="91">
        <v>4</v>
      </c>
      <c r="C197" s="110"/>
      <c r="D197" s="110">
        <v>2405.9296672281148</v>
      </c>
      <c r="E197" s="110">
        <v>9.1096029008432051</v>
      </c>
      <c r="F197" s="91">
        <v>30.49</v>
      </c>
      <c r="G197" s="110">
        <v>372</v>
      </c>
      <c r="H197" s="110">
        <v>28</v>
      </c>
      <c r="I197" s="112">
        <v>141227.06200000001</v>
      </c>
      <c r="J197" s="113">
        <v>201</v>
      </c>
      <c r="K197" s="114">
        <v>105702114</v>
      </c>
      <c r="L197" s="115">
        <v>43941</v>
      </c>
    </row>
    <row r="198" spans="1:12" x14ac:dyDescent="0.2">
      <c r="A198" s="91">
        <v>2011</v>
      </c>
      <c r="B198" s="91">
        <v>5</v>
      </c>
      <c r="C198" s="110"/>
      <c r="D198" s="110">
        <v>2490.0307451087324</v>
      </c>
      <c r="E198" s="110">
        <v>9.1096029008432051</v>
      </c>
      <c r="F198" s="91">
        <v>29.81</v>
      </c>
      <c r="G198" s="110">
        <v>153</v>
      </c>
      <c r="H198" s="110">
        <v>70</v>
      </c>
      <c r="I198" s="112">
        <v>141201.62466666667</v>
      </c>
      <c r="J198" s="113">
        <v>200.989</v>
      </c>
      <c r="K198" s="114">
        <v>109578783</v>
      </c>
      <c r="L198" s="115">
        <v>44014</v>
      </c>
    </row>
    <row r="199" spans="1:12" x14ac:dyDescent="0.2">
      <c r="A199" s="91">
        <v>2011</v>
      </c>
      <c r="B199" s="91">
        <v>6</v>
      </c>
      <c r="C199" s="110"/>
      <c r="D199" s="110">
        <v>3060.8069756330628</v>
      </c>
      <c r="E199" s="110">
        <v>9.1096029008432051</v>
      </c>
      <c r="F199" s="91">
        <v>30.68</v>
      </c>
      <c r="G199" s="110">
        <v>43</v>
      </c>
      <c r="H199" s="110">
        <v>292</v>
      </c>
      <c r="I199" s="112">
        <v>141176.18733333334</v>
      </c>
      <c r="J199" s="113">
        <v>200.97800000000001</v>
      </c>
      <c r="K199" s="114">
        <v>134531649</v>
      </c>
      <c r="L199" s="115">
        <v>43963</v>
      </c>
    </row>
    <row r="200" spans="1:12" x14ac:dyDescent="0.2">
      <c r="A200" s="91">
        <v>2011</v>
      </c>
      <c r="B200" s="91">
        <v>7</v>
      </c>
      <c r="C200" s="110"/>
      <c r="D200" s="110">
        <v>3335.2714048307421</v>
      </c>
      <c r="E200" s="110">
        <v>9.1096029008432051</v>
      </c>
      <c r="F200" s="91">
        <v>30.66</v>
      </c>
      <c r="G200" s="110">
        <v>0</v>
      </c>
      <c r="H200" s="110">
        <v>407</v>
      </c>
      <c r="I200" s="112">
        <v>141150.75</v>
      </c>
      <c r="J200" s="113">
        <v>200.96700000000001</v>
      </c>
      <c r="K200" s="114">
        <v>146508467</v>
      </c>
      <c r="L200" s="115">
        <v>43935</v>
      </c>
    </row>
    <row r="201" spans="1:12" x14ac:dyDescent="0.2">
      <c r="A201" s="91">
        <v>2011</v>
      </c>
      <c r="B201" s="91">
        <v>8</v>
      </c>
      <c r="C201" s="110"/>
      <c r="D201" s="110">
        <v>3646.8684018929744</v>
      </c>
      <c r="E201" s="110">
        <v>9.1096029008432051</v>
      </c>
      <c r="F201" s="91">
        <v>30.07</v>
      </c>
      <c r="G201" s="110">
        <v>0</v>
      </c>
      <c r="H201" s="110">
        <v>535</v>
      </c>
      <c r="I201" s="112">
        <v>141246.58633333334</v>
      </c>
      <c r="J201" s="113">
        <v>201.23366666666666</v>
      </c>
      <c r="K201" s="114">
        <v>160287160</v>
      </c>
      <c r="L201" s="115">
        <v>43965</v>
      </c>
    </row>
    <row r="202" spans="1:12" x14ac:dyDescent="0.2">
      <c r="A202" s="91">
        <v>2011</v>
      </c>
      <c r="B202" s="91">
        <v>9</v>
      </c>
      <c r="C202" s="110"/>
      <c r="D202" s="110">
        <v>3239.4094692318185</v>
      </c>
      <c r="E202" s="110">
        <v>9.1096029008432051</v>
      </c>
      <c r="F202" s="91">
        <v>30.72</v>
      </c>
      <c r="G202" s="110">
        <v>14</v>
      </c>
      <c r="H202" s="110">
        <v>331</v>
      </c>
      <c r="I202" s="112">
        <v>141342.42266666665</v>
      </c>
      <c r="J202" s="113">
        <v>201.50033333333334</v>
      </c>
      <c r="K202" s="114">
        <v>142449792</v>
      </c>
      <c r="L202" s="115">
        <v>43981</v>
      </c>
    </row>
    <row r="203" spans="1:12" x14ac:dyDescent="0.2">
      <c r="A203" s="91">
        <v>2011</v>
      </c>
      <c r="B203" s="91">
        <v>10</v>
      </c>
      <c r="C203" s="110"/>
      <c r="D203" s="110">
        <v>2459.0084238326162</v>
      </c>
      <c r="E203" s="110">
        <v>9.1096029008432051</v>
      </c>
      <c r="F203" s="91">
        <v>30.56</v>
      </c>
      <c r="G203" s="110">
        <v>102</v>
      </c>
      <c r="H203" s="110">
        <v>56</v>
      </c>
      <c r="I203" s="112">
        <v>141438.25899999999</v>
      </c>
      <c r="J203" s="113">
        <v>201.767</v>
      </c>
      <c r="K203" s="114">
        <v>108007027</v>
      </c>
      <c r="L203" s="115">
        <v>43931</v>
      </c>
    </row>
    <row r="204" spans="1:12" x14ac:dyDescent="0.2">
      <c r="A204" s="91">
        <v>2011</v>
      </c>
      <c r="B204" s="91">
        <v>11</v>
      </c>
      <c r="C204" s="110"/>
      <c r="D204" s="110">
        <v>2227.1010969463387</v>
      </c>
      <c r="E204" s="110">
        <v>9.1096029008432051</v>
      </c>
      <c r="F204" s="91">
        <v>30.35</v>
      </c>
      <c r="G204" s="110">
        <v>316</v>
      </c>
      <c r="H204" s="110">
        <v>6</v>
      </c>
      <c r="I204" s="112">
        <v>141870.65399999998</v>
      </c>
      <c r="J204" s="113">
        <v>202.00033333333334</v>
      </c>
      <c r="K204" s="114">
        <v>97656156</v>
      </c>
      <c r="L204" s="115">
        <v>43855</v>
      </c>
    </row>
    <row r="205" spans="1:12" x14ac:dyDescent="0.2">
      <c r="A205" s="91">
        <v>2011</v>
      </c>
      <c r="B205" s="91">
        <v>12</v>
      </c>
      <c r="C205" s="110"/>
      <c r="D205" s="110">
        <v>2381.1303368229405</v>
      </c>
      <c r="E205" s="110">
        <v>9.1096029008432051</v>
      </c>
      <c r="F205" s="91">
        <v>31</v>
      </c>
      <c r="G205" s="110">
        <v>544</v>
      </c>
      <c r="H205" s="110">
        <v>2</v>
      </c>
      <c r="I205" s="112">
        <v>142303.049</v>
      </c>
      <c r="J205" s="113">
        <v>202.23366666666666</v>
      </c>
      <c r="K205" s="114">
        <v>104626867</v>
      </c>
      <c r="L205" s="115">
        <v>43946</v>
      </c>
    </row>
    <row r="206" spans="1:12" x14ac:dyDescent="0.2">
      <c r="A206" s="91">
        <v>2012</v>
      </c>
      <c r="B206" s="91">
        <v>1</v>
      </c>
      <c r="C206" s="110"/>
      <c r="D206" s="110">
        <v>2662.4832435871222</v>
      </c>
      <c r="E206" s="116">
        <v>9.7782036662750094E-2</v>
      </c>
      <c r="F206" s="91">
        <v>31.65</v>
      </c>
      <c r="G206" s="110">
        <v>786.45</v>
      </c>
      <c r="H206" s="110">
        <v>0</v>
      </c>
      <c r="I206" s="112">
        <v>142735.44399999999</v>
      </c>
      <c r="J206" s="113">
        <v>202.46700000000001</v>
      </c>
      <c r="K206" s="114">
        <v>117183875</v>
      </c>
      <c r="L206" s="115">
        <v>44020</v>
      </c>
    </row>
    <row r="207" spans="1:12" x14ac:dyDescent="0.2">
      <c r="A207" s="91">
        <v>2012</v>
      </c>
      <c r="B207" s="91">
        <v>2</v>
      </c>
      <c r="C207" s="110"/>
      <c r="D207" s="110">
        <v>2533.8714493478165</v>
      </c>
      <c r="E207" s="116">
        <v>9.7782036662750094E-2</v>
      </c>
      <c r="F207" s="91">
        <v>29.92</v>
      </c>
      <c r="G207" s="110">
        <v>700.15</v>
      </c>
      <c r="H207" s="110">
        <v>0</v>
      </c>
      <c r="I207" s="112">
        <v>142866.74666666667</v>
      </c>
      <c r="J207" s="113">
        <v>202.678</v>
      </c>
      <c r="K207" s="114">
        <v>111505547</v>
      </c>
      <c r="L207" s="115">
        <v>44012</v>
      </c>
    </row>
    <row r="208" spans="1:12" x14ac:dyDescent="0.2">
      <c r="A208" s="91">
        <v>2012</v>
      </c>
      <c r="B208" s="91">
        <v>3</v>
      </c>
      <c r="C208" s="110"/>
      <c r="D208" s="110">
        <v>2360.0412297971707</v>
      </c>
      <c r="E208" s="116">
        <v>9.7782036662750094E-2</v>
      </c>
      <c r="F208" s="91">
        <v>30.09</v>
      </c>
      <c r="G208" s="110">
        <v>473.54999999999995</v>
      </c>
      <c r="H208" s="110">
        <v>19.45</v>
      </c>
      <c r="I208" s="112">
        <v>142998.04933333333</v>
      </c>
      <c r="J208" s="113">
        <v>202.88900000000001</v>
      </c>
      <c r="K208" s="114">
        <v>103091321</v>
      </c>
      <c r="L208" s="115">
        <v>44023</v>
      </c>
    </row>
    <row r="209" spans="1:12" x14ac:dyDescent="0.2">
      <c r="A209" s="91">
        <v>2012</v>
      </c>
      <c r="B209" s="91">
        <v>4</v>
      </c>
      <c r="C209" s="110"/>
      <c r="D209" s="110">
        <v>2405</v>
      </c>
      <c r="E209" s="116">
        <v>9.7782036662750094E-2</v>
      </c>
      <c r="F209" s="91">
        <v>30.49</v>
      </c>
      <c r="G209" s="110">
        <v>153.69999999999999</v>
      </c>
      <c r="H209" s="110">
        <v>66.3</v>
      </c>
      <c r="I209" s="112">
        <v>143129.35200000001</v>
      </c>
      <c r="J209" s="113">
        <v>203.1</v>
      </c>
      <c r="K209" s="114">
        <v>104023232</v>
      </c>
      <c r="L209" s="115">
        <v>44019</v>
      </c>
    </row>
    <row r="210" spans="1:12" x14ac:dyDescent="0.2">
      <c r="A210" s="91">
        <v>2012</v>
      </c>
      <c r="B210" s="91">
        <v>5</v>
      </c>
      <c r="C210" s="110"/>
      <c r="D210" s="110">
        <v>2577.8791705466851</v>
      </c>
      <c r="E210" s="116">
        <v>9.7782036662750094E-2</v>
      </c>
      <c r="F210" s="91">
        <v>29.81</v>
      </c>
      <c r="G210" s="110">
        <v>106.35000000000001</v>
      </c>
      <c r="H210" s="110">
        <v>126.05</v>
      </c>
      <c r="I210" s="112">
        <v>143545.19466666668</v>
      </c>
      <c r="J210" s="113">
        <v>202.95566666666667</v>
      </c>
      <c r="K210" s="114">
        <v>113501442</v>
      </c>
      <c r="L210" s="115">
        <v>44029</v>
      </c>
    </row>
    <row r="211" spans="1:12" x14ac:dyDescent="0.2">
      <c r="A211" s="91">
        <v>2012</v>
      </c>
      <c r="B211" s="91">
        <v>6</v>
      </c>
      <c r="C211" s="110"/>
      <c r="D211" s="110">
        <v>3011.9584137727406</v>
      </c>
      <c r="E211" s="116">
        <v>9.7782036662750094E-2</v>
      </c>
      <c r="F211" s="91">
        <v>30.68</v>
      </c>
      <c r="G211" s="110">
        <v>8.15</v>
      </c>
      <c r="H211" s="110">
        <v>271.14999999999998</v>
      </c>
      <c r="I211" s="112">
        <v>143961.03733333334</v>
      </c>
      <c r="J211" s="113">
        <v>202.81133333333332</v>
      </c>
      <c r="K211" s="114">
        <v>132613517</v>
      </c>
      <c r="L211" s="115">
        <v>44041</v>
      </c>
    </row>
    <row r="212" spans="1:12" x14ac:dyDescent="0.2">
      <c r="A212" s="91">
        <v>2012</v>
      </c>
      <c r="B212" s="91">
        <v>7</v>
      </c>
      <c r="C212" s="110"/>
      <c r="D212" s="110">
        <v>3454.4558586386247</v>
      </c>
      <c r="E212" s="116">
        <v>9.7782036662750094E-2</v>
      </c>
      <c r="F212" s="91">
        <v>30.66</v>
      </c>
      <c r="G212" s="110">
        <v>0.45</v>
      </c>
      <c r="H212" s="110">
        <v>507.5</v>
      </c>
      <c r="I212" s="112">
        <v>144376.88</v>
      </c>
      <c r="J212" s="113">
        <v>202.667</v>
      </c>
      <c r="K212" s="114">
        <v>152096237</v>
      </c>
      <c r="L212" s="115">
        <v>44086</v>
      </c>
    </row>
    <row r="213" spans="1:12" x14ac:dyDescent="0.2">
      <c r="A213" s="91">
        <v>2012</v>
      </c>
      <c r="B213" s="91">
        <v>8</v>
      </c>
      <c r="C213" s="110"/>
      <c r="D213" s="110">
        <v>3336.2195144109564</v>
      </c>
      <c r="E213" s="116">
        <v>9.7782036662750094E-2</v>
      </c>
      <c r="F213" s="91">
        <v>30.07</v>
      </c>
      <c r="G213" s="110">
        <v>0</v>
      </c>
      <c r="H213" s="110">
        <v>474.35</v>
      </c>
      <c r="I213" s="112">
        <v>144429.93600000002</v>
      </c>
      <c r="J213" s="113">
        <v>203.33366666666666</v>
      </c>
      <c r="K213" s="114">
        <v>146890409</v>
      </c>
      <c r="L213" s="115">
        <v>44085</v>
      </c>
    </row>
    <row r="214" spans="1:12" x14ac:dyDescent="0.2">
      <c r="A214" s="91">
        <v>2012</v>
      </c>
      <c r="B214" s="91">
        <v>9</v>
      </c>
      <c r="C214" s="110"/>
      <c r="D214" s="110">
        <v>3190.9145336028528</v>
      </c>
      <c r="E214" s="116">
        <v>9.7782036662750094E-2</v>
      </c>
      <c r="F214" s="91">
        <v>30.72</v>
      </c>
      <c r="G214" s="110">
        <v>9.25</v>
      </c>
      <c r="H214" s="110">
        <v>318</v>
      </c>
      <c r="I214" s="112">
        <v>144482.992</v>
      </c>
      <c r="J214" s="113">
        <v>204.00033333333334</v>
      </c>
      <c r="K214" s="114">
        <v>140492776</v>
      </c>
      <c r="L214" s="115">
        <v>44039</v>
      </c>
    </row>
    <row r="215" spans="1:12" x14ac:dyDescent="0.2">
      <c r="A215" s="91">
        <v>2012</v>
      </c>
      <c r="B215" s="91">
        <v>10</v>
      </c>
      <c r="C215" s="110"/>
      <c r="D215" s="110">
        <v>2407.7070112880147</v>
      </c>
      <c r="E215" s="116">
        <v>9.7782036662750094E-2</v>
      </c>
      <c r="F215" s="91">
        <v>30.56</v>
      </c>
      <c r="G215" s="110">
        <v>132.65</v>
      </c>
      <c r="H215" s="110">
        <v>57.8</v>
      </c>
      <c r="I215" s="112">
        <v>144536.04800000001</v>
      </c>
      <c r="J215" s="113">
        <v>204.667</v>
      </c>
      <c r="K215" s="114">
        <v>106008932</v>
      </c>
      <c r="L215" s="115">
        <v>44069</v>
      </c>
    </row>
    <row r="216" spans="1:12" x14ac:dyDescent="0.2">
      <c r="A216" s="91">
        <v>2012</v>
      </c>
      <c r="B216" s="91">
        <v>11</v>
      </c>
      <c r="C216" s="110"/>
      <c r="D216" s="110">
        <v>2306.7837334484088</v>
      </c>
      <c r="E216" s="116">
        <v>9.7782036662750094E-2</v>
      </c>
      <c r="F216" s="91">
        <v>30.35</v>
      </c>
      <c r="G216" s="110">
        <v>423.9</v>
      </c>
      <c r="H216" s="110">
        <v>12.75</v>
      </c>
      <c r="I216" s="112">
        <v>144907.73233333335</v>
      </c>
      <c r="J216" s="113">
        <v>204.57866666666666</v>
      </c>
      <c r="K216" s="114">
        <v>101565381</v>
      </c>
      <c r="L216" s="115">
        <v>44131</v>
      </c>
    </row>
    <row r="217" spans="1:12" x14ac:dyDescent="0.2">
      <c r="A217" s="91">
        <v>2012</v>
      </c>
      <c r="B217" s="91">
        <v>12</v>
      </c>
      <c r="C217" s="110"/>
      <c r="D217" s="110">
        <v>2315.2543096595427</v>
      </c>
      <c r="E217" s="116">
        <v>9.7782036662750094E-2</v>
      </c>
      <c r="F217" s="91">
        <v>31</v>
      </c>
      <c r="G217" s="110">
        <v>579.79999999999995</v>
      </c>
      <c r="H217" s="110">
        <v>2.7</v>
      </c>
      <c r="I217" s="112">
        <v>145279.41666666666</v>
      </c>
      <c r="J217" s="113">
        <v>204.49033333333333</v>
      </c>
      <c r="K217" s="114">
        <v>101938332</v>
      </c>
      <c r="L217" s="115">
        <v>44177</v>
      </c>
    </row>
    <row r="218" spans="1:12" x14ac:dyDescent="0.2">
      <c r="A218" s="91">
        <v>2013</v>
      </c>
      <c r="B218" s="91">
        <v>1</v>
      </c>
      <c r="C218" s="110"/>
      <c r="D218" s="110">
        <v>2591.2505621295054</v>
      </c>
      <c r="E218" s="116">
        <v>0.101087336734594</v>
      </c>
      <c r="F218" s="91">
        <v>31.65</v>
      </c>
      <c r="G218" s="110">
        <v>957.4</v>
      </c>
      <c r="H218" s="110">
        <v>0.3</v>
      </c>
      <c r="I218" s="112">
        <v>145651.101</v>
      </c>
      <c r="J218" s="113">
        <v>204.40199999999999</v>
      </c>
      <c r="K218" s="114">
        <v>114090171</v>
      </c>
      <c r="L218" s="115">
        <v>44265</v>
      </c>
    </row>
    <row r="219" spans="1:12" x14ac:dyDescent="0.2">
      <c r="A219" s="91">
        <v>2013</v>
      </c>
      <c r="B219" s="91">
        <v>2</v>
      </c>
      <c r="C219" s="110"/>
      <c r="D219" s="110">
        <v>2502.1532853346657</v>
      </c>
      <c r="E219" s="116">
        <v>0.101087336734594</v>
      </c>
      <c r="F219" s="91">
        <v>28.92</v>
      </c>
      <c r="G219" s="110">
        <v>787.7</v>
      </c>
      <c r="H219" s="110">
        <v>0</v>
      </c>
      <c r="I219" s="112">
        <v>145651.88800000001</v>
      </c>
      <c r="J219" s="113">
        <v>204.66899999999998</v>
      </c>
      <c r="K219" s="114">
        <v>110167307</v>
      </c>
      <c r="L219" s="115">
        <v>44257</v>
      </c>
    </row>
    <row r="220" spans="1:12" x14ac:dyDescent="0.2">
      <c r="A220" s="91">
        <v>2013</v>
      </c>
      <c r="B220" s="91">
        <v>3</v>
      </c>
      <c r="C220" s="110"/>
      <c r="D220" s="110">
        <v>2447.700606418497</v>
      </c>
      <c r="E220" s="116">
        <v>0.101087336734594</v>
      </c>
      <c r="F220" s="91">
        <v>30.09</v>
      </c>
      <c r="G220" s="110">
        <v>735.34999999999991</v>
      </c>
      <c r="H220" s="110">
        <v>0</v>
      </c>
      <c r="I220" s="112">
        <v>145652.67499999999</v>
      </c>
      <c r="J220" s="113">
        <v>204.93600000000001</v>
      </c>
      <c r="K220" s="114">
        <v>107769810</v>
      </c>
      <c r="L220" s="115">
        <v>44279</v>
      </c>
    </row>
    <row r="221" spans="1:12" x14ac:dyDescent="0.2">
      <c r="A221" s="91">
        <v>2013</v>
      </c>
      <c r="B221" s="91">
        <v>4</v>
      </c>
      <c r="C221" s="110"/>
      <c r="D221" s="110">
        <v>2318.649526448477</v>
      </c>
      <c r="E221" s="116">
        <v>0.101087336734594</v>
      </c>
      <c r="F221" s="91">
        <v>30.49</v>
      </c>
      <c r="G221" s="110">
        <v>532.20000000000005</v>
      </c>
      <c r="H221" s="110">
        <v>21.85</v>
      </c>
      <c r="I221" s="112">
        <v>145653.462</v>
      </c>
      <c r="J221" s="113">
        <v>205.203</v>
      </c>
      <c r="K221" s="114">
        <v>102087820</v>
      </c>
      <c r="L221" s="115">
        <v>44201</v>
      </c>
    </row>
    <row r="222" spans="1:12" x14ac:dyDescent="0.2">
      <c r="A222" s="91">
        <v>2013</v>
      </c>
      <c r="B222" s="91">
        <v>5</v>
      </c>
      <c r="C222" s="110"/>
      <c r="D222" s="110"/>
      <c r="E222" s="116">
        <v>0.101087336734594</v>
      </c>
      <c r="F222" s="91">
        <v>29.81</v>
      </c>
      <c r="G222" s="110">
        <v>141.76749999999998</v>
      </c>
      <c r="H222" s="110">
        <v>69.552499999999995</v>
      </c>
      <c r="I222" s="112">
        <v>145893.55933333334</v>
      </c>
      <c r="J222" s="113">
        <v>205.24366666666666</v>
      </c>
      <c r="K222" s="114"/>
      <c r="L222" s="3">
        <f>L221+17</f>
        <v>44218</v>
      </c>
    </row>
    <row r="223" spans="1:12" x14ac:dyDescent="0.2">
      <c r="A223" s="91">
        <v>2013</v>
      </c>
      <c r="B223" s="91">
        <v>6</v>
      </c>
      <c r="C223" s="110"/>
      <c r="D223" s="110"/>
      <c r="E223" s="116">
        <v>0.101087336734594</v>
      </c>
      <c r="F223" s="91">
        <v>30.68</v>
      </c>
      <c r="G223" s="110">
        <v>29.807499999999997</v>
      </c>
      <c r="H223" s="110">
        <v>219.05749999999998</v>
      </c>
      <c r="I223" s="112">
        <v>146133.65666666665</v>
      </c>
      <c r="J223" s="113">
        <v>205.28433333333334</v>
      </c>
      <c r="K223" s="114"/>
      <c r="L223" s="3">
        <f t="shared" ref="L223:L286" si="0">L222+17</f>
        <v>44235</v>
      </c>
    </row>
    <row r="224" spans="1:12" x14ac:dyDescent="0.2">
      <c r="A224" s="91">
        <v>2013</v>
      </c>
      <c r="B224" s="91">
        <v>7</v>
      </c>
      <c r="C224" s="110"/>
      <c r="D224" s="110"/>
      <c r="E224" s="116">
        <v>0.101087336734594</v>
      </c>
      <c r="F224" s="91">
        <v>30.66</v>
      </c>
      <c r="G224" s="110">
        <v>0.57250000000000001</v>
      </c>
      <c r="H224" s="110">
        <v>397.17500000000001</v>
      </c>
      <c r="I224" s="112">
        <v>146373.75399999999</v>
      </c>
      <c r="J224" s="113">
        <v>205.32499999999999</v>
      </c>
      <c r="K224" s="114"/>
      <c r="L224" s="3">
        <f t="shared" si="0"/>
        <v>44252</v>
      </c>
    </row>
    <row r="225" spans="1:12" x14ac:dyDescent="0.2">
      <c r="A225" s="91">
        <v>2013</v>
      </c>
      <c r="B225" s="91">
        <v>8</v>
      </c>
      <c r="C225" s="110"/>
      <c r="D225" s="110"/>
      <c r="E225" s="116">
        <v>0.101087336734594</v>
      </c>
      <c r="F225" s="91">
        <v>30.07</v>
      </c>
      <c r="G225" s="110">
        <v>0.1</v>
      </c>
      <c r="H225" s="110">
        <v>418.51750000000004</v>
      </c>
      <c r="I225" s="112">
        <v>146758.83099999998</v>
      </c>
      <c r="J225" s="113">
        <v>205.25733333333332</v>
      </c>
      <c r="L225" s="3">
        <f t="shared" si="0"/>
        <v>44269</v>
      </c>
    </row>
    <row r="226" spans="1:12" x14ac:dyDescent="0.2">
      <c r="A226" s="91">
        <v>2013</v>
      </c>
      <c r="B226" s="91">
        <v>9</v>
      </c>
      <c r="C226" s="110"/>
      <c r="D226" s="110"/>
      <c r="E226" s="116">
        <v>0.101087336734594</v>
      </c>
      <c r="F226" s="91">
        <v>30.72</v>
      </c>
      <c r="G226" s="110">
        <v>5.2125000000000004</v>
      </c>
      <c r="H226" s="110">
        <v>326.05</v>
      </c>
      <c r="I226" s="112">
        <v>147143.908</v>
      </c>
      <c r="J226" s="113">
        <v>205.18966666666668</v>
      </c>
      <c r="L226" s="3">
        <f t="shared" si="0"/>
        <v>44286</v>
      </c>
    </row>
    <row r="227" spans="1:12" x14ac:dyDescent="0.2">
      <c r="A227" s="91">
        <v>2013</v>
      </c>
      <c r="B227" s="91">
        <v>10</v>
      </c>
      <c r="C227" s="110"/>
      <c r="D227" s="110"/>
      <c r="E227" s="116">
        <v>0.101087336734594</v>
      </c>
      <c r="F227" s="91">
        <v>30.56</v>
      </c>
      <c r="G227" s="110">
        <v>99.232500000000002</v>
      </c>
      <c r="H227" s="110">
        <v>97.24</v>
      </c>
      <c r="I227" s="112">
        <v>147528.98499999999</v>
      </c>
      <c r="J227" s="113">
        <v>205.12200000000001</v>
      </c>
      <c r="L227" s="3">
        <f t="shared" si="0"/>
        <v>44303</v>
      </c>
    </row>
    <row r="228" spans="1:12" x14ac:dyDescent="0.2">
      <c r="A228" s="91">
        <v>2013</v>
      </c>
      <c r="B228" s="91">
        <v>11</v>
      </c>
      <c r="C228" s="110"/>
      <c r="D228" s="110"/>
      <c r="E228" s="116">
        <v>0.101087336734594</v>
      </c>
      <c r="F228" s="91">
        <v>30.35</v>
      </c>
      <c r="G228" s="110">
        <v>353.59499999999997</v>
      </c>
      <c r="H228" s="110">
        <v>11.487500000000001</v>
      </c>
      <c r="I228" s="112">
        <v>147816.17233333332</v>
      </c>
      <c r="J228" s="113">
        <v>204.83600000000001</v>
      </c>
      <c r="L228" s="3">
        <f t="shared" si="0"/>
        <v>44320</v>
      </c>
    </row>
    <row r="229" spans="1:12" x14ac:dyDescent="0.2">
      <c r="A229" s="91">
        <v>2013</v>
      </c>
      <c r="B229" s="91">
        <v>12</v>
      </c>
      <c r="C229" s="110"/>
      <c r="D229" s="110"/>
      <c r="E229" s="116">
        <v>0.101087336734594</v>
      </c>
      <c r="F229" s="91">
        <v>31</v>
      </c>
      <c r="G229" s="110">
        <v>667.68999999999994</v>
      </c>
      <c r="H229" s="110">
        <v>1.1850000000000001</v>
      </c>
      <c r="I229" s="112">
        <v>148103.35966666666</v>
      </c>
      <c r="J229" s="113">
        <v>204.55</v>
      </c>
      <c r="L229" s="3">
        <f t="shared" si="0"/>
        <v>44337</v>
      </c>
    </row>
    <row r="230" spans="1:12" x14ac:dyDescent="0.2">
      <c r="A230" s="91">
        <v>2014</v>
      </c>
      <c r="B230" s="91">
        <v>1</v>
      </c>
      <c r="C230" s="110"/>
      <c r="D230" s="110"/>
      <c r="E230" s="116">
        <v>0.104414061988192</v>
      </c>
      <c r="F230" s="91">
        <v>31.65</v>
      </c>
      <c r="G230" s="110">
        <v>927.57249999999999</v>
      </c>
      <c r="H230" s="110">
        <v>0.35</v>
      </c>
      <c r="I230" s="112">
        <v>148390.54699999999</v>
      </c>
      <c r="J230" s="113">
        <v>204.26400000000001</v>
      </c>
      <c r="L230" s="3">
        <f t="shared" si="0"/>
        <v>44354</v>
      </c>
    </row>
    <row r="231" spans="1:12" x14ac:dyDescent="0.2">
      <c r="A231" s="91">
        <v>2014</v>
      </c>
      <c r="B231" s="91">
        <v>2</v>
      </c>
      <c r="C231" s="110"/>
      <c r="D231" s="110"/>
      <c r="E231" s="116">
        <v>0.104414061988192</v>
      </c>
      <c r="F231" s="91">
        <v>28.92</v>
      </c>
      <c r="G231" s="110">
        <v>858.35750000000007</v>
      </c>
      <c r="H231" s="110">
        <v>0.05</v>
      </c>
      <c r="I231" s="112">
        <v>148789.21766666666</v>
      </c>
      <c r="J231" s="113">
        <v>204.24933333333334</v>
      </c>
      <c r="L231" s="3">
        <f t="shared" si="0"/>
        <v>44371</v>
      </c>
    </row>
    <row r="232" spans="1:12" x14ac:dyDescent="0.2">
      <c r="A232" s="91">
        <v>2014</v>
      </c>
      <c r="B232" s="91">
        <v>3</v>
      </c>
      <c r="C232" s="110"/>
      <c r="D232" s="110"/>
      <c r="E232" s="116">
        <v>0.104414061988192</v>
      </c>
      <c r="F232" s="91">
        <v>30.09</v>
      </c>
      <c r="G232" s="110">
        <v>666.12749999999994</v>
      </c>
      <c r="H232" s="110">
        <v>2.0225</v>
      </c>
      <c r="I232" s="112">
        <v>149187.88833333334</v>
      </c>
      <c r="J232" s="113">
        <v>204.23466666666667</v>
      </c>
      <c r="L232" s="3">
        <f t="shared" si="0"/>
        <v>44388</v>
      </c>
    </row>
    <row r="233" spans="1:12" x14ac:dyDescent="0.2">
      <c r="A233" s="91">
        <v>2014</v>
      </c>
      <c r="B233" s="91">
        <v>4</v>
      </c>
      <c r="C233" s="110"/>
      <c r="D233" s="110"/>
      <c r="E233" s="116">
        <v>0.104414061988192</v>
      </c>
      <c r="F233" s="91">
        <v>30.49</v>
      </c>
      <c r="G233" s="110">
        <v>370.83499999999998</v>
      </c>
      <c r="H233" s="110">
        <v>22.565000000000001</v>
      </c>
      <c r="I233" s="112">
        <v>149586.55900000001</v>
      </c>
      <c r="J233" s="113">
        <v>204.22</v>
      </c>
      <c r="L233" s="3">
        <f t="shared" si="0"/>
        <v>44405</v>
      </c>
    </row>
    <row r="234" spans="1:12" x14ac:dyDescent="0.2">
      <c r="A234" s="91">
        <v>2014</v>
      </c>
      <c r="B234" s="91">
        <v>5</v>
      </c>
      <c r="C234" s="110"/>
      <c r="D234" s="110"/>
      <c r="E234" s="116">
        <v>0.104414061988192</v>
      </c>
      <c r="F234" s="91">
        <v>29.81</v>
      </c>
      <c r="G234" s="110">
        <v>141.76749999999998</v>
      </c>
      <c r="H234" s="110">
        <v>69.552499999999995</v>
      </c>
      <c r="I234" s="112">
        <v>149914.79066666667</v>
      </c>
      <c r="J234" s="113">
        <v>204.24266666666668</v>
      </c>
      <c r="L234" s="3">
        <f t="shared" si="0"/>
        <v>44422</v>
      </c>
    </row>
    <row r="235" spans="1:12" x14ac:dyDescent="0.2">
      <c r="A235" s="91">
        <v>2014</v>
      </c>
      <c r="B235" s="91">
        <v>6</v>
      </c>
      <c r="C235" s="110"/>
      <c r="D235" s="110"/>
      <c r="E235" s="116">
        <v>0.104414061988192</v>
      </c>
      <c r="F235" s="91">
        <v>30.68</v>
      </c>
      <c r="G235" s="110">
        <v>29.807499999999997</v>
      </c>
      <c r="H235" s="110">
        <v>219.05749999999998</v>
      </c>
      <c r="I235" s="112">
        <v>150243.02233333333</v>
      </c>
      <c r="J235" s="113">
        <v>204.26533333333333</v>
      </c>
      <c r="L235" s="3">
        <f t="shared" si="0"/>
        <v>44439</v>
      </c>
    </row>
    <row r="236" spans="1:12" x14ac:dyDescent="0.2">
      <c r="A236" s="91">
        <v>2014</v>
      </c>
      <c r="B236" s="91">
        <v>7</v>
      </c>
      <c r="C236" s="110"/>
      <c r="D236" s="110"/>
      <c r="E236" s="116">
        <v>0.104414061988192</v>
      </c>
      <c r="F236" s="91">
        <v>30.66</v>
      </c>
      <c r="G236" s="110">
        <v>0.57250000000000001</v>
      </c>
      <c r="H236" s="110">
        <v>397.17500000000001</v>
      </c>
      <c r="I236" s="112">
        <v>150571.25399999999</v>
      </c>
      <c r="J236" s="113">
        <v>204.28800000000001</v>
      </c>
      <c r="L236" s="3">
        <f t="shared" si="0"/>
        <v>44456</v>
      </c>
    </row>
    <row r="237" spans="1:12" x14ac:dyDescent="0.2">
      <c r="A237" s="91">
        <v>2014</v>
      </c>
      <c r="B237" s="91">
        <v>8</v>
      </c>
      <c r="C237" s="110"/>
      <c r="D237" s="110"/>
      <c r="E237" s="116">
        <v>0.104414061988192</v>
      </c>
      <c r="F237" s="91">
        <v>30.07</v>
      </c>
      <c r="G237" s="110">
        <v>0.1</v>
      </c>
      <c r="H237" s="110">
        <v>418.51750000000004</v>
      </c>
      <c r="I237" s="112">
        <v>150896.85966666666</v>
      </c>
      <c r="J237" s="113">
        <v>204.38500000000002</v>
      </c>
      <c r="L237" s="3">
        <f t="shared" si="0"/>
        <v>44473</v>
      </c>
    </row>
    <row r="238" spans="1:12" x14ac:dyDescent="0.2">
      <c r="A238" s="91">
        <v>2014</v>
      </c>
      <c r="B238" s="91">
        <v>9</v>
      </c>
      <c r="C238" s="110"/>
      <c r="D238" s="110"/>
      <c r="E238" s="116">
        <v>0.104414061988192</v>
      </c>
      <c r="F238" s="91">
        <v>30.72</v>
      </c>
      <c r="G238" s="110">
        <v>5.2125000000000004</v>
      </c>
      <c r="H238" s="110">
        <v>326.05</v>
      </c>
      <c r="I238" s="112">
        <v>151222.46533333333</v>
      </c>
      <c r="J238" s="113">
        <v>204.482</v>
      </c>
      <c r="L238" s="3">
        <f t="shared" si="0"/>
        <v>44490</v>
      </c>
    </row>
    <row r="239" spans="1:12" x14ac:dyDescent="0.2">
      <c r="A239" s="91">
        <v>2014</v>
      </c>
      <c r="B239" s="91">
        <v>10</v>
      </c>
      <c r="C239" s="110"/>
      <c r="D239" s="110"/>
      <c r="E239" s="116">
        <v>0.104414061988192</v>
      </c>
      <c r="F239" s="91">
        <v>30.56</v>
      </c>
      <c r="G239" s="110">
        <v>99.232500000000002</v>
      </c>
      <c r="H239" s="110">
        <v>97.24</v>
      </c>
      <c r="I239" s="112">
        <v>151548.071</v>
      </c>
      <c r="J239" s="113">
        <v>204.57900000000001</v>
      </c>
      <c r="L239" s="3">
        <f t="shared" si="0"/>
        <v>44507</v>
      </c>
    </row>
    <row r="240" spans="1:12" x14ac:dyDescent="0.2">
      <c r="A240" s="91">
        <v>2014</v>
      </c>
      <c r="B240" s="91">
        <v>11</v>
      </c>
      <c r="C240" s="110"/>
      <c r="D240" s="110"/>
      <c r="E240" s="116">
        <v>0.104414061988192</v>
      </c>
      <c r="F240" s="91">
        <v>30.35</v>
      </c>
      <c r="G240" s="110">
        <v>353.59499999999997</v>
      </c>
      <c r="H240" s="110">
        <v>11.487500000000001</v>
      </c>
      <c r="I240" s="112">
        <v>151996.467</v>
      </c>
      <c r="J240" s="113">
        <v>204.44266666666667</v>
      </c>
      <c r="L240" s="3">
        <f t="shared" si="0"/>
        <v>44524</v>
      </c>
    </row>
    <row r="241" spans="1:12" x14ac:dyDescent="0.2">
      <c r="A241" s="91">
        <v>2014</v>
      </c>
      <c r="B241" s="91">
        <v>12</v>
      </c>
      <c r="C241" s="110"/>
      <c r="D241" s="110"/>
      <c r="E241" s="116">
        <v>0.104414061988192</v>
      </c>
      <c r="F241" s="91">
        <v>31</v>
      </c>
      <c r="G241" s="110">
        <v>667.68999999999994</v>
      </c>
      <c r="H241" s="110">
        <v>1.1850000000000001</v>
      </c>
      <c r="I241" s="112">
        <v>152444.86299999998</v>
      </c>
      <c r="J241" s="113">
        <v>204.30633333333333</v>
      </c>
      <c r="L241" s="3">
        <f t="shared" si="0"/>
        <v>44541</v>
      </c>
    </row>
    <row r="242" spans="1:12" x14ac:dyDescent="0.2">
      <c r="A242" s="91">
        <v>2015</v>
      </c>
      <c r="B242" s="91">
        <v>1</v>
      </c>
      <c r="C242" s="110"/>
      <c r="D242" s="110"/>
      <c r="E242" s="116">
        <v>0.11265424039480899</v>
      </c>
      <c r="F242" s="91">
        <v>31.65</v>
      </c>
      <c r="G242" s="110">
        <v>927.57249999999999</v>
      </c>
      <c r="H242" s="110">
        <v>0.35</v>
      </c>
      <c r="I242" s="112">
        <v>152893.25899999999</v>
      </c>
      <c r="J242" s="113">
        <v>204.17</v>
      </c>
      <c r="L242" s="3">
        <f t="shared" si="0"/>
        <v>44558</v>
      </c>
    </row>
    <row r="243" spans="1:12" x14ac:dyDescent="0.2">
      <c r="A243" s="91">
        <v>2015</v>
      </c>
      <c r="B243" s="91">
        <v>2</v>
      </c>
      <c r="C243" s="110"/>
      <c r="D243" s="110"/>
      <c r="E243" s="116">
        <v>0.11265424039480899</v>
      </c>
      <c r="F243" s="91">
        <v>28.92</v>
      </c>
      <c r="G243" s="110">
        <v>858.35750000000007</v>
      </c>
      <c r="H243" s="110">
        <v>0.05</v>
      </c>
      <c r="I243" s="112">
        <v>153337.59299999999</v>
      </c>
      <c r="J243" s="113">
        <v>204.23533333333333</v>
      </c>
      <c r="L243" s="3">
        <f t="shared" si="0"/>
        <v>44575</v>
      </c>
    </row>
    <row r="244" spans="1:12" x14ac:dyDescent="0.2">
      <c r="A244" s="91">
        <v>2015</v>
      </c>
      <c r="B244" s="91">
        <v>3</v>
      </c>
      <c r="C244" s="110"/>
      <c r="D244" s="110"/>
      <c r="E244" s="116">
        <v>0.11265424039480899</v>
      </c>
      <c r="F244" s="91">
        <v>30.09</v>
      </c>
      <c r="G244" s="110">
        <v>666.12749999999994</v>
      </c>
      <c r="H244" s="110">
        <v>2.0225</v>
      </c>
      <c r="I244" s="112">
        <v>153781.927</v>
      </c>
      <c r="J244" s="113">
        <v>204.30066666666667</v>
      </c>
      <c r="L244" s="3">
        <f t="shared" si="0"/>
        <v>44592</v>
      </c>
    </row>
    <row r="245" spans="1:12" x14ac:dyDescent="0.2">
      <c r="A245" s="91">
        <v>2015</v>
      </c>
      <c r="B245" s="91">
        <v>4</v>
      </c>
      <c r="C245" s="110"/>
      <c r="D245" s="110"/>
      <c r="E245" s="116">
        <v>0.11265424039480899</v>
      </c>
      <c r="F245" s="91">
        <v>30.49</v>
      </c>
      <c r="G245" s="110">
        <v>370.83499999999998</v>
      </c>
      <c r="H245" s="110">
        <v>22.565000000000001</v>
      </c>
      <c r="I245" s="112">
        <v>154226.261</v>
      </c>
      <c r="J245" s="113">
        <v>204.36600000000001</v>
      </c>
      <c r="L245" s="3">
        <f t="shared" si="0"/>
        <v>44609</v>
      </c>
    </row>
    <row r="246" spans="1:12" x14ac:dyDescent="0.2">
      <c r="A246" s="91">
        <v>2015</v>
      </c>
      <c r="B246" s="91">
        <v>5</v>
      </c>
      <c r="C246" s="110"/>
      <c r="D246" s="110"/>
      <c r="E246" s="116">
        <v>0.11265424039480899</v>
      </c>
      <c r="F246" s="91">
        <v>29.81</v>
      </c>
      <c r="G246" s="110">
        <v>141.76749999999998</v>
      </c>
      <c r="H246" s="110">
        <v>69.552499999999995</v>
      </c>
      <c r="I246" s="112">
        <v>154687.84466666667</v>
      </c>
      <c r="J246" s="113">
        <v>204.50200000000001</v>
      </c>
      <c r="L246" s="3">
        <f t="shared" si="0"/>
        <v>44626</v>
      </c>
    </row>
    <row r="247" spans="1:12" x14ac:dyDescent="0.2">
      <c r="A247" s="91">
        <v>2015</v>
      </c>
      <c r="B247" s="91">
        <v>6</v>
      </c>
      <c r="C247" s="110"/>
      <c r="D247" s="110"/>
      <c r="E247" s="116">
        <v>0.11265424039480899</v>
      </c>
      <c r="F247" s="91">
        <v>30.68</v>
      </c>
      <c r="G247" s="110">
        <v>29.807499999999997</v>
      </c>
      <c r="H247" s="110">
        <v>219.05749999999998</v>
      </c>
      <c r="I247" s="112">
        <v>155149.42833333332</v>
      </c>
      <c r="J247" s="113">
        <v>204.63800000000001</v>
      </c>
      <c r="L247" s="3">
        <f t="shared" si="0"/>
        <v>44643</v>
      </c>
    </row>
    <row r="248" spans="1:12" x14ac:dyDescent="0.2">
      <c r="A248" s="91">
        <v>2015</v>
      </c>
      <c r="B248" s="91">
        <v>7</v>
      </c>
      <c r="C248" s="110"/>
      <c r="D248" s="110"/>
      <c r="E248" s="116">
        <v>0.11265424039480899</v>
      </c>
      <c r="F248" s="91">
        <v>30.66</v>
      </c>
      <c r="G248" s="110">
        <v>0.57250000000000001</v>
      </c>
      <c r="H248" s="110">
        <v>397.17500000000001</v>
      </c>
      <c r="I248" s="112">
        <v>155611.01199999999</v>
      </c>
      <c r="J248" s="113">
        <v>204.774</v>
      </c>
      <c r="L248" s="3">
        <f t="shared" si="0"/>
        <v>44660</v>
      </c>
    </row>
    <row r="249" spans="1:12" x14ac:dyDescent="0.2">
      <c r="A249" s="91">
        <v>2015</v>
      </c>
      <c r="B249" s="91">
        <v>8</v>
      </c>
      <c r="C249" s="110"/>
      <c r="D249" s="110"/>
      <c r="E249" s="116">
        <v>0.11265424039480899</v>
      </c>
      <c r="F249" s="91">
        <v>30.07</v>
      </c>
      <c r="G249" s="110">
        <v>0.1</v>
      </c>
      <c r="H249" s="110">
        <v>418.51750000000004</v>
      </c>
      <c r="I249" s="112">
        <v>156003.42266666665</v>
      </c>
      <c r="J249" s="113">
        <v>204.892</v>
      </c>
      <c r="L249" s="3">
        <f t="shared" si="0"/>
        <v>44677</v>
      </c>
    </row>
    <row r="250" spans="1:12" x14ac:dyDescent="0.2">
      <c r="A250" s="91">
        <v>2015</v>
      </c>
      <c r="B250" s="91">
        <v>9</v>
      </c>
      <c r="C250" s="110"/>
      <c r="D250" s="110"/>
      <c r="E250" s="116">
        <v>0.11265424039480899</v>
      </c>
      <c r="F250" s="91">
        <v>30.72</v>
      </c>
      <c r="G250" s="110">
        <v>5.2125000000000004</v>
      </c>
      <c r="H250" s="110">
        <v>326.05</v>
      </c>
      <c r="I250" s="112">
        <v>156395.83333333334</v>
      </c>
      <c r="J250" s="113">
        <v>205.01</v>
      </c>
      <c r="L250" s="3">
        <f t="shared" si="0"/>
        <v>44694</v>
      </c>
    </row>
    <row r="251" spans="1:12" x14ac:dyDescent="0.2">
      <c r="A251" s="91">
        <v>2015</v>
      </c>
      <c r="B251" s="91">
        <v>10</v>
      </c>
      <c r="C251" s="110"/>
      <c r="D251" s="110"/>
      <c r="E251" s="116">
        <v>0.11265424039480899</v>
      </c>
      <c r="F251" s="91">
        <v>30.56</v>
      </c>
      <c r="G251" s="110">
        <v>99.232500000000002</v>
      </c>
      <c r="H251" s="110">
        <v>97.24</v>
      </c>
      <c r="I251" s="112">
        <v>156788.24400000001</v>
      </c>
      <c r="J251" s="113">
        <v>205.12799999999999</v>
      </c>
      <c r="L251" s="3">
        <f t="shared" si="0"/>
        <v>44711</v>
      </c>
    </row>
    <row r="252" spans="1:12" x14ac:dyDescent="0.2">
      <c r="A252" s="91">
        <v>2015</v>
      </c>
      <c r="B252" s="91">
        <v>11</v>
      </c>
      <c r="C252" s="110"/>
      <c r="D252" s="110"/>
      <c r="E252" s="116">
        <v>0.11265424039480899</v>
      </c>
      <c r="F252" s="91">
        <v>30.35</v>
      </c>
      <c r="G252" s="110">
        <v>353.59499999999997</v>
      </c>
      <c r="H252" s="110">
        <v>11.487500000000001</v>
      </c>
      <c r="I252" s="112">
        <v>157092.48366666667</v>
      </c>
      <c r="J252" s="113">
        <v>205.13733333333332</v>
      </c>
      <c r="L252" s="3">
        <f t="shared" si="0"/>
        <v>44728</v>
      </c>
    </row>
    <row r="253" spans="1:12" x14ac:dyDescent="0.2">
      <c r="A253" s="91">
        <v>2015</v>
      </c>
      <c r="B253" s="91">
        <v>12</v>
      </c>
      <c r="C253" s="110"/>
      <c r="D253" s="110"/>
      <c r="E253" s="116">
        <v>0.11265424039480899</v>
      </c>
      <c r="F253" s="91">
        <v>31</v>
      </c>
      <c r="G253" s="110">
        <v>667.68999999999994</v>
      </c>
      <c r="H253" s="110">
        <v>1.1850000000000001</v>
      </c>
      <c r="I253" s="112">
        <v>157396.72333333333</v>
      </c>
      <c r="J253" s="113">
        <v>205.14666666666668</v>
      </c>
      <c r="L253" s="3">
        <f t="shared" si="0"/>
        <v>44745</v>
      </c>
    </row>
    <row r="254" spans="1:12" x14ac:dyDescent="0.2">
      <c r="A254" s="91">
        <v>2016</v>
      </c>
      <c r="B254" s="91">
        <v>1</v>
      </c>
      <c r="C254" s="110"/>
      <c r="D254" s="110"/>
      <c r="E254" s="116">
        <v>0.119156834386472</v>
      </c>
      <c r="F254" s="91">
        <v>31.65</v>
      </c>
      <c r="G254" s="110">
        <v>927.57249999999999</v>
      </c>
      <c r="H254" s="110">
        <v>0.35</v>
      </c>
      <c r="I254" s="112">
        <v>157700.96299999999</v>
      </c>
      <c r="J254" s="113">
        <v>205.15600000000001</v>
      </c>
      <c r="L254" s="3">
        <f t="shared" si="0"/>
        <v>44762</v>
      </c>
    </row>
    <row r="255" spans="1:12" x14ac:dyDescent="0.2">
      <c r="A255" s="91">
        <v>2016</v>
      </c>
      <c r="B255" s="91">
        <v>2</v>
      </c>
      <c r="C255" s="110"/>
      <c r="D255" s="110"/>
      <c r="E255" s="116">
        <v>0.119156834386472</v>
      </c>
      <c r="F255" s="91">
        <v>29.92</v>
      </c>
      <c r="G255" s="110">
        <v>858.35750000000007</v>
      </c>
      <c r="H255" s="110">
        <v>0.05</v>
      </c>
      <c r="I255" s="112">
        <v>158022.55833333332</v>
      </c>
      <c r="J255" s="113">
        <v>205.22633333333334</v>
      </c>
      <c r="L255" s="3">
        <f t="shared" si="0"/>
        <v>44779</v>
      </c>
    </row>
    <row r="256" spans="1:12" x14ac:dyDescent="0.2">
      <c r="A256" s="91">
        <v>2016</v>
      </c>
      <c r="B256" s="91">
        <v>3</v>
      </c>
      <c r="C256" s="110"/>
      <c r="D256" s="110"/>
      <c r="E256" s="116">
        <v>0.119156834386472</v>
      </c>
      <c r="F256" s="91">
        <v>30.09</v>
      </c>
      <c r="G256" s="110">
        <v>666.12749999999994</v>
      </c>
      <c r="H256" s="110">
        <v>2.0225</v>
      </c>
      <c r="I256" s="112">
        <v>158344.15366666668</v>
      </c>
      <c r="J256" s="113">
        <v>205.29666666666665</v>
      </c>
      <c r="L256" s="3">
        <f t="shared" si="0"/>
        <v>44796</v>
      </c>
    </row>
    <row r="257" spans="1:12" x14ac:dyDescent="0.2">
      <c r="A257" s="91">
        <v>2016</v>
      </c>
      <c r="B257" s="91">
        <v>4</v>
      </c>
      <c r="C257" s="110"/>
      <c r="D257" s="110"/>
      <c r="E257" s="116">
        <v>0.119156834386472</v>
      </c>
      <c r="F257" s="91">
        <v>30.49</v>
      </c>
      <c r="G257" s="110">
        <v>370.83499999999998</v>
      </c>
      <c r="H257" s="110">
        <v>22.565000000000001</v>
      </c>
      <c r="I257" s="112">
        <v>158665.74900000001</v>
      </c>
      <c r="J257" s="113">
        <v>205.36699999999999</v>
      </c>
      <c r="L257" s="3">
        <f t="shared" si="0"/>
        <v>44813</v>
      </c>
    </row>
    <row r="258" spans="1:12" x14ac:dyDescent="0.2">
      <c r="A258" s="91">
        <v>2016</v>
      </c>
      <c r="B258" s="91">
        <v>5</v>
      </c>
      <c r="C258" s="110"/>
      <c r="D258" s="110"/>
      <c r="E258" s="116">
        <v>0.119156834386472</v>
      </c>
      <c r="F258" s="91">
        <v>29.81</v>
      </c>
      <c r="G258" s="110">
        <v>141.76749999999998</v>
      </c>
      <c r="H258" s="110">
        <v>69.552499999999995</v>
      </c>
      <c r="I258" s="112">
        <v>159006.44366666669</v>
      </c>
      <c r="J258" s="113">
        <v>205.46833333333333</v>
      </c>
      <c r="L258" s="3">
        <f t="shared" si="0"/>
        <v>44830</v>
      </c>
    </row>
    <row r="259" spans="1:12" x14ac:dyDescent="0.2">
      <c r="A259" s="91">
        <v>2016</v>
      </c>
      <c r="B259" s="91">
        <v>6</v>
      </c>
      <c r="C259" s="110"/>
      <c r="D259" s="110"/>
      <c r="E259" s="116">
        <v>0.119156834386472</v>
      </c>
      <c r="F259" s="91">
        <v>30.68</v>
      </c>
      <c r="G259" s="110">
        <v>29.807499999999997</v>
      </c>
      <c r="H259" s="110">
        <v>219.05749999999998</v>
      </c>
      <c r="I259" s="112">
        <v>159347.13833333334</v>
      </c>
      <c r="J259" s="113">
        <v>205.56966666666665</v>
      </c>
      <c r="L259" s="3">
        <f t="shared" si="0"/>
        <v>44847</v>
      </c>
    </row>
    <row r="260" spans="1:12" x14ac:dyDescent="0.2">
      <c r="A260" s="91">
        <v>2016</v>
      </c>
      <c r="B260" s="91">
        <v>7</v>
      </c>
      <c r="C260" s="110"/>
      <c r="D260" s="110"/>
      <c r="E260" s="116">
        <v>0.119156834386472</v>
      </c>
      <c r="F260" s="91">
        <v>30.66</v>
      </c>
      <c r="G260" s="110">
        <v>0.57250000000000001</v>
      </c>
      <c r="H260" s="110">
        <v>397.17500000000001</v>
      </c>
      <c r="I260" s="112">
        <v>159687.83300000001</v>
      </c>
      <c r="J260" s="113">
        <v>205.67099999999999</v>
      </c>
      <c r="L260" s="3">
        <f t="shared" si="0"/>
        <v>44864</v>
      </c>
    </row>
    <row r="261" spans="1:12" x14ac:dyDescent="0.2">
      <c r="A261" s="91">
        <v>2016</v>
      </c>
      <c r="B261" s="91">
        <v>8</v>
      </c>
      <c r="C261" s="110"/>
      <c r="D261" s="110"/>
      <c r="E261" s="116">
        <v>0.119156834386472</v>
      </c>
      <c r="F261" s="91">
        <v>30.07</v>
      </c>
      <c r="G261" s="110">
        <v>0.1</v>
      </c>
      <c r="H261" s="110">
        <v>418.51750000000004</v>
      </c>
      <c r="I261" s="112">
        <v>160049.20933333333</v>
      </c>
      <c r="J261" s="113">
        <v>205.76966666666667</v>
      </c>
      <c r="L261" s="3">
        <f t="shared" si="0"/>
        <v>44881</v>
      </c>
    </row>
    <row r="262" spans="1:12" x14ac:dyDescent="0.2">
      <c r="A262" s="91">
        <v>2016</v>
      </c>
      <c r="B262" s="91">
        <v>9</v>
      </c>
      <c r="C262" s="110"/>
      <c r="D262" s="110"/>
      <c r="E262" s="116">
        <v>0.119156834386472</v>
      </c>
      <c r="F262" s="91">
        <v>30.72</v>
      </c>
      <c r="G262" s="110">
        <v>5.2125000000000004</v>
      </c>
      <c r="H262" s="110">
        <v>326.05</v>
      </c>
      <c r="I262" s="112">
        <v>160410.58566666668</v>
      </c>
      <c r="J262" s="113">
        <v>205.86833333333334</v>
      </c>
      <c r="L262" s="3">
        <f t="shared" si="0"/>
        <v>44898</v>
      </c>
    </row>
    <row r="263" spans="1:12" x14ac:dyDescent="0.2">
      <c r="A263" s="91">
        <v>2016</v>
      </c>
      <c r="B263" s="91">
        <v>10</v>
      </c>
      <c r="C263" s="110"/>
      <c r="D263" s="110"/>
      <c r="E263" s="116">
        <v>0.119156834386472</v>
      </c>
      <c r="F263" s="91">
        <v>30.56</v>
      </c>
      <c r="G263" s="110">
        <v>99.232500000000002</v>
      </c>
      <c r="H263" s="110">
        <v>97.24</v>
      </c>
      <c r="I263" s="112">
        <v>160771.962</v>
      </c>
      <c r="J263" s="113">
        <v>205.96700000000001</v>
      </c>
      <c r="L263" s="3">
        <f t="shared" si="0"/>
        <v>44915</v>
      </c>
    </row>
    <row r="264" spans="1:12" x14ac:dyDescent="0.2">
      <c r="A264" s="91">
        <v>2016</v>
      </c>
      <c r="B264" s="91">
        <v>11</v>
      </c>
      <c r="C264" s="110"/>
      <c r="D264" s="110"/>
      <c r="E264" s="116">
        <v>0.119156834386472</v>
      </c>
      <c r="F264" s="91">
        <v>30.35</v>
      </c>
      <c r="G264" s="110">
        <v>353.59499999999997</v>
      </c>
      <c r="H264" s="110">
        <v>11.487500000000001</v>
      </c>
      <c r="I264" s="112">
        <v>161080.12066666665</v>
      </c>
      <c r="J264" s="113">
        <v>205.971</v>
      </c>
      <c r="L264" s="3">
        <f t="shared" si="0"/>
        <v>44932</v>
      </c>
    </row>
    <row r="265" spans="1:12" x14ac:dyDescent="0.2">
      <c r="A265" s="91">
        <v>2016</v>
      </c>
      <c r="B265" s="91">
        <v>12</v>
      </c>
      <c r="C265" s="110"/>
      <c r="D265" s="110"/>
      <c r="E265" s="116">
        <v>0.119156834386472</v>
      </c>
      <c r="F265" s="91">
        <v>31</v>
      </c>
      <c r="G265" s="110">
        <v>667.68999999999994</v>
      </c>
      <c r="H265" s="110">
        <v>1.1850000000000001</v>
      </c>
      <c r="I265" s="112">
        <v>161388.27933333334</v>
      </c>
      <c r="J265" s="113">
        <v>205.97500000000002</v>
      </c>
      <c r="L265" s="3">
        <f t="shared" si="0"/>
        <v>44949</v>
      </c>
    </row>
    <row r="266" spans="1:12" x14ac:dyDescent="0.2">
      <c r="A266" s="91">
        <v>2017</v>
      </c>
      <c r="B266" s="91">
        <v>1</v>
      </c>
      <c r="C266" s="110"/>
      <c r="D266" s="110"/>
      <c r="E266" s="116">
        <f>E254*1.02</f>
        <v>0.12153997107420143</v>
      </c>
      <c r="F266" s="91">
        <v>31.65</v>
      </c>
      <c r="G266" s="110">
        <v>927.57249999999999</v>
      </c>
      <c r="H266" s="110">
        <v>0.35</v>
      </c>
      <c r="I266" s="112">
        <v>161696.43799999999</v>
      </c>
      <c r="J266" s="113">
        <v>205.97900000000001</v>
      </c>
      <c r="L266" s="3">
        <f t="shared" si="0"/>
        <v>44966</v>
      </c>
    </row>
    <row r="267" spans="1:12" x14ac:dyDescent="0.2">
      <c r="A267" s="91">
        <v>2017</v>
      </c>
      <c r="B267" s="91">
        <v>2</v>
      </c>
      <c r="C267" s="110"/>
      <c r="D267" s="110"/>
      <c r="E267" s="116">
        <f t="shared" ref="E267:E330" si="1">E255*1.02</f>
        <v>0.12153997107420143</v>
      </c>
      <c r="F267" s="91">
        <v>28.92</v>
      </c>
      <c r="G267" s="110">
        <v>858.35750000000007</v>
      </c>
      <c r="H267" s="110">
        <v>0.05</v>
      </c>
      <c r="I267" s="112">
        <v>162042.63766666668</v>
      </c>
      <c r="J267" s="113">
        <v>206.04466666666667</v>
      </c>
      <c r="L267" s="3">
        <f t="shared" si="0"/>
        <v>44983</v>
      </c>
    </row>
    <row r="268" spans="1:12" x14ac:dyDescent="0.2">
      <c r="A268" s="91">
        <v>2017</v>
      </c>
      <c r="B268" s="91">
        <v>3</v>
      </c>
      <c r="C268" s="110"/>
      <c r="D268" s="110"/>
      <c r="E268" s="116">
        <f t="shared" si="1"/>
        <v>0.12153997107420143</v>
      </c>
      <c r="F268" s="91">
        <v>30.09</v>
      </c>
      <c r="G268" s="110">
        <v>666.12749999999994</v>
      </c>
      <c r="H268" s="110">
        <v>2.0225</v>
      </c>
      <c r="I268" s="112">
        <v>162388.83733333333</v>
      </c>
      <c r="J268" s="113">
        <v>206.11033333333333</v>
      </c>
      <c r="L268" s="3">
        <f t="shared" si="0"/>
        <v>45000</v>
      </c>
    </row>
    <row r="269" spans="1:12" x14ac:dyDescent="0.2">
      <c r="A269" s="91">
        <v>2017</v>
      </c>
      <c r="B269" s="91">
        <v>4</v>
      </c>
      <c r="C269" s="110"/>
      <c r="D269" s="110"/>
      <c r="E269" s="116">
        <f t="shared" si="1"/>
        <v>0.12153997107420143</v>
      </c>
      <c r="F269" s="91">
        <v>30.49</v>
      </c>
      <c r="G269" s="110">
        <v>370.83499999999998</v>
      </c>
      <c r="H269" s="110">
        <v>22.565000000000001</v>
      </c>
      <c r="I269" s="112">
        <v>162735.03700000001</v>
      </c>
      <c r="J269" s="113">
        <v>206.17599999999999</v>
      </c>
      <c r="L269" s="3">
        <f t="shared" si="0"/>
        <v>45017</v>
      </c>
    </row>
    <row r="270" spans="1:12" x14ac:dyDescent="0.2">
      <c r="A270" s="91">
        <v>2017</v>
      </c>
      <c r="B270" s="91">
        <v>5</v>
      </c>
      <c r="C270" s="110"/>
      <c r="D270" s="110"/>
      <c r="E270" s="116">
        <f t="shared" si="1"/>
        <v>0.12153997107420143</v>
      </c>
      <c r="F270" s="91">
        <v>29.81</v>
      </c>
      <c r="G270" s="110">
        <v>141.76749999999998</v>
      </c>
      <c r="H270" s="110">
        <v>69.552499999999995</v>
      </c>
      <c r="I270" s="112">
        <v>163075.04500000001</v>
      </c>
      <c r="J270" s="113">
        <v>206.24566666666666</v>
      </c>
      <c r="L270" s="3">
        <f t="shared" si="0"/>
        <v>45034</v>
      </c>
    </row>
    <row r="271" spans="1:12" x14ac:dyDescent="0.2">
      <c r="A271" s="91">
        <v>2017</v>
      </c>
      <c r="B271" s="91">
        <v>6</v>
      </c>
      <c r="C271" s="110"/>
      <c r="D271" s="110"/>
      <c r="E271" s="116">
        <f t="shared" si="1"/>
        <v>0.12153997107420143</v>
      </c>
      <c r="F271" s="91">
        <v>30.68</v>
      </c>
      <c r="G271" s="110">
        <v>29.807499999999997</v>
      </c>
      <c r="H271" s="110">
        <v>219.05749999999998</v>
      </c>
      <c r="I271" s="112">
        <v>163415.05299999999</v>
      </c>
      <c r="J271" s="113">
        <v>206.31533333333331</v>
      </c>
      <c r="L271" s="3">
        <f t="shared" si="0"/>
        <v>45051</v>
      </c>
    </row>
    <row r="272" spans="1:12" x14ac:dyDescent="0.2">
      <c r="A272" s="91">
        <v>2017</v>
      </c>
      <c r="B272" s="91">
        <v>7</v>
      </c>
      <c r="C272" s="110"/>
      <c r="D272" s="110"/>
      <c r="E272" s="116">
        <f t="shared" si="1"/>
        <v>0.12153997107420143</v>
      </c>
      <c r="F272" s="91">
        <v>30.66</v>
      </c>
      <c r="G272" s="110">
        <v>0.57250000000000001</v>
      </c>
      <c r="H272" s="110">
        <v>397.17500000000001</v>
      </c>
      <c r="I272" s="112">
        <v>163755.06099999999</v>
      </c>
      <c r="J272" s="113">
        <v>206.38499999999999</v>
      </c>
      <c r="L272" s="3">
        <f t="shared" si="0"/>
        <v>45068</v>
      </c>
    </row>
    <row r="273" spans="1:12" x14ac:dyDescent="0.2">
      <c r="A273" s="91">
        <v>2017</v>
      </c>
      <c r="B273" s="91">
        <v>8</v>
      </c>
      <c r="C273" s="110"/>
      <c r="D273" s="110"/>
      <c r="E273" s="116">
        <f t="shared" si="1"/>
        <v>0.12153997107420143</v>
      </c>
      <c r="F273" s="91">
        <v>30.07</v>
      </c>
      <c r="G273" s="110">
        <v>0.1</v>
      </c>
      <c r="H273" s="110">
        <v>418.51750000000004</v>
      </c>
      <c r="I273" s="112">
        <v>164178.44933333332</v>
      </c>
      <c r="J273" s="113">
        <v>206.41533333333334</v>
      </c>
      <c r="L273" s="3">
        <f t="shared" si="0"/>
        <v>45085</v>
      </c>
    </row>
    <row r="274" spans="1:12" x14ac:dyDescent="0.2">
      <c r="A274" s="91">
        <v>2017</v>
      </c>
      <c r="B274" s="91">
        <v>9</v>
      </c>
      <c r="C274" s="110"/>
      <c r="D274" s="110"/>
      <c r="E274" s="116">
        <f t="shared" si="1"/>
        <v>0.12153997107420143</v>
      </c>
      <c r="F274" s="91">
        <v>30.72</v>
      </c>
      <c r="G274" s="110">
        <v>5.2125000000000004</v>
      </c>
      <c r="H274" s="110">
        <v>326.05</v>
      </c>
      <c r="I274" s="112">
        <v>164601.83766666666</v>
      </c>
      <c r="J274" s="113">
        <v>206.44566666666665</v>
      </c>
      <c r="L274" s="3">
        <f t="shared" si="0"/>
        <v>45102</v>
      </c>
    </row>
    <row r="275" spans="1:12" x14ac:dyDescent="0.2">
      <c r="A275" s="91">
        <v>2017</v>
      </c>
      <c r="B275" s="91">
        <v>10</v>
      </c>
      <c r="C275" s="110"/>
      <c r="D275" s="110"/>
      <c r="E275" s="116">
        <f t="shared" si="1"/>
        <v>0.12153997107420143</v>
      </c>
      <c r="F275" s="91">
        <v>30.56</v>
      </c>
      <c r="G275" s="110">
        <v>99.232500000000002</v>
      </c>
      <c r="H275" s="110">
        <v>97.24</v>
      </c>
      <c r="I275" s="112">
        <v>165025.226</v>
      </c>
      <c r="J275" s="113">
        <v>206.476</v>
      </c>
      <c r="L275" s="3">
        <f t="shared" si="0"/>
        <v>45119</v>
      </c>
    </row>
    <row r="276" spans="1:12" x14ac:dyDescent="0.2">
      <c r="A276" s="91">
        <v>2017</v>
      </c>
      <c r="B276" s="91">
        <v>11</v>
      </c>
      <c r="C276" s="110"/>
      <c r="D276" s="110"/>
      <c r="E276" s="116">
        <f t="shared" si="1"/>
        <v>0.12153997107420143</v>
      </c>
      <c r="F276" s="91">
        <v>30.35</v>
      </c>
      <c r="G276" s="110">
        <v>353.59499999999997</v>
      </c>
      <c r="H276" s="110">
        <v>11.487500000000001</v>
      </c>
      <c r="I276" s="112">
        <v>165253.94666666666</v>
      </c>
      <c r="J276" s="113">
        <v>206.46466666666666</v>
      </c>
      <c r="L276" s="3">
        <f t="shared" si="0"/>
        <v>45136</v>
      </c>
    </row>
    <row r="277" spans="1:12" x14ac:dyDescent="0.2">
      <c r="A277" s="91">
        <v>2017</v>
      </c>
      <c r="B277" s="91">
        <v>12</v>
      </c>
      <c r="C277" s="110"/>
      <c r="D277" s="110"/>
      <c r="E277" s="116">
        <f t="shared" si="1"/>
        <v>0.12153997107420143</v>
      </c>
      <c r="F277" s="91">
        <v>31</v>
      </c>
      <c r="G277" s="110">
        <v>667.68999999999994</v>
      </c>
      <c r="H277" s="110">
        <v>1.1850000000000001</v>
      </c>
      <c r="I277" s="112">
        <v>165482.66733333335</v>
      </c>
      <c r="J277" s="113">
        <v>206.45333333333335</v>
      </c>
      <c r="L277" s="3">
        <f t="shared" si="0"/>
        <v>45153</v>
      </c>
    </row>
    <row r="278" spans="1:12" x14ac:dyDescent="0.2">
      <c r="A278" s="91">
        <v>2018</v>
      </c>
      <c r="B278" s="91">
        <v>1</v>
      </c>
      <c r="C278" s="110"/>
      <c r="D278" s="110"/>
      <c r="E278" s="116">
        <f t="shared" si="1"/>
        <v>0.12397077049568546</v>
      </c>
      <c r="F278" s="91">
        <v>31.65</v>
      </c>
      <c r="G278" s="110">
        <v>927.57249999999999</v>
      </c>
      <c r="H278" s="110">
        <v>0.35</v>
      </c>
      <c r="I278" s="112">
        <v>165711.38800000001</v>
      </c>
      <c r="J278" s="113">
        <v>206.44200000000001</v>
      </c>
      <c r="L278" s="3">
        <f t="shared" si="0"/>
        <v>45170</v>
      </c>
    </row>
    <row r="279" spans="1:12" x14ac:dyDescent="0.2">
      <c r="A279" s="91">
        <v>2018</v>
      </c>
      <c r="B279" s="91">
        <v>2</v>
      </c>
      <c r="C279" s="110"/>
      <c r="D279" s="110"/>
      <c r="E279" s="116">
        <f t="shared" si="1"/>
        <v>0.12397077049568546</v>
      </c>
      <c r="F279" s="91">
        <v>28.92</v>
      </c>
      <c r="G279" s="110">
        <v>858.35750000000007</v>
      </c>
      <c r="H279" s="110">
        <v>0.05</v>
      </c>
      <c r="I279" s="112">
        <v>166011.95266666668</v>
      </c>
      <c r="J279" s="113">
        <v>206.43200000000002</v>
      </c>
      <c r="L279" s="3">
        <f t="shared" si="0"/>
        <v>45187</v>
      </c>
    </row>
    <row r="280" spans="1:12" x14ac:dyDescent="0.2">
      <c r="A280" s="91">
        <v>2018</v>
      </c>
      <c r="B280" s="91">
        <v>3</v>
      </c>
      <c r="C280" s="110"/>
      <c r="D280" s="110"/>
      <c r="E280" s="116">
        <f t="shared" si="1"/>
        <v>0.12397077049568546</v>
      </c>
      <c r="F280" s="91">
        <v>30.09</v>
      </c>
      <c r="G280" s="110">
        <v>666.12749999999994</v>
      </c>
      <c r="H280" s="110">
        <v>2.0225</v>
      </c>
      <c r="I280" s="112">
        <v>166312.51733333332</v>
      </c>
      <c r="J280" s="113">
        <v>206.422</v>
      </c>
      <c r="L280" s="3">
        <f t="shared" si="0"/>
        <v>45204</v>
      </c>
    </row>
    <row r="281" spans="1:12" x14ac:dyDescent="0.2">
      <c r="A281" s="91">
        <v>2018</v>
      </c>
      <c r="B281" s="91">
        <v>4</v>
      </c>
      <c r="C281" s="110"/>
      <c r="D281" s="110"/>
      <c r="E281" s="116">
        <f t="shared" si="1"/>
        <v>0.12397077049568546</v>
      </c>
      <c r="F281" s="91">
        <v>30.49</v>
      </c>
      <c r="G281" s="110">
        <v>370.83499999999998</v>
      </c>
      <c r="H281" s="110">
        <v>22.565000000000001</v>
      </c>
      <c r="I281" s="112">
        <v>166613.08199999999</v>
      </c>
      <c r="J281" s="113">
        <v>206.41200000000001</v>
      </c>
      <c r="L281" s="3">
        <f t="shared" si="0"/>
        <v>45221</v>
      </c>
    </row>
    <row r="282" spans="1:12" x14ac:dyDescent="0.2">
      <c r="A282" s="91">
        <v>2018</v>
      </c>
      <c r="B282" s="91">
        <v>5</v>
      </c>
      <c r="C282" s="110"/>
      <c r="D282" s="110"/>
      <c r="E282" s="116">
        <f t="shared" si="1"/>
        <v>0.12397077049568546</v>
      </c>
      <c r="F282" s="91">
        <v>29.81</v>
      </c>
      <c r="G282" s="110">
        <v>141.76749999999998</v>
      </c>
      <c r="H282" s="110">
        <v>69.552499999999995</v>
      </c>
      <c r="I282" s="112">
        <v>166926.57366666666</v>
      </c>
      <c r="J282" s="113">
        <v>206.38833333333335</v>
      </c>
      <c r="L282" s="3">
        <f t="shared" si="0"/>
        <v>45238</v>
      </c>
    </row>
    <row r="283" spans="1:12" x14ac:dyDescent="0.2">
      <c r="A283" s="91">
        <v>2018</v>
      </c>
      <c r="B283" s="91">
        <v>6</v>
      </c>
      <c r="C283" s="110"/>
      <c r="D283" s="110"/>
      <c r="E283" s="116">
        <f t="shared" si="1"/>
        <v>0.12397077049568546</v>
      </c>
      <c r="F283" s="91">
        <v>30.68</v>
      </c>
      <c r="G283" s="110">
        <v>29.807499999999997</v>
      </c>
      <c r="H283" s="110">
        <v>219.05749999999998</v>
      </c>
      <c r="I283" s="112">
        <v>167240.06533333333</v>
      </c>
      <c r="J283" s="113">
        <v>206.36466666666666</v>
      </c>
      <c r="L283" s="3">
        <f t="shared" si="0"/>
        <v>45255</v>
      </c>
    </row>
    <row r="284" spans="1:12" x14ac:dyDescent="0.2">
      <c r="A284" s="91">
        <v>2018</v>
      </c>
      <c r="B284" s="91">
        <v>7</v>
      </c>
      <c r="C284" s="110"/>
      <c r="D284" s="110"/>
      <c r="E284" s="116">
        <f t="shared" si="1"/>
        <v>0.12397077049568546</v>
      </c>
      <c r="F284" s="91">
        <v>30.66</v>
      </c>
      <c r="G284" s="110">
        <v>0.57250000000000001</v>
      </c>
      <c r="H284" s="110">
        <v>397.17500000000001</v>
      </c>
      <c r="I284" s="112">
        <v>167553.557</v>
      </c>
      <c r="J284" s="113">
        <v>206.34100000000001</v>
      </c>
      <c r="L284" s="3">
        <f t="shared" si="0"/>
        <v>45272</v>
      </c>
    </row>
    <row r="285" spans="1:12" x14ac:dyDescent="0.2">
      <c r="A285" s="91">
        <v>2018</v>
      </c>
      <c r="B285" s="91">
        <v>8</v>
      </c>
      <c r="C285" s="110"/>
      <c r="D285" s="110"/>
      <c r="E285" s="116">
        <f t="shared" si="1"/>
        <v>0.12397077049568546</v>
      </c>
      <c r="F285" s="91">
        <v>30.07</v>
      </c>
      <c r="G285" s="110">
        <v>0.1</v>
      </c>
      <c r="H285" s="110">
        <v>418.51750000000004</v>
      </c>
      <c r="I285" s="112">
        <v>167847.66099999999</v>
      </c>
      <c r="J285" s="113">
        <v>206.31766666666667</v>
      </c>
      <c r="L285" s="3">
        <f t="shared" si="0"/>
        <v>45289</v>
      </c>
    </row>
    <row r="286" spans="1:12" x14ac:dyDescent="0.2">
      <c r="A286" s="91">
        <v>2018</v>
      </c>
      <c r="B286" s="91">
        <v>9</v>
      </c>
      <c r="C286" s="110"/>
      <c r="D286" s="110"/>
      <c r="E286" s="116">
        <f t="shared" si="1"/>
        <v>0.12397077049568546</v>
      </c>
      <c r="F286" s="91">
        <v>30.72</v>
      </c>
      <c r="G286" s="110">
        <v>5.2125000000000004</v>
      </c>
      <c r="H286" s="110">
        <v>326.05</v>
      </c>
      <c r="I286" s="112">
        <v>168141.76500000001</v>
      </c>
      <c r="J286" s="113">
        <v>206.29433333333333</v>
      </c>
      <c r="L286" s="3">
        <f t="shared" si="0"/>
        <v>45306</v>
      </c>
    </row>
    <row r="287" spans="1:12" x14ac:dyDescent="0.2">
      <c r="A287" s="91">
        <v>2018</v>
      </c>
      <c r="B287" s="91">
        <v>10</v>
      </c>
      <c r="C287" s="110"/>
      <c r="D287" s="110"/>
      <c r="E287" s="116">
        <f t="shared" si="1"/>
        <v>0.12397077049568546</v>
      </c>
      <c r="F287" s="91">
        <v>30.56</v>
      </c>
      <c r="G287" s="110">
        <v>99.232500000000002</v>
      </c>
      <c r="H287" s="110">
        <v>97.24</v>
      </c>
      <c r="I287" s="112">
        <v>168435.86900000001</v>
      </c>
      <c r="J287" s="113">
        <v>206.27099999999999</v>
      </c>
      <c r="L287" s="3">
        <f t="shared" ref="L287:L350" si="2">L286+17</f>
        <v>45323</v>
      </c>
    </row>
    <row r="288" spans="1:12" x14ac:dyDescent="0.2">
      <c r="A288" s="91">
        <v>2018</v>
      </c>
      <c r="B288" s="91">
        <v>11</v>
      </c>
      <c r="C288" s="110"/>
      <c r="D288" s="110"/>
      <c r="E288" s="116">
        <f t="shared" si="1"/>
        <v>0.12397077049568546</v>
      </c>
      <c r="F288" s="91">
        <v>30.35</v>
      </c>
      <c r="G288" s="110">
        <v>353.59499999999997</v>
      </c>
      <c r="H288" s="110">
        <v>11.487500000000001</v>
      </c>
      <c r="I288" s="112">
        <v>168703.56766666667</v>
      </c>
      <c r="J288" s="113">
        <v>206.26999999999998</v>
      </c>
      <c r="L288" s="3">
        <f t="shared" si="2"/>
        <v>45340</v>
      </c>
    </row>
    <row r="289" spans="1:12" x14ac:dyDescent="0.2">
      <c r="A289" s="91">
        <v>2018</v>
      </c>
      <c r="B289" s="91">
        <v>12</v>
      </c>
      <c r="C289" s="110"/>
      <c r="D289" s="110"/>
      <c r="E289" s="116">
        <f t="shared" si="1"/>
        <v>0.12397077049568546</v>
      </c>
      <c r="F289" s="91">
        <v>31</v>
      </c>
      <c r="G289" s="110">
        <v>667.68999999999994</v>
      </c>
      <c r="H289" s="110">
        <v>1.1850000000000001</v>
      </c>
      <c r="I289" s="112">
        <v>168971.26633333333</v>
      </c>
      <c r="J289" s="113">
        <v>206.26900000000001</v>
      </c>
      <c r="L289" s="3">
        <f t="shared" si="2"/>
        <v>45357</v>
      </c>
    </row>
    <row r="290" spans="1:12" x14ac:dyDescent="0.2">
      <c r="A290" s="91">
        <v>2019</v>
      </c>
      <c r="B290" s="91">
        <v>1</v>
      </c>
      <c r="C290" s="110"/>
      <c r="D290" s="110"/>
      <c r="E290" s="116">
        <f t="shared" si="1"/>
        <v>0.12645018590559917</v>
      </c>
      <c r="F290" s="91">
        <v>31.65</v>
      </c>
      <c r="G290" s="110">
        <v>927.57249999999999</v>
      </c>
      <c r="H290" s="110">
        <v>0.35</v>
      </c>
      <c r="I290" s="112">
        <v>169238.965</v>
      </c>
      <c r="J290" s="113">
        <v>206.268</v>
      </c>
      <c r="L290" s="3">
        <f t="shared" si="2"/>
        <v>45374</v>
      </c>
    </row>
    <row r="291" spans="1:12" x14ac:dyDescent="0.2">
      <c r="A291" s="91">
        <v>2019</v>
      </c>
      <c r="B291" s="91">
        <v>2</v>
      </c>
      <c r="C291" s="110"/>
      <c r="D291" s="110"/>
      <c r="E291" s="116">
        <f t="shared" si="1"/>
        <v>0.12645018590559917</v>
      </c>
      <c r="F291" s="91">
        <v>28.92</v>
      </c>
      <c r="G291" s="110">
        <v>858.35750000000007</v>
      </c>
      <c r="H291" s="110">
        <v>0.05</v>
      </c>
      <c r="I291" s="112">
        <v>169535.23699999999</v>
      </c>
      <c r="J291" s="113">
        <v>206.24100000000001</v>
      </c>
      <c r="L291" s="3">
        <f t="shared" si="2"/>
        <v>45391</v>
      </c>
    </row>
    <row r="292" spans="1:12" x14ac:dyDescent="0.2">
      <c r="A292" s="91">
        <v>2019</v>
      </c>
      <c r="B292" s="91">
        <v>3</v>
      </c>
      <c r="C292" s="110"/>
      <c r="D292" s="110"/>
      <c r="E292" s="116">
        <f t="shared" si="1"/>
        <v>0.12645018590559917</v>
      </c>
      <c r="F292" s="91">
        <v>30.09</v>
      </c>
      <c r="G292" s="110">
        <v>666.12749999999994</v>
      </c>
      <c r="H292" s="110">
        <v>2.0225</v>
      </c>
      <c r="I292" s="112">
        <v>169831.50899999999</v>
      </c>
      <c r="J292" s="113">
        <v>206.214</v>
      </c>
      <c r="L292" s="3">
        <f t="shared" si="2"/>
        <v>45408</v>
      </c>
    </row>
    <row r="293" spans="1:12" x14ac:dyDescent="0.2">
      <c r="A293" s="91">
        <v>2019</v>
      </c>
      <c r="B293" s="91">
        <v>4</v>
      </c>
      <c r="C293" s="110"/>
      <c r="D293" s="110"/>
      <c r="E293" s="116">
        <f t="shared" si="1"/>
        <v>0.12645018590559917</v>
      </c>
      <c r="F293" s="91">
        <v>30.49</v>
      </c>
      <c r="G293" s="110">
        <v>370.83499999999998</v>
      </c>
      <c r="H293" s="110">
        <v>22.565000000000001</v>
      </c>
      <c r="I293" s="112">
        <v>170127.78099999999</v>
      </c>
      <c r="J293" s="113">
        <v>206.18700000000001</v>
      </c>
      <c r="L293" s="3">
        <f t="shared" si="2"/>
        <v>45425</v>
      </c>
    </row>
    <row r="294" spans="1:12" x14ac:dyDescent="0.2">
      <c r="A294" s="91">
        <v>2019</v>
      </c>
      <c r="B294" s="91">
        <v>5</v>
      </c>
      <c r="C294" s="110"/>
      <c r="D294" s="110"/>
      <c r="E294" s="116">
        <f t="shared" si="1"/>
        <v>0.12645018590559917</v>
      </c>
      <c r="F294" s="91">
        <v>29.81</v>
      </c>
      <c r="G294" s="110">
        <v>141.76749999999998</v>
      </c>
      <c r="H294" s="110">
        <v>69.552499999999995</v>
      </c>
      <c r="I294" s="112">
        <v>170425.16</v>
      </c>
      <c r="J294" s="113">
        <v>206.15666666666667</v>
      </c>
      <c r="L294" s="3">
        <f t="shared" si="2"/>
        <v>45442</v>
      </c>
    </row>
    <row r="295" spans="1:12" x14ac:dyDescent="0.2">
      <c r="A295" s="91">
        <v>2019</v>
      </c>
      <c r="B295" s="91">
        <v>6</v>
      </c>
      <c r="C295" s="110"/>
      <c r="D295" s="110"/>
      <c r="E295" s="116">
        <f t="shared" si="1"/>
        <v>0.12645018590559917</v>
      </c>
      <c r="F295" s="91">
        <v>30.68</v>
      </c>
      <c r="G295" s="110">
        <v>29.807499999999997</v>
      </c>
      <c r="H295" s="110">
        <v>219.05749999999998</v>
      </c>
      <c r="I295" s="112">
        <v>170722.53899999999</v>
      </c>
      <c r="J295" s="113">
        <v>206.12633333333335</v>
      </c>
      <c r="L295" s="3">
        <f t="shared" si="2"/>
        <v>45459</v>
      </c>
    </row>
    <row r="296" spans="1:12" x14ac:dyDescent="0.2">
      <c r="A296" s="91">
        <v>2019</v>
      </c>
      <c r="B296" s="91">
        <v>7</v>
      </c>
      <c r="C296" s="110"/>
      <c r="D296" s="110"/>
      <c r="E296" s="116">
        <f t="shared" si="1"/>
        <v>0.12645018590559917</v>
      </c>
      <c r="F296" s="91">
        <v>30.66</v>
      </c>
      <c r="G296" s="110">
        <v>0.57250000000000001</v>
      </c>
      <c r="H296" s="110">
        <v>397.17500000000001</v>
      </c>
      <c r="I296" s="112">
        <v>171019.91800000001</v>
      </c>
      <c r="J296" s="113">
        <v>206.096</v>
      </c>
      <c r="L296" s="3">
        <f t="shared" si="2"/>
        <v>45476</v>
      </c>
    </row>
    <row r="297" spans="1:12" x14ac:dyDescent="0.2">
      <c r="A297" s="91">
        <v>2019</v>
      </c>
      <c r="B297" s="91">
        <v>8</v>
      </c>
      <c r="C297" s="110"/>
      <c r="D297" s="110"/>
      <c r="E297" s="116">
        <f t="shared" si="1"/>
        <v>0.12645018590559917</v>
      </c>
      <c r="F297" s="91">
        <v>30.07</v>
      </c>
      <c r="G297" s="110">
        <v>0.1</v>
      </c>
      <c r="H297" s="110">
        <v>418.51750000000004</v>
      </c>
      <c r="I297" s="112">
        <v>171304.78899999999</v>
      </c>
      <c r="J297" s="113">
        <v>206.02766666666668</v>
      </c>
      <c r="L297" s="3">
        <f t="shared" si="2"/>
        <v>45493</v>
      </c>
    </row>
    <row r="298" spans="1:12" x14ac:dyDescent="0.2">
      <c r="A298" s="91">
        <v>2019</v>
      </c>
      <c r="B298" s="91">
        <v>9</v>
      </c>
      <c r="C298" s="110"/>
      <c r="D298" s="110"/>
      <c r="E298" s="116">
        <f t="shared" si="1"/>
        <v>0.12645018590559917</v>
      </c>
      <c r="F298" s="91">
        <v>30.72</v>
      </c>
      <c r="G298" s="110">
        <v>5.2125000000000004</v>
      </c>
      <c r="H298" s="110">
        <v>326.05</v>
      </c>
      <c r="I298" s="112">
        <v>171589.66</v>
      </c>
      <c r="J298" s="113">
        <v>205.95933333333332</v>
      </c>
      <c r="L298" s="3">
        <f t="shared" si="2"/>
        <v>45510</v>
      </c>
    </row>
    <row r="299" spans="1:12" x14ac:dyDescent="0.2">
      <c r="A299" s="91">
        <v>2019</v>
      </c>
      <c r="B299" s="91">
        <v>10</v>
      </c>
      <c r="C299" s="110"/>
      <c r="D299" s="110"/>
      <c r="E299" s="116">
        <f t="shared" si="1"/>
        <v>0.12645018590559917</v>
      </c>
      <c r="F299" s="91">
        <v>30.56</v>
      </c>
      <c r="G299" s="110">
        <v>99.232500000000002</v>
      </c>
      <c r="H299" s="110">
        <v>97.24</v>
      </c>
      <c r="I299" s="112">
        <v>171874.53099999999</v>
      </c>
      <c r="J299" s="113">
        <v>205.89099999999999</v>
      </c>
      <c r="L299" s="3">
        <f t="shared" si="2"/>
        <v>45527</v>
      </c>
    </row>
    <row r="300" spans="1:12" x14ac:dyDescent="0.2">
      <c r="A300" s="91">
        <v>2019</v>
      </c>
      <c r="B300" s="91">
        <v>11</v>
      </c>
      <c r="C300" s="110"/>
      <c r="D300" s="110"/>
      <c r="E300" s="116">
        <f t="shared" si="1"/>
        <v>0.12645018590559917</v>
      </c>
      <c r="F300" s="91">
        <v>30.35</v>
      </c>
      <c r="G300" s="110">
        <v>353.59499999999997</v>
      </c>
      <c r="H300" s="110">
        <v>11.487500000000001</v>
      </c>
      <c r="I300" s="112">
        <v>172103.67733333333</v>
      </c>
      <c r="J300" s="113">
        <v>205.77799999999999</v>
      </c>
      <c r="L300" s="3">
        <f t="shared" si="2"/>
        <v>45544</v>
      </c>
    </row>
    <row r="301" spans="1:12" x14ac:dyDescent="0.2">
      <c r="A301" s="91">
        <v>2019</v>
      </c>
      <c r="B301" s="91">
        <v>12</v>
      </c>
      <c r="C301" s="110"/>
      <c r="D301" s="110"/>
      <c r="E301" s="116">
        <f t="shared" si="1"/>
        <v>0.12645018590559917</v>
      </c>
      <c r="F301" s="91">
        <v>31</v>
      </c>
      <c r="G301" s="110">
        <v>667.68999999999994</v>
      </c>
      <c r="H301" s="110">
        <v>1.1850000000000001</v>
      </c>
      <c r="I301" s="112">
        <v>172332.82366666666</v>
      </c>
      <c r="J301" s="113">
        <v>205.66499999999999</v>
      </c>
      <c r="L301" s="3">
        <f t="shared" si="2"/>
        <v>45561</v>
      </c>
    </row>
    <row r="302" spans="1:12" x14ac:dyDescent="0.2">
      <c r="A302" s="91">
        <v>2020</v>
      </c>
      <c r="B302" s="91">
        <v>1</v>
      </c>
      <c r="C302" s="110"/>
      <c r="D302" s="110"/>
      <c r="E302" s="116">
        <f t="shared" si="1"/>
        <v>0.12897918962371116</v>
      </c>
      <c r="F302" s="91">
        <v>31.65</v>
      </c>
      <c r="G302" s="110">
        <v>927.57249999999999</v>
      </c>
      <c r="H302" s="110">
        <v>0.35</v>
      </c>
      <c r="I302" s="112">
        <v>172561.97</v>
      </c>
      <c r="J302" s="113">
        <v>205.55199999999999</v>
      </c>
      <c r="L302" s="3">
        <f t="shared" si="2"/>
        <v>45578</v>
      </c>
    </row>
    <row r="303" spans="1:12" x14ac:dyDescent="0.2">
      <c r="A303" s="91">
        <v>2020</v>
      </c>
      <c r="B303" s="91">
        <v>2</v>
      </c>
      <c r="C303" s="110"/>
      <c r="D303" s="110"/>
      <c r="E303" s="116">
        <f t="shared" si="1"/>
        <v>0.12897918962371116</v>
      </c>
      <c r="F303" s="91">
        <v>29.92</v>
      </c>
      <c r="G303" s="110">
        <v>858.35750000000007</v>
      </c>
      <c r="H303" s="110">
        <v>0.05</v>
      </c>
      <c r="I303" s="112">
        <v>172892.51766666668</v>
      </c>
      <c r="J303" s="113">
        <v>205.512</v>
      </c>
      <c r="L303" s="3">
        <f t="shared" si="2"/>
        <v>45595</v>
      </c>
    </row>
    <row r="304" spans="1:12" x14ac:dyDescent="0.2">
      <c r="A304" s="91">
        <v>2020</v>
      </c>
      <c r="B304" s="91">
        <v>3</v>
      </c>
      <c r="C304" s="110"/>
      <c r="D304" s="110"/>
      <c r="E304" s="116">
        <f t="shared" si="1"/>
        <v>0.12897918962371116</v>
      </c>
      <c r="F304" s="91">
        <v>30.09</v>
      </c>
      <c r="G304" s="110">
        <v>666.12749999999994</v>
      </c>
      <c r="H304" s="110">
        <v>2.0225</v>
      </c>
      <c r="I304" s="112">
        <v>173223.06533333333</v>
      </c>
      <c r="J304" s="113">
        <v>205.47199999999998</v>
      </c>
      <c r="L304" s="3">
        <f t="shared" si="2"/>
        <v>45612</v>
      </c>
    </row>
    <row r="305" spans="1:12" x14ac:dyDescent="0.2">
      <c r="A305" s="91">
        <v>2020</v>
      </c>
      <c r="B305" s="91">
        <v>4</v>
      </c>
      <c r="C305" s="110"/>
      <c r="D305" s="110"/>
      <c r="E305" s="116">
        <f t="shared" si="1"/>
        <v>0.12897918962371116</v>
      </c>
      <c r="F305" s="91">
        <v>30.49</v>
      </c>
      <c r="G305" s="110">
        <v>370.83499999999998</v>
      </c>
      <c r="H305" s="110">
        <v>22.565000000000001</v>
      </c>
      <c r="I305" s="112">
        <v>173553.61300000001</v>
      </c>
      <c r="J305" s="113">
        <v>205.43199999999999</v>
      </c>
      <c r="L305" s="3">
        <f t="shared" si="2"/>
        <v>45629</v>
      </c>
    </row>
    <row r="306" spans="1:12" x14ac:dyDescent="0.2">
      <c r="A306" s="91">
        <v>2020</v>
      </c>
      <c r="B306" s="91">
        <v>5</v>
      </c>
      <c r="C306" s="110"/>
      <c r="D306" s="110"/>
      <c r="E306" s="116">
        <f t="shared" si="1"/>
        <v>0.12897918962371116</v>
      </c>
      <c r="F306" s="91">
        <v>29.81</v>
      </c>
      <c r="G306" s="110">
        <v>141.76749999999998</v>
      </c>
      <c r="H306" s="110">
        <v>69.552499999999995</v>
      </c>
      <c r="I306" s="112">
        <v>173807.87900000002</v>
      </c>
      <c r="J306" s="113">
        <v>205.31666666666666</v>
      </c>
      <c r="L306" s="3">
        <f t="shared" si="2"/>
        <v>45646</v>
      </c>
    </row>
    <row r="307" spans="1:12" x14ac:dyDescent="0.2">
      <c r="A307" s="91">
        <v>2020</v>
      </c>
      <c r="B307" s="91">
        <v>6</v>
      </c>
      <c r="C307" s="110"/>
      <c r="D307" s="110"/>
      <c r="E307" s="116">
        <f t="shared" si="1"/>
        <v>0.12897918962371116</v>
      </c>
      <c r="F307" s="91">
        <v>30.68</v>
      </c>
      <c r="G307" s="110">
        <v>29.807499999999997</v>
      </c>
      <c r="H307" s="110">
        <v>219.05749999999998</v>
      </c>
      <c r="I307" s="112">
        <v>174062.14499999999</v>
      </c>
      <c r="J307" s="113">
        <v>205.20133333333334</v>
      </c>
      <c r="L307" s="3">
        <f t="shared" si="2"/>
        <v>45663</v>
      </c>
    </row>
    <row r="308" spans="1:12" x14ac:dyDescent="0.2">
      <c r="A308" s="91">
        <v>2020</v>
      </c>
      <c r="B308" s="91">
        <v>7</v>
      </c>
      <c r="C308" s="110"/>
      <c r="D308" s="110"/>
      <c r="E308" s="116">
        <f t="shared" si="1"/>
        <v>0.12897918962371116</v>
      </c>
      <c r="F308" s="91">
        <v>30.66</v>
      </c>
      <c r="G308" s="110">
        <v>0.57250000000000001</v>
      </c>
      <c r="H308" s="110">
        <v>397.17500000000001</v>
      </c>
      <c r="I308" s="112">
        <v>174316.41099999999</v>
      </c>
      <c r="J308" s="113">
        <v>205.08600000000001</v>
      </c>
      <c r="L308" s="3">
        <f t="shared" si="2"/>
        <v>45680</v>
      </c>
    </row>
    <row r="309" spans="1:12" x14ac:dyDescent="0.2">
      <c r="A309" s="91">
        <v>2020</v>
      </c>
      <c r="B309" s="91">
        <v>8</v>
      </c>
      <c r="C309" s="110"/>
      <c r="D309" s="110"/>
      <c r="E309" s="116">
        <f t="shared" si="1"/>
        <v>0.12897918962371116</v>
      </c>
      <c r="F309" s="91">
        <v>30.07</v>
      </c>
      <c r="G309" s="110">
        <v>0.1</v>
      </c>
      <c r="H309" s="110">
        <v>418.51750000000004</v>
      </c>
      <c r="I309" s="112">
        <v>174563.47366666666</v>
      </c>
      <c r="J309" s="113">
        <v>204.96266666666668</v>
      </c>
      <c r="L309" s="3">
        <f t="shared" si="2"/>
        <v>45697</v>
      </c>
    </row>
    <row r="310" spans="1:12" x14ac:dyDescent="0.2">
      <c r="A310" s="91">
        <v>2020</v>
      </c>
      <c r="B310" s="91">
        <v>9</v>
      </c>
      <c r="C310" s="110"/>
      <c r="D310" s="110"/>
      <c r="E310" s="116">
        <f t="shared" si="1"/>
        <v>0.12897918962371116</v>
      </c>
      <c r="F310" s="91">
        <v>30.72</v>
      </c>
      <c r="G310" s="110">
        <v>5.2125000000000004</v>
      </c>
      <c r="H310" s="110">
        <v>326.05</v>
      </c>
      <c r="I310" s="112">
        <v>174810.53633333332</v>
      </c>
      <c r="J310" s="113">
        <v>204.83933333333334</v>
      </c>
      <c r="L310" s="3">
        <f t="shared" si="2"/>
        <v>45714</v>
      </c>
    </row>
    <row r="311" spans="1:12" x14ac:dyDescent="0.2">
      <c r="A311" s="91">
        <v>2020</v>
      </c>
      <c r="B311" s="91">
        <v>10</v>
      </c>
      <c r="C311" s="110"/>
      <c r="D311" s="110"/>
      <c r="E311" s="116">
        <f t="shared" si="1"/>
        <v>0.12897918962371116</v>
      </c>
      <c r="F311" s="91">
        <v>30.56</v>
      </c>
      <c r="G311" s="110">
        <v>99.232500000000002</v>
      </c>
      <c r="H311" s="110">
        <v>97.24</v>
      </c>
      <c r="I311" s="112">
        <v>175057.59899999999</v>
      </c>
      <c r="J311" s="113">
        <v>204.71600000000001</v>
      </c>
      <c r="L311" s="3">
        <f t="shared" si="2"/>
        <v>45731</v>
      </c>
    </row>
    <row r="312" spans="1:12" x14ac:dyDescent="0.2">
      <c r="A312" s="91">
        <v>2020</v>
      </c>
      <c r="B312" s="91">
        <v>11</v>
      </c>
      <c r="C312" s="110"/>
      <c r="D312" s="110"/>
      <c r="E312" s="116">
        <f t="shared" si="1"/>
        <v>0.12897918962371116</v>
      </c>
      <c r="F312" s="91">
        <v>30.35</v>
      </c>
      <c r="G312" s="110">
        <v>353.59499999999997</v>
      </c>
      <c r="H312" s="110">
        <v>11.487500000000001</v>
      </c>
      <c r="I312" s="112">
        <v>175319.19899999999</v>
      </c>
      <c r="J312" s="113">
        <v>204.56366666666668</v>
      </c>
      <c r="L312" s="3">
        <f t="shared" si="2"/>
        <v>45748</v>
      </c>
    </row>
    <row r="313" spans="1:12" x14ac:dyDescent="0.2">
      <c r="A313" s="91">
        <v>2020</v>
      </c>
      <c r="B313" s="91">
        <v>12</v>
      </c>
      <c r="C313" s="110"/>
      <c r="D313" s="110"/>
      <c r="E313" s="116">
        <f t="shared" si="1"/>
        <v>0.12897918962371116</v>
      </c>
      <c r="F313" s="91">
        <v>31</v>
      </c>
      <c r="G313" s="110">
        <v>667.68999999999994</v>
      </c>
      <c r="H313" s="110">
        <v>1.1850000000000001</v>
      </c>
      <c r="I313" s="112">
        <v>175580.799</v>
      </c>
      <c r="J313" s="113">
        <v>204.41133333333332</v>
      </c>
      <c r="L313" s="3">
        <f t="shared" si="2"/>
        <v>45765</v>
      </c>
    </row>
    <row r="314" spans="1:12" x14ac:dyDescent="0.2">
      <c r="A314" s="91">
        <v>2021</v>
      </c>
      <c r="B314" s="91">
        <v>1</v>
      </c>
      <c r="C314" s="110"/>
      <c r="D314" s="110"/>
      <c r="E314" s="116">
        <f t="shared" si="1"/>
        <v>0.13155877341618538</v>
      </c>
      <c r="F314" s="91">
        <v>31.65</v>
      </c>
      <c r="G314" s="110">
        <v>927.57249999999999</v>
      </c>
      <c r="H314" s="110">
        <v>0.35</v>
      </c>
      <c r="I314" s="112">
        <v>175842.399</v>
      </c>
      <c r="J314" s="113">
        <v>204.25899999999999</v>
      </c>
      <c r="L314" s="3">
        <f t="shared" si="2"/>
        <v>45782</v>
      </c>
    </row>
    <row r="315" spans="1:12" x14ac:dyDescent="0.2">
      <c r="A315" s="91">
        <v>2021</v>
      </c>
      <c r="B315" s="91">
        <v>2</v>
      </c>
      <c r="C315" s="110"/>
      <c r="D315" s="110"/>
      <c r="E315" s="116">
        <f t="shared" si="1"/>
        <v>0.13155877341618538</v>
      </c>
      <c r="F315" s="91">
        <v>28.92</v>
      </c>
      <c r="G315" s="110">
        <v>858.35750000000007</v>
      </c>
      <c r="H315" s="110">
        <v>0.05</v>
      </c>
      <c r="I315" s="112">
        <v>176108.76500000001</v>
      </c>
      <c r="J315" s="113">
        <v>204.16299999999998</v>
      </c>
      <c r="L315" s="3">
        <f t="shared" si="2"/>
        <v>45799</v>
      </c>
    </row>
    <row r="316" spans="1:12" x14ac:dyDescent="0.2">
      <c r="A316" s="91">
        <v>2021</v>
      </c>
      <c r="B316" s="91">
        <v>3</v>
      </c>
      <c r="C316" s="110"/>
      <c r="D316" s="110"/>
      <c r="E316" s="116">
        <f t="shared" si="1"/>
        <v>0.13155877341618538</v>
      </c>
      <c r="F316" s="91">
        <v>30.09</v>
      </c>
      <c r="G316" s="110">
        <v>666.12749999999994</v>
      </c>
      <c r="H316" s="110">
        <v>2.0225</v>
      </c>
      <c r="I316" s="112">
        <v>176375.13099999999</v>
      </c>
      <c r="J316" s="113">
        <v>204.06700000000001</v>
      </c>
      <c r="L316" s="3">
        <f t="shared" si="2"/>
        <v>45816</v>
      </c>
    </row>
    <row r="317" spans="1:12" x14ac:dyDescent="0.2">
      <c r="A317" s="91">
        <v>2021</v>
      </c>
      <c r="B317" s="91">
        <v>4</v>
      </c>
      <c r="C317" s="110"/>
      <c r="D317" s="110"/>
      <c r="E317" s="116">
        <f t="shared" si="1"/>
        <v>0.13155877341618538</v>
      </c>
      <c r="F317" s="91">
        <v>30.49</v>
      </c>
      <c r="G317" s="110">
        <v>370.83499999999998</v>
      </c>
      <c r="H317" s="110">
        <v>22.565000000000001</v>
      </c>
      <c r="I317" s="112">
        <v>176641.497</v>
      </c>
      <c r="J317" s="113">
        <v>203.971</v>
      </c>
      <c r="L317" s="3">
        <f t="shared" si="2"/>
        <v>45833</v>
      </c>
    </row>
    <row r="318" spans="1:12" x14ac:dyDescent="0.2">
      <c r="A318" s="91">
        <v>2021</v>
      </c>
      <c r="B318" s="91">
        <v>5</v>
      </c>
      <c r="C318" s="110"/>
      <c r="D318" s="110"/>
      <c r="E318" s="116">
        <f t="shared" si="1"/>
        <v>0.13155877341618538</v>
      </c>
      <c r="F318" s="91">
        <v>29.81</v>
      </c>
      <c r="G318" s="110">
        <v>141.76749999999998</v>
      </c>
      <c r="H318" s="110">
        <v>69.552499999999995</v>
      </c>
      <c r="I318" s="112">
        <v>176905.69866666666</v>
      </c>
      <c r="J318" s="113">
        <v>203.85266666666666</v>
      </c>
      <c r="L318" s="3">
        <f t="shared" si="2"/>
        <v>45850</v>
      </c>
    </row>
    <row r="319" spans="1:12" x14ac:dyDescent="0.2">
      <c r="A319" s="91">
        <v>2021</v>
      </c>
      <c r="B319" s="91">
        <v>6</v>
      </c>
      <c r="C319" s="110"/>
      <c r="D319" s="110"/>
      <c r="E319" s="116">
        <f t="shared" si="1"/>
        <v>0.13155877341618538</v>
      </c>
      <c r="F319" s="91">
        <v>30.68</v>
      </c>
      <c r="G319" s="110">
        <v>29.807499999999997</v>
      </c>
      <c r="H319" s="110">
        <v>219.05749999999998</v>
      </c>
      <c r="I319" s="112">
        <v>177169.90033333335</v>
      </c>
      <c r="J319" s="113">
        <v>203.73433333333335</v>
      </c>
      <c r="L319" s="3">
        <f t="shared" si="2"/>
        <v>45867</v>
      </c>
    </row>
    <row r="320" spans="1:12" x14ac:dyDescent="0.2">
      <c r="A320" s="91">
        <v>2021</v>
      </c>
      <c r="B320" s="91">
        <v>7</v>
      </c>
      <c r="C320" s="110"/>
      <c r="D320" s="110"/>
      <c r="E320" s="116">
        <f t="shared" si="1"/>
        <v>0.13155877341618538</v>
      </c>
      <c r="F320" s="91">
        <v>30.66</v>
      </c>
      <c r="G320" s="110">
        <v>0.57250000000000001</v>
      </c>
      <c r="H320" s="110">
        <v>397.17500000000001</v>
      </c>
      <c r="I320" s="112">
        <v>177434.10200000001</v>
      </c>
      <c r="J320" s="113">
        <v>203.61600000000001</v>
      </c>
      <c r="L320" s="3">
        <f t="shared" si="2"/>
        <v>45884</v>
      </c>
    </row>
    <row r="321" spans="1:12" x14ac:dyDescent="0.2">
      <c r="A321" s="91">
        <v>2021</v>
      </c>
      <c r="B321" s="91">
        <v>8</v>
      </c>
      <c r="C321" s="110"/>
      <c r="D321" s="110"/>
      <c r="E321" s="116">
        <f t="shared" si="1"/>
        <v>0.13155877341618538</v>
      </c>
      <c r="F321" s="91">
        <v>30.07</v>
      </c>
      <c r="G321" s="110">
        <v>0.1</v>
      </c>
      <c r="H321" s="110">
        <v>418.51750000000004</v>
      </c>
      <c r="I321" s="112">
        <v>177680.71100000001</v>
      </c>
      <c r="J321" s="113">
        <v>203.50433333333334</v>
      </c>
      <c r="L321" s="3">
        <f t="shared" si="2"/>
        <v>45901</v>
      </c>
    </row>
    <row r="322" spans="1:12" x14ac:dyDescent="0.2">
      <c r="A322" s="91">
        <v>2021</v>
      </c>
      <c r="B322" s="91">
        <v>9</v>
      </c>
      <c r="C322" s="110"/>
      <c r="D322" s="110"/>
      <c r="E322" s="116">
        <f t="shared" si="1"/>
        <v>0.13155877341618538</v>
      </c>
      <c r="F322" s="91">
        <v>30.72</v>
      </c>
      <c r="G322" s="110">
        <v>5.2125000000000004</v>
      </c>
      <c r="H322" s="110">
        <v>326.05</v>
      </c>
      <c r="I322" s="112">
        <v>177927.32</v>
      </c>
      <c r="J322" s="113">
        <v>203.39266666666668</v>
      </c>
      <c r="L322" s="3">
        <f t="shared" si="2"/>
        <v>45918</v>
      </c>
    </row>
    <row r="323" spans="1:12" x14ac:dyDescent="0.2">
      <c r="A323" s="91">
        <v>2021</v>
      </c>
      <c r="B323" s="91">
        <v>10</v>
      </c>
      <c r="C323" s="110"/>
      <c r="D323" s="110"/>
      <c r="E323" s="116">
        <f t="shared" si="1"/>
        <v>0.13155877341618538</v>
      </c>
      <c r="F323" s="91">
        <v>30.56</v>
      </c>
      <c r="G323" s="110">
        <v>99.232500000000002</v>
      </c>
      <c r="H323" s="110">
        <v>97.24</v>
      </c>
      <c r="I323" s="112">
        <v>178173.929</v>
      </c>
      <c r="J323" s="113">
        <v>203.28100000000001</v>
      </c>
      <c r="L323" s="3">
        <f t="shared" si="2"/>
        <v>45935</v>
      </c>
    </row>
    <row r="324" spans="1:12" x14ac:dyDescent="0.2">
      <c r="A324" s="91">
        <v>2021</v>
      </c>
      <c r="B324" s="91">
        <v>11</v>
      </c>
      <c r="C324" s="110"/>
      <c r="D324" s="110"/>
      <c r="E324" s="116">
        <f t="shared" si="1"/>
        <v>0.13155877341618538</v>
      </c>
      <c r="F324" s="91">
        <v>30.35</v>
      </c>
      <c r="G324" s="110">
        <v>353.59499999999997</v>
      </c>
      <c r="H324" s="110">
        <v>11.487500000000001</v>
      </c>
      <c r="I324" s="112">
        <v>178425.61433333333</v>
      </c>
      <c r="J324" s="113">
        <v>203.11333333333334</v>
      </c>
      <c r="L324" s="3">
        <f t="shared" si="2"/>
        <v>45952</v>
      </c>
    </row>
    <row r="325" spans="1:12" x14ac:dyDescent="0.2">
      <c r="A325" s="91">
        <v>2021</v>
      </c>
      <c r="B325" s="91">
        <v>12</v>
      </c>
      <c r="C325" s="110"/>
      <c r="D325" s="110"/>
      <c r="E325" s="116">
        <f t="shared" si="1"/>
        <v>0.13155877341618538</v>
      </c>
      <c r="F325" s="91">
        <v>31</v>
      </c>
      <c r="G325" s="110">
        <v>667.68999999999994</v>
      </c>
      <c r="H325" s="110">
        <v>1.1850000000000001</v>
      </c>
      <c r="I325" s="112">
        <v>178677.29966666666</v>
      </c>
      <c r="J325" s="113">
        <v>202.94566666666665</v>
      </c>
      <c r="L325" s="3">
        <f t="shared" si="2"/>
        <v>45969</v>
      </c>
    </row>
    <row r="326" spans="1:12" x14ac:dyDescent="0.2">
      <c r="A326" s="91">
        <v>2022</v>
      </c>
      <c r="B326" s="91">
        <v>1</v>
      </c>
      <c r="C326" s="110"/>
      <c r="D326" s="110"/>
      <c r="E326" s="116">
        <f t="shared" si="1"/>
        <v>0.13418994888450908</v>
      </c>
      <c r="F326" s="91">
        <v>31.65</v>
      </c>
      <c r="G326" s="110">
        <v>927.57249999999999</v>
      </c>
      <c r="H326" s="110">
        <v>0.35</v>
      </c>
      <c r="I326" s="112">
        <v>178928.98499999999</v>
      </c>
      <c r="J326" s="113">
        <v>202.77799999999999</v>
      </c>
      <c r="L326" s="3">
        <f t="shared" si="2"/>
        <v>45986</v>
      </c>
    </row>
    <row r="327" spans="1:12" x14ac:dyDescent="0.2">
      <c r="A327" s="91">
        <v>2022</v>
      </c>
      <c r="B327" s="91">
        <v>2</v>
      </c>
      <c r="C327" s="110"/>
      <c r="D327" s="110"/>
      <c r="E327" s="116">
        <f t="shared" si="1"/>
        <v>0.13418994888450908</v>
      </c>
      <c r="F327" s="91">
        <v>28.92</v>
      </c>
      <c r="G327" s="110">
        <v>858.35750000000007</v>
      </c>
      <c r="H327" s="110">
        <v>0.05</v>
      </c>
      <c r="I327" s="112">
        <v>179192.19533333334</v>
      </c>
      <c r="J327" s="113">
        <v>202.63433333333333</v>
      </c>
      <c r="L327" s="3">
        <f t="shared" si="2"/>
        <v>46003</v>
      </c>
    </row>
    <row r="328" spans="1:12" x14ac:dyDescent="0.2">
      <c r="A328" s="91">
        <v>2022</v>
      </c>
      <c r="B328" s="91">
        <v>3</v>
      </c>
      <c r="C328" s="110"/>
      <c r="D328" s="110"/>
      <c r="E328" s="116">
        <f t="shared" si="1"/>
        <v>0.13418994888450908</v>
      </c>
      <c r="F328" s="91">
        <v>30.09</v>
      </c>
      <c r="G328" s="110">
        <v>666.12749999999994</v>
      </c>
      <c r="H328" s="110">
        <v>2.0225</v>
      </c>
      <c r="I328" s="112">
        <v>179455.40566666666</v>
      </c>
      <c r="J328" s="113">
        <v>202.49066666666667</v>
      </c>
      <c r="L328" s="3">
        <f t="shared" si="2"/>
        <v>46020</v>
      </c>
    </row>
    <row r="329" spans="1:12" x14ac:dyDescent="0.2">
      <c r="A329" s="91">
        <v>2022</v>
      </c>
      <c r="B329" s="91">
        <v>4</v>
      </c>
      <c r="C329" s="110"/>
      <c r="D329" s="110"/>
      <c r="E329" s="116">
        <f t="shared" si="1"/>
        <v>0.13418994888450908</v>
      </c>
      <c r="F329" s="91">
        <v>30.49</v>
      </c>
      <c r="G329" s="110">
        <v>370.83499999999998</v>
      </c>
      <c r="H329" s="110">
        <v>22.565000000000001</v>
      </c>
      <c r="I329" s="112">
        <v>179718.61600000001</v>
      </c>
      <c r="J329" s="113">
        <v>202.34700000000001</v>
      </c>
      <c r="L329" s="3">
        <f t="shared" si="2"/>
        <v>46037</v>
      </c>
    </row>
    <row r="330" spans="1:12" x14ac:dyDescent="0.2">
      <c r="A330" s="91">
        <v>2022</v>
      </c>
      <c r="B330" s="91">
        <v>5</v>
      </c>
      <c r="C330" s="110"/>
      <c r="D330" s="110"/>
      <c r="E330" s="116">
        <f t="shared" si="1"/>
        <v>0.13418994888450908</v>
      </c>
      <c r="F330" s="91">
        <v>29.81</v>
      </c>
      <c r="G330" s="110">
        <v>141.76749999999998</v>
      </c>
      <c r="H330" s="110">
        <v>69.552499999999995</v>
      </c>
      <c r="I330" s="112">
        <v>180001.24833333335</v>
      </c>
      <c r="J330" s="113">
        <v>202.19133333333335</v>
      </c>
      <c r="L330" s="3">
        <f t="shared" si="2"/>
        <v>46054</v>
      </c>
    </row>
    <row r="331" spans="1:12" x14ac:dyDescent="0.2">
      <c r="A331" s="91">
        <v>2022</v>
      </c>
      <c r="B331" s="91">
        <v>6</v>
      </c>
      <c r="C331" s="110"/>
      <c r="D331" s="110"/>
      <c r="E331" s="116">
        <f t="shared" ref="E331:E394" si="3">E319*1.02</f>
        <v>0.13418994888450908</v>
      </c>
      <c r="F331" s="91">
        <v>30.68</v>
      </c>
      <c r="G331" s="110">
        <v>29.807499999999997</v>
      </c>
      <c r="H331" s="110">
        <v>219.05749999999998</v>
      </c>
      <c r="I331" s="112">
        <v>180283.88066666666</v>
      </c>
      <c r="J331" s="113">
        <v>202.03566666666666</v>
      </c>
      <c r="L331" s="3">
        <f t="shared" si="2"/>
        <v>46071</v>
      </c>
    </row>
    <row r="332" spans="1:12" x14ac:dyDescent="0.2">
      <c r="A332" s="91">
        <v>2022</v>
      </c>
      <c r="B332" s="91">
        <v>7</v>
      </c>
      <c r="C332" s="110"/>
      <c r="D332" s="110"/>
      <c r="E332" s="116">
        <f t="shared" si="3"/>
        <v>0.13418994888450908</v>
      </c>
      <c r="F332" s="91">
        <v>30.66</v>
      </c>
      <c r="G332" s="110">
        <v>0.57250000000000001</v>
      </c>
      <c r="H332" s="110">
        <v>397.17500000000001</v>
      </c>
      <c r="I332" s="112">
        <v>180566.51300000001</v>
      </c>
      <c r="J332" s="113">
        <v>201.88</v>
      </c>
      <c r="L332" s="3">
        <f t="shared" si="2"/>
        <v>46088</v>
      </c>
    </row>
    <row r="333" spans="1:12" x14ac:dyDescent="0.2">
      <c r="A333" s="91">
        <v>2022</v>
      </c>
      <c r="B333" s="91">
        <v>8</v>
      </c>
      <c r="C333" s="110"/>
      <c r="D333" s="110"/>
      <c r="E333" s="116">
        <f t="shared" si="3"/>
        <v>0.13418994888450908</v>
      </c>
      <c r="F333" s="91">
        <v>30.07</v>
      </c>
      <c r="G333" s="110">
        <v>0.1</v>
      </c>
      <c r="H333" s="110">
        <v>418.51750000000004</v>
      </c>
      <c r="I333" s="112">
        <v>180825.49533333333</v>
      </c>
      <c r="J333" s="113">
        <v>201.74099999999999</v>
      </c>
      <c r="L333" s="3">
        <f t="shared" si="2"/>
        <v>46105</v>
      </c>
    </row>
    <row r="334" spans="1:12" x14ac:dyDescent="0.2">
      <c r="A334" s="91">
        <v>2022</v>
      </c>
      <c r="B334" s="91">
        <v>9</v>
      </c>
      <c r="C334" s="110"/>
      <c r="D334" s="110"/>
      <c r="E334" s="116">
        <f t="shared" si="3"/>
        <v>0.13418994888450908</v>
      </c>
      <c r="F334" s="91">
        <v>30.72</v>
      </c>
      <c r="G334" s="110">
        <v>5.2125000000000004</v>
      </c>
      <c r="H334" s="110">
        <v>326.05</v>
      </c>
      <c r="I334" s="112">
        <v>181084.47766666667</v>
      </c>
      <c r="J334" s="113">
        <v>201.602</v>
      </c>
      <c r="L334" s="3">
        <f t="shared" si="2"/>
        <v>46122</v>
      </c>
    </row>
    <row r="335" spans="1:12" x14ac:dyDescent="0.2">
      <c r="A335" s="91">
        <v>2022</v>
      </c>
      <c r="B335" s="91">
        <v>10</v>
      </c>
      <c r="C335" s="110"/>
      <c r="D335" s="110"/>
      <c r="E335" s="116">
        <f t="shared" si="3"/>
        <v>0.13418994888450908</v>
      </c>
      <c r="F335" s="91">
        <v>30.56</v>
      </c>
      <c r="G335" s="110">
        <v>99.232500000000002</v>
      </c>
      <c r="H335" s="110">
        <v>97.24</v>
      </c>
      <c r="I335" s="112">
        <v>181343.46</v>
      </c>
      <c r="J335" s="113">
        <v>201.46299999999999</v>
      </c>
      <c r="L335" s="3">
        <f t="shared" si="2"/>
        <v>46139</v>
      </c>
    </row>
    <row r="336" spans="1:12" x14ac:dyDescent="0.2">
      <c r="A336" s="91">
        <v>2022</v>
      </c>
      <c r="B336" s="91">
        <v>11</v>
      </c>
      <c r="C336" s="110"/>
      <c r="D336" s="110"/>
      <c r="E336" s="116">
        <f t="shared" si="3"/>
        <v>0.13418994888450908</v>
      </c>
      <c r="F336" s="91">
        <v>30.35</v>
      </c>
      <c r="G336" s="110">
        <v>353.59499999999997</v>
      </c>
      <c r="H336" s="110">
        <v>11.487500000000001</v>
      </c>
      <c r="I336" s="112">
        <v>181600.57133333333</v>
      </c>
      <c r="J336" s="113">
        <v>201.29366666666667</v>
      </c>
      <c r="L336" s="3">
        <f t="shared" si="2"/>
        <v>46156</v>
      </c>
    </row>
    <row r="337" spans="1:12" x14ac:dyDescent="0.2">
      <c r="A337" s="91">
        <v>2022</v>
      </c>
      <c r="B337" s="91">
        <v>12</v>
      </c>
      <c r="C337" s="110"/>
      <c r="D337" s="110"/>
      <c r="E337" s="116">
        <f t="shared" si="3"/>
        <v>0.13418994888450908</v>
      </c>
      <c r="F337" s="91">
        <v>31</v>
      </c>
      <c r="G337" s="110">
        <v>667.68999999999994</v>
      </c>
      <c r="H337" s="110">
        <v>1.1850000000000001</v>
      </c>
      <c r="I337" s="112">
        <v>181857.68266666666</v>
      </c>
      <c r="J337" s="113">
        <v>201.12433333333334</v>
      </c>
      <c r="L337" s="3">
        <f t="shared" si="2"/>
        <v>46173</v>
      </c>
    </row>
    <row r="338" spans="1:12" x14ac:dyDescent="0.2">
      <c r="A338" s="91">
        <v>2023</v>
      </c>
      <c r="B338" s="91">
        <v>1</v>
      </c>
      <c r="C338" s="110"/>
      <c r="D338" s="110"/>
      <c r="E338" s="116">
        <f t="shared" si="3"/>
        <v>0.13687374786219927</v>
      </c>
      <c r="F338" s="91">
        <v>31.65</v>
      </c>
      <c r="G338" s="110">
        <v>927.57249999999999</v>
      </c>
      <c r="H338" s="110">
        <v>0.35</v>
      </c>
      <c r="I338" s="112">
        <v>182114.79399999999</v>
      </c>
      <c r="J338" s="113">
        <v>200.95500000000001</v>
      </c>
      <c r="L338" s="3">
        <f t="shared" si="2"/>
        <v>46190</v>
      </c>
    </row>
    <row r="339" spans="1:12" x14ac:dyDescent="0.2">
      <c r="A339" s="91">
        <v>2023</v>
      </c>
      <c r="B339" s="91">
        <v>2</v>
      </c>
      <c r="C339" s="110"/>
      <c r="D339" s="110"/>
      <c r="E339" s="116">
        <f t="shared" si="3"/>
        <v>0.13687374786219927</v>
      </c>
      <c r="F339" s="91">
        <v>28.92</v>
      </c>
      <c r="G339" s="110">
        <v>858.35750000000007</v>
      </c>
      <c r="H339" s="110">
        <v>0.05</v>
      </c>
      <c r="I339" s="112">
        <v>182369.19633333333</v>
      </c>
      <c r="J339" s="113">
        <v>200.81866666666667</v>
      </c>
      <c r="L339" s="3">
        <f t="shared" si="2"/>
        <v>46207</v>
      </c>
    </row>
    <row r="340" spans="1:12" x14ac:dyDescent="0.2">
      <c r="A340" s="91">
        <v>2023</v>
      </c>
      <c r="B340" s="91">
        <v>3</v>
      </c>
      <c r="C340" s="110"/>
      <c r="D340" s="110"/>
      <c r="E340" s="116">
        <f t="shared" si="3"/>
        <v>0.13687374786219927</v>
      </c>
      <c r="F340" s="91">
        <v>30.09</v>
      </c>
      <c r="G340" s="110">
        <v>666.12749999999994</v>
      </c>
      <c r="H340" s="110">
        <v>2.0225</v>
      </c>
      <c r="I340" s="112">
        <v>182623.59866666666</v>
      </c>
      <c r="J340" s="113">
        <v>200.68233333333333</v>
      </c>
      <c r="L340" s="3">
        <f t="shared" si="2"/>
        <v>46224</v>
      </c>
    </row>
    <row r="341" spans="1:12" x14ac:dyDescent="0.2">
      <c r="A341" s="91">
        <v>2023</v>
      </c>
      <c r="B341" s="91">
        <v>4</v>
      </c>
      <c r="C341" s="110"/>
      <c r="D341" s="110"/>
      <c r="E341" s="116">
        <f t="shared" si="3"/>
        <v>0.13687374786219927</v>
      </c>
      <c r="F341" s="91">
        <v>30.49</v>
      </c>
      <c r="G341" s="110">
        <v>370.83499999999998</v>
      </c>
      <c r="H341" s="110">
        <v>22.565000000000001</v>
      </c>
      <c r="I341" s="112">
        <v>182878.00099999999</v>
      </c>
      <c r="J341" s="113">
        <v>200.54599999999999</v>
      </c>
      <c r="L341" s="3">
        <f t="shared" si="2"/>
        <v>46241</v>
      </c>
    </row>
    <row r="342" spans="1:12" x14ac:dyDescent="0.2">
      <c r="A342" s="91">
        <v>2023</v>
      </c>
      <c r="B342" s="91">
        <v>5</v>
      </c>
      <c r="C342" s="110"/>
      <c r="D342" s="110"/>
      <c r="E342" s="116">
        <f t="shared" si="3"/>
        <v>0.13687374786219927</v>
      </c>
      <c r="F342" s="91">
        <v>29.81</v>
      </c>
      <c r="G342" s="110">
        <v>141.76749999999998</v>
      </c>
      <c r="H342" s="110">
        <v>69.552499999999995</v>
      </c>
      <c r="I342" s="112">
        <v>183167.19500000001</v>
      </c>
      <c r="J342" s="113">
        <v>200.40033333333332</v>
      </c>
      <c r="L342" s="3">
        <f t="shared" si="2"/>
        <v>46258</v>
      </c>
    </row>
    <row r="343" spans="1:12" x14ac:dyDescent="0.2">
      <c r="A343" s="91">
        <v>2023</v>
      </c>
      <c r="B343" s="91">
        <v>6</v>
      </c>
      <c r="C343" s="110"/>
      <c r="D343" s="110"/>
      <c r="E343" s="116">
        <f t="shared" si="3"/>
        <v>0.13687374786219927</v>
      </c>
      <c r="F343" s="91">
        <v>30.68</v>
      </c>
      <c r="G343" s="110">
        <v>29.807499999999997</v>
      </c>
      <c r="H343" s="110">
        <v>219.05749999999998</v>
      </c>
      <c r="I343" s="112">
        <v>183456.389</v>
      </c>
      <c r="J343" s="113">
        <v>200.25466666666668</v>
      </c>
      <c r="L343" s="3">
        <f t="shared" si="2"/>
        <v>46275</v>
      </c>
    </row>
    <row r="344" spans="1:12" x14ac:dyDescent="0.2">
      <c r="A344" s="91">
        <v>2023</v>
      </c>
      <c r="B344" s="91">
        <v>7</v>
      </c>
      <c r="C344" s="110"/>
      <c r="D344" s="110"/>
      <c r="E344" s="116">
        <f t="shared" si="3"/>
        <v>0.13687374786219927</v>
      </c>
      <c r="F344" s="91">
        <v>30.66</v>
      </c>
      <c r="G344" s="110">
        <v>0.57250000000000001</v>
      </c>
      <c r="H344" s="110">
        <v>397.17500000000001</v>
      </c>
      <c r="I344" s="112">
        <v>183745.58300000001</v>
      </c>
      <c r="J344" s="113">
        <v>200.10900000000001</v>
      </c>
      <c r="L344" s="3">
        <f t="shared" si="2"/>
        <v>46292</v>
      </c>
    </row>
    <row r="345" spans="1:12" x14ac:dyDescent="0.2">
      <c r="A345" s="91">
        <v>2023</v>
      </c>
      <c r="B345" s="91">
        <v>8</v>
      </c>
      <c r="C345" s="110"/>
      <c r="D345" s="110"/>
      <c r="E345" s="116">
        <f t="shared" si="3"/>
        <v>0.13687374786219927</v>
      </c>
      <c r="F345" s="91">
        <v>30.07</v>
      </c>
      <c r="G345" s="110">
        <v>0.1</v>
      </c>
      <c r="H345" s="110">
        <v>418.51750000000004</v>
      </c>
      <c r="I345" s="112">
        <v>184018.33800000002</v>
      </c>
      <c r="J345" s="113">
        <v>199.97833333333335</v>
      </c>
      <c r="L345" s="3">
        <f t="shared" si="2"/>
        <v>46309</v>
      </c>
    </row>
    <row r="346" spans="1:12" x14ac:dyDescent="0.2">
      <c r="A346" s="91">
        <v>2023</v>
      </c>
      <c r="B346" s="91">
        <v>9</v>
      </c>
      <c r="C346" s="110"/>
      <c r="D346" s="110"/>
      <c r="E346" s="116">
        <f t="shared" si="3"/>
        <v>0.13687374786219927</v>
      </c>
      <c r="F346" s="91">
        <v>30.72</v>
      </c>
      <c r="G346" s="110">
        <v>5.2125000000000004</v>
      </c>
      <c r="H346" s="110">
        <v>326.05</v>
      </c>
      <c r="I346" s="112">
        <v>184291.09299999999</v>
      </c>
      <c r="J346" s="113">
        <v>199.84766666666667</v>
      </c>
      <c r="L346" s="3">
        <f t="shared" si="2"/>
        <v>46326</v>
      </c>
    </row>
    <row r="347" spans="1:12" x14ac:dyDescent="0.2">
      <c r="A347" s="91">
        <v>2023</v>
      </c>
      <c r="B347" s="91">
        <v>10</v>
      </c>
      <c r="C347" s="110"/>
      <c r="D347" s="110"/>
      <c r="E347" s="116">
        <f t="shared" si="3"/>
        <v>0.13687374786219927</v>
      </c>
      <c r="F347" s="91">
        <v>30.56</v>
      </c>
      <c r="G347" s="110">
        <v>99.232500000000002</v>
      </c>
      <c r="H347" s="110">
        <v>97.24</v>
      </c>
      <c r="I347" s="112">
        <v>184563.848</v>
      </c>
      <c r="J347" s="113">
        <v>199.71700000000001</v>
      </c>
      <c r="L347" s="3">
        <f t="shared" si="2"/>
        <v>46343</v>
      </c>
    </row>
    <row r="348" spans="1:12" x14ac:dyDescent="0.2">
      <c r="A348" s="91">
        <v>2023</v>
      </c>
      <c r="B348" s="91">
        <v>11</v>
      </c>
      <c r="C348" s="110"/>
      <c r="D348" s="110"/>
      <c r="E348" s="116">
        <f t="shared" si="3"/>
        <v>0.13687374786219927</v>
      </c>
      <c r="F348" s="91">
        <v>30.35</v>
      </c>
      <c r="G348" s="110">
        <v>353.59499999999997</v>
      </c>
      <c r="H348" s="110">
        <v>11.487500000000001</v>
      </c>
      <c r="I348" s="112">
        <v>184898.49566666665</v>
      </c>
      <c r="J348" s="113">
        <v>199.66300000000001</v>
      </c>
      <c r="L348" s="3">
        <f t="shared" si="2"/>
        <v>46360</v>
      </c>
    </row>
    <row r="349" spans="1:12" x14ac:dyDescent="0.2">
      <c r="A349" s="91">
        <v>2023</v>
      </c>
      <c r="B349" s="91">
        <v>12</v>
      </c>
      <c r="C349" s="110"/>
      <c r="D349" s="110"/>
      <c r="E349" s="116">
        <f t="shared" si="3"/>
        <v>0.13687374786219927</v>
      </c>
      <c r="F349" s="91">
        <v>31</v>
      </c>
      <c r="G349" s="110">
        <v>667.68999999999994</v>
      </c>
      <c r="H349" s="110">
        <v>1.1850000000000001</v>
      </c>
      <c r="I349" s="112">
        <v>185233.14333333334</v>
      </c>
      <c r="J349" s="113">
        <v>199.60900000000001</v>
      </c>
      <c r="L349" s="3">
        <f t="shared" si="2"/>
        <v>46377</v>
      </c>
    </row>
    <row r="350" spans="1:12" x14ac:dyDescent="0.2">
      <c r="A350" s="91">
        <v>2024</v>
      </c>
      <c r="B350" s="91">
        <v>1</v>
      </c>
      <c r="C350" s="110"/>
      <c r="D350" s="110"/>
      <c r="E350" s="116">
        <f t="shared" si="3"/>
        <v>0.13961122281944327</v>
      </c>
      <c r="F350" s="91">
        <v>31.65</v>
      </c>
      <c r="G350" s="110">
        <v>927.57249999999999</v>
      </c>
      <c r="H350" s="110">
        <v>0.35</v>
      </c>
      <c r="I350" s="112">
        <v>185567.791</v>
      </c>
      <c r="J350" s="113">
        <v>199.55500000000001</v>
      </c>
      <c r="L350" s="3">
        <f t="shared" si="2"/>
        <v>46394</v>
      </c>
    </row>
    <row r="351" spans="1:12" x14ac:dyDescent="0.2">
      <c r="A351" s="91">
        <v>2024</v>
      </c>
      <c r="B351" s="91">
        <v>2</v>
      </c>
      <c r="C351" s="110"/>
      <c r="D351" s="110"/>
      <c r="E351" s="116">
        <f t="shared" si="3"/>
        <v>0.13961122281944327</v>
      </c>
      <c r="F351" s="91">
        <v>29.92</v>
      </c>
      <c r="G351" s="110">
        <v>858.35750000000007</v>
      </c>
      <c r="H351" s="110">
        <v>0.05</v>
      </c>
      <c r="I351" s="112">
        <v>185863.36333333334</v>
      </c>
      <c r="J351" s="113">
        <v>199.46933333333334</v>
      </c>
      <c r="L351" s="3">
        <f t="shared" ref="L351:L414" si="4">L350+17</f>
        <v>46411</v>
      </c>
    </row>
    <row r="352" spans="1:12" x14ac:dyDescent="0.2">
      <c r="A352" s="91">
        <v>2024</v>
      </c>
      <c r="B352" s="91">
        <v>3</v>
      </c>
      <c r="C352" s="110"/>
      <c r="D352" s="110"/>
      <c r="E352" s="116">
        <f t="shared" si="3"/>
        <v>0.13961122281944327</v>
      </c>
      <c r="F352" s="91">
        <v>30.09</v>
      </c>
      <c r="G352" s="110">
        <v>666.12749999999994</v>
      </c>
      <c r="H352" s="110">
        <v>2.0225</v>
      </c>
      <c r="I352" s="112">
        <v>186158.93566666666</v>
      </c>
      <c r="J352" s="113">
        <v>199.38366666666667</v>
      </c>
      <c r="L352" s="3">
        <f t="shared" si="4"/>
        <v>46428</v>
      </c>
    </row>
    <row r="353" spans="1:12" x14ac:dyDescent="0.2">
      <c r="A353" s="91">
        <v>2024</v>
      </c>
      <c r="B353" s="91">
        <v>4</v>
      </c>
      <c r="C353" s="110"/>
      <c r="D353" s="110"/>
      <c r="E353" s="116">
        <f t="shared" si="3"/>
        <v>0.13961122281944327</v>
      </c>
      <c r="F353" s="91">
        <v>30.49</v>
      </c>
      <c r="G353" s="110">
        <v>370.83499999999998</v>
      </c>
      <c r="H353" s="110">
        <v>22.565000000000001</v>
      </c>
      <c r="I353" s="112">
        <v>186454.508</v>
      </c>
      <c r="J353" s="113">
        <v>199.298</v>
      </c>
      <c r="L353" s="3">
        <f t="shared" si="4"/>
        <v>46445</v>
      </c>
    </row>
    <row r="354" spans="1:12" x14ac:dyDescent="0.2">
      <c r="A354" s="91">
        <v>2024</v>
      </c>
      <c r="B354" s="91">
        <v>5</v>
      </c>
      <c r="C354" s="110"/>
      <c r="D354" s="110"/>
      <c r="E354" s="116">
        <f t="shared" si="3"/>
        <v>0.13961122281944327</v>
      </c>
      <c r="F354" s="91">
        <v>29.81</v>
      </c>
      <c r="G354" s="110">
        <v>141.76749999999998</v>
      </c>
      <c r="H354" s="110">
        <v>69.552499999999995</v>
      </c>
      <c r="I354" s="112">
        <v>186772.25833333333</v>
      </c>
      <c r="J354" s="113">
        <v>199.22833333333332</v>
      </c>
      <c r="L354" s="3">
        <f t="shared" si="4"/>
        <v>46462</v>
      </c>
    </row>
    <row r="355" spans="1:12" x14ac:dyDescent="0.2">
      <c r="A355" s="91">
        <v>2024</v>
      </c>
      <c r="B355" s="91">
        <v>6</v>
      </c>
      <c r="C355" s="110"/>
      <c r="D355" s="110"/>
      <c r="E355" s="116">
        <f t="shared" si="3"/>
        <v>0.13961122281944327</v>
      </c>
      <c r="F355" s="91">
        <v>30.68</v>
      </c>
      <c r="G355" s="110">
        <v>29.807499999999997</v>
      </c>
      <c r="H355" s="110">
        <v>219.05749999999998</v>
      </c>
      <c r="I355" s="112">
        <v>187090.00866666666</v>
      </c>
      <c r="J355" s="113">
        <v>199.15866666666668</v>
      </c>
      <c r="L355" s="3">
        <f t="shared" si="4"/>
        <v>46479</v>
      </c>
    </row>
    <row r="356" spans="1:12" x14ac:dyDescent="0.2">
      <c r="A356" s="91">
        <v>2024</v>
      </c>
      <c r="B356" s="91">
        <v>7</v>
      </c>
      <c r="C356" s="110"/>
      <c r="D356" s="110"/>
      <c r="E356" s="116">
        <f t="shared" si="3"/>
        <v>0.13961122281944327</v>
      </c>
      <c r="F356" s="91">
        <v>30.66</v>
      </c>
      <c r="G356" s="110">
        <v>0.57250000000000001</v>
      </c>
      <c r="H356" s="110">
        <v>397.17500000000001</v>
      </c>
      <c r="I356" s="112">
        <v>187407.75899999999</v>
      </c>
      <c r="J356" s="113">
        <v>199.089</v>
      </c>
      <c r="L356" s="3">
        <f t="shared" si="4"/>
        <v>46496</v>
      </c>
    </row>
    <row r="357" spans="1:12" x14ac:dyDescent="0.2">
      <c r="A357" s="91">
        <v>2024</v>
      </c>
      <c r="B357" s="91">
        <v>8</v>
      </c>
      <c r="C357" s="110"/>
      <c r="D357" s="110"/>
      <c r="E357" s="116">
        <f t="shared" si="3"/>
        <v>0.13961122281944327</v>
      </c>
      <c r="F357" s="91">
        <v>30.07</v>
      </c>
      <c r="G357" s="110">
        <v>0.1</v>
      </c>
      <c r="H357" s="110">
        <v>418.51750000000004</v>
      </c>
      <c r="I357" s="112">
        <v>187692.78866666666</v>
      </c>
      <c r="J357" s="113">
        <v>199.01733333333334</v>
      </c>
      <c r="L357" s="3">
        <f t="shared" si="4"/>
        <v>46513</v>
      </c>
    </row>
    <row r="358" spans="1:12" x14ac:dyDescent="0.2">
      <c r="A358" s="91">
        <v>2024</v>
      </c>
      <c r="B358" s="91">
        <v>9</v>
      </c>
      <c r="C358" s="110"/>
      <c r="D358" s="110"/>
      <c r="E358" s="116">
        <f t="shared" si="3"/>
        <v>0.13961122281944327</v>
      </c>
      <c r="F358" s="91">
        <v>30.72</v>
      </c>
      <c r="G358" s="110">
        <v>5.2125000000000004</v>
      </c>
      <c r="H358" s="110">
        <v>326.05</v>
      </c>
      <c r="I358" s="112">
        <v>187977.81833333333</v>
      </c>
      <c r="J358" s="113">
        <v>198.94566666666665</v>
      </c>
      <c r="L358" s="3">
        <f t="shared" si="4"/>
        <v>46530</v>
      </c>
    </row>
    <row r="359" spans="1:12" x14ac:dyDescent="0.2">
      <c r="A359" s="91">
        <v>2024</v>
      </c>
      <c r="B359" s="91">
        <v>10</v>
      </c>
      <c r="C359" s="110"/>
      <c r="D359" s="110"/>
      <c r="E359" s="116">
        <f t="shared" si="3"/>
        <v>0.13961122281944327</v>
      </c>
      <c r="F359" s="91">
        <v>30.56</v>
      </c>
      <c r="G359" s="110">
        <v>99.232500000000002</v>
      </c>
      <c r="H359" s="110">
        <v>97.24</v>
      </c>
      <c r="I359" s="112">
        <v>188262.848</v>
      </c>
      <c r="J359" s="113">
        <v>198.874</v>
      </c>
      <c r="L359" s="3">
        <f t="shared" si="4"/>
        <v>46547</v>
      </c>
    </row>
    <row r="360" spans="1:12" x14ac:dyDescent="0.2">
      <c r="A360" s="91">
        <v>2024</v>
      </c>
      <c r="B360" s="91">
        <v>11</v>
      </c>
      <c r="C360" s="110"/>
      <c r="D360" s="110"/>
      <c r="E360" s="116">
        <f t="shared" si="3"/>
        <v>0.13961122281944327</v>
      </c>
      <c r="F360" s="91">
        <v>30.35</v>
      </c>
      <c r="G360" s="110">
        <v>353.59499999999997</v>
      </c>
      <c r="H360" s="110">
        <v>11.487500000000001</v>
      </c>
      <c r="I360" s="112">
        <v>188594.429</v>
      </c>
      <c r="J360" s="113">
        <v>198.82266666666666</v>
      </c>
      <c r="L360" s="3">
        <f t="shared" si="4"/>
        <v>46564</v>
      </c>
    </row>
    <row r="361" spans="1:12" x14ac:dyDescent="0.2">
      <c r="A361" s="91">
        <v>2024</v>
      </c>
      <c r="B361" s="91">
        <v>12</v>
      </c>
      <c r="C361" s="110"/>
      <c r="D361" s="110"/>
      <c r="E361" s="116">
        <f t="shared" si="3"/>
        <v>0.13961122281944327</v>
      </c>
      <c r="F361" s="91">
        <v>31</v>
      </c>
      <c r="G361" s="110">
        <v>667.68999999999994</v>
      </c>
      <c r="H361" s="110">
        <v>1.1850000000000001</v>
      </c>
      <c r="I361" s="112">
        <v>188926.00999999998</v>
      </c>
      <c r="J361" s="113">
        <v>198.77133333333333</v>
      </c>
      <c r="L361" s="3">
        <f t="shared" si="4"/>
        <v>46581</v>
      </c>
    </row>
    <row r="362" spans="1:12" x14ac:dyDescent="0.2">
      <c r="A362" s="91">
        <v>2025</v>
      </c>
      <c r="B362" s="91">
        <v>1</v>
      </c>
      <c r="C362" s="110"/>
      <c r="D362" s="110"/>
      <c r="E362" s="116">
        <f t="shared" si="3"/>
        <v>0.14240344727583215</v>
      </c>
      <c r="F362" s="91">
        <v>31.65</v>
      </c>
      <c r="G362" s="110">
        <v>927.57249999999999</v>
      </c>
      <c r="H362" s="110">
        <v>0.35</v>
      </c>
      <c r="I362" s="112">
        <v>189257.59099999999</v>
      </c>
      <c r="J362" s="113">
        <v>198.72</v>
      </c>
      <c r="L362" s="3">
        <f t="shared" si="4"/>
        <v>46598</v>
      </c>
    </row>
    <row r="363" spans="1:12" x14ac:dyDescent="0.2">
      <c r="A363" s="91">
        <v>2025</v>
      </c>
      <c r="B363" s="91">
        <v>2</v>
      </c>
      <c r="C363" s="110"/>
      <c r="D363" s="110"/>
      <c r="E363" s="116">
        <f t="shared" si="3"/>
        <v>0.14240344727583215</v>
      </c>
      <c r="F363" s="91">
        <v>29.92</v>
      </c>
      <c r="G363" s="110">
        <v>858.35750000000007</v>
      </c>
      <c r="H363" s="110">
        <v>0.05</v>
      </c>
      <c r="I363" s="112">
        <v>189564.15266666666</v>
      </c>
      <c r="J363" s="113">
        <v>198.65799999999999</v>
      </c>
      <c r="L363" s="3">
        <f t="shared" si="4"/>
        <v>46615</v>
      </c>
    </row>
    <row r="364" spans="1:12" x14ac:dyDescent="0.2">
      <c r="A364" s="91">
        <v>2025</v>
      </c>
      <c r="B364" s="91">
        <v>3</v>
      </c>
      <c r="C364" s="110"/>
      <c r="D364" s="110"/>
      <c r="E364" s="116">
        <f t="shared" si="3"/>
        <v>0.14240344727583215</v>
      </c>
      <c r="F364" s="91">
        <v>30.09</v>
      </c>
      <c r="G364" s="110">
        <v>666.12749999999994</v>
      </c>
      <c r="H364" s="110">
        <v>2.0225</v>
      </c>
      <c r="I364" s="112">
        <v>189870.71433333334</v>
      </c>
      <c r="J364" s="113">
        <v>198.596</v>
      </c>
      <c r="L364" s="3">
        <f t="shared" si="4"/>
        <v>46632</v>
      </c>
    </row>
    <row r="365" spans="1:12" x14ac:dyDescent="0.2">
      <c r="A365" s="91">
        <v>2025</v>
      </c>
      <c r="B365" s="91">
        <v>4</v>
      </c>
      <c r="C365" s="110"/>
      <c r="D365" s="110"/>
      <c r="E365" s="116">
        <f t="shared" si="3"/>
        <v>0.14240344727583215</v>
      </c>
      <c r="F365" s="91">
        <v>30.49</v>
      </c>
      <c r="G365" s="110">
        <v>370.83499999999998</v>
      </c>
      <c r="H365" s="110">
        <v>22.565000000000001</v>
      </c>
      <c r="I365" s="112">
        <v>190177.27600000001</v>
      </c>
      <c r="J365" s="113">
        <v>198.53399999999999</v>
      </c>
      <c r="L365" s="3">
        <f t="shared" si="4"/>
        <v>46649</v>
      </c>
    </row>
    <row r="366" spans="1:12" x14ac:dyDescent="0.2">
      <c r="A366" s="91">
        <v>2025</v>
      </c>
      <c r="B366" s="91">
        <v>5</v>
      </c>
      <c r="C366" s="110"/>
      <c r="D366" s="110"/>
      <c r="E366" s="116">
        <f t="shared" si="3"/>
        <v>0.14240344727583215</v>
      </c>
      <c r="F366" s="91">
        <v>29.81</v>
      </c>
      <c r="G366" s="110">
        <v>141.76749999999998</v>
      </c>
      <c r="H366" s="110">
        <v>69.552499999999995</v>
      </c>
      <c r="I366" s="112">
        <v>190500.10266666667</v>
      </c>
      <c r="J366" s="113">
        <v>198.47266666666667</v>
      </c>
      <c r="L366" s="3">
        <f t="shared" si="4"/>
        <v>46666</v>
      </c>
    </row>
    <row r="367" spans="1:12" x14ac:dyDescent="0.2">
      <c r="A367" s="91">
        <v>2025</v>
      </c>
      <c r="B367" s="91">
        <v>6</v>
      </c>
      <c r="C367" s="110"/>
      <c r="D367" s="110"/>
      <c r="E367" s="116">
        <f t="shared" si="3"/>
        <v>0.14240344727583215</v>
      </c>
      <c r="F367" s="91">
        <v>30.68</v>
      </c>
      <c r="G367" s="110">
        <v>29.807499999999997</v>
      </c>
      <c r="H367" s="110">
        <v>219.05749999999998</v>
      </c>
      <c r="I367" s="112">
        <v>190822.92933333333</v>
      </c>
      <c r="J367" s="113">
        <v>198.41133333333332</v>
      </c>
      <c r="L367" s="3">
        <f t="shared" si="4"/>
        <v>46683</v>
      </c>
    </row>
    <row r="368" spans="1:12" x14ac:dyDescent="0.2">
      <c r="A368" s="91">
        <v>2025</v>
      </c>
      <c r="B368" s="91">
        <v>7</v>
      </c>
      <c r="C368" s="110"/>
      <c r="D368" s="110"/>
      <c r="E368" s="116">
        <f t="shared" si="3"/>
        <v>0.14240344727583215</v>
      </c>
      <c r="F368" s="91">
        <v>30.66</v>
      </c>
      <c r="G368" s="110">
        <v>0.57250000000000001</v>
      </c>
      <c r="H368" s="110">
        <v>397.17500000000001</v>
      </c>
      <c r="I368" s="112">
        <v>191145.75599999999</v>
      </c>
      <c r="J368" s="113">
        <v>198.35</v>
      </c>
      <c r="L368" s="3">
        <f t="shared" si="4"/>
        <v>46700</v>
      </c>
    </row>
    <row r="369" spans="1:12" x14ac:dyDescent="0.2">
      <c r="A369" s="91">
        <v>2025</v>
      </c>
      <c r="B369" s="91">
        <v>8</v>
      </c>
      <c r="C369" s="110"/>
      <c r="D369" s="110"/>
      <c r="E369" s="116">
        <f t="shared" si="3"/>
        <v>0.14240344727583215</v>
      </c>
      <c r="F369" s="91">
        <v>30.07</v>
      </c>
      <c r="G369" s="110">
        <v>0.1</v>
      </c>
      <c r="H369" s="110">
        <v>418.51750000000004</v>
      </c>
      <c r="I369" s="112">
        <v>191437.72366666666</v>
      </c>
      <c r="J369" s="113">
        <v>198.32300000000001</v>
      </c>
      <c r="L369" s="3">
        <f t="shared" si="4"/>
        <v>46717</v>
      </c>
    </row>
    <row r="370" spans="1:12" x14ac:dyDescent="0.2">
      <c r="A370" s="91">
        <v>2025</v>
      </c>
      <c r="B370" s="91">
        <v>9</v>
      </c>
      <c r="C370" s="110"/>
      <c r="D370" s="110"/>
      <c r="E370" s="116">
        <f t="shared" si="3"/>
        <v>0.14240344727583215</v>
      </c>
      <c r="F370" s="91">
        <v>30.72</v>
      </c>
      <c r="G370" s="110">
        <v>5.2125000000000004</v>
      </c>
      <c r="H370" s="110">
        <v>326.05</v>
      </c>
      <c r="I370" s="112">
        <v>191729.69133333335</v>
      </c>
      <c r="J370" s="113">
        <v>198.29599999999999</v>
      </c>
      <c r="L370" s="3">
        <f t="shared" si="4"/>
        <v>46734</v>
      </c>
    </row>
    <row r="371" spans="1:12" x14ac:dyDescent="0.2">
      <c r="A371" s="91">
        <v>2025</v>
      </c>
      <c r="B371" s="91">
        <v>10</v>
      </c>
      <c r="C371" s="110"/>
      <c r="D371" s="110"/>
      <c r="E371" s="116">
        <f t="shared" si="3"/>
        <v>0.14240344727583215</v>
      </c>
      <c r="F371" s="91">
        <v>30.56</v>
      </c>
      <c r="G371" s="110">
        <v>99.232500000000002</v>
      </c>
      <c r="H371" s="110">
        <v>97.24</v>
      </c>
      <c r="I371" s="112">
        <v>192021.65900000001</v>
      </c>
      <c r="J371" s="113">
        <v>198.26900000000001</v>
      </c>
      <c r="L371" s="3">
        <f t="shared" si="4"/>
        <v>46751</v>
      </c>
    </row>
    <row r="372" spans="1:12" x14ac:dyDescent="0.2">
      <c r="A372" s="91">
        <v>2025</v>
      </c>
      <c r="B372" s="91">
        <v>11</v>
      </c>
      <c r="C372" s="110"/>
      <c r="D372" s="110"/>
      <c r="E372" s="116">
        <f t="shared" si="3"/>
        <v>0.14240344727583215</v>
      </c>
      <c r="F372" s="91">
        <v>30.35</v>
      </c>
      <c r="G372" s="110">
        <v>353.59499999999997</v>
      </c>
      <c r="H372" s="110">
        <v>11.487500000000001</v>
      </c>
      <c r="I372" s="112">
        <v>192367.44200000001</v>
      </c>
      <c r="J372" s="113">
        <v>198.24133333333333</v>
      </c>
      <c r="L372" s="3">
        <f t="shared" si="4"/>
        <v>46768</v>
      </c>
    </row>
    <row r="373" spans="1:12" x14ac:dyDescent="0.2">
      <c r="A373" s="91">
        <v>2025</v>
      </c>
      <c r="B373" s="91">
        <v>12</v>
      </c>
      <c r="C373" s="110"/>
      <c r="D373" s="110"/>
      <c r="E373" s="116">
        <f t="shared" si="3"/>
        <v>0.14240344727583215</v>
      </c>
      <c r="F373" s="91">
        <v>31</v>
      </c>
      <c r="G373" s="110">
        <v>667.68999999999994</v>
      </c>
      <c r="H373" s="110">
        <v>1.1850000000000001</v>
      </c>
      <c r="I373" s="112">
        <v>192713.22500000001</v>
      </c>
      <c r="J373" s="113">
        <v>198.21366666666668</v>
      </c>
      <c r="L373" s="3">
        <f t="shared" si="4"/>
        <v>46785</v>
      </c>
    </row>
    <row r="374" spans="1:12" x14ac:dyDescent="0.2">
      <c r="A374" s="91">
        <v>2026</v>
      </c>
      <c r="B374" s="91">
        <v>1</v>
      </c>
      <c r="C374" s="110"/>
      <c r="D374" s="110"/>
      <c r="E374" s="116">
        <f t="shared" si="3"/>
        <v>0.1452515162213488</v>
      </c>
      <c r="F374" s="91">
        <v>31.65</v>
      </c>
      <c r="G374" s="110">
        <v>927.57249999999999</v>
      </c>
      <c r="H374" s="110">
        <v>0.35</v>
      </c>
      <c r="I374" s="112">
        <v>193059.008</v>
      </c>
      <c r="J374" s="113">
        <v>198.18600000000001</v>
      </c>
      <c r="L374" s="3">
        <f t="shared" si="4"/>
        <v>46802</v>
      </c>
    </row>
    <row r="375" spans="1:12" x14ac:dyDescent="0.2">
      <c r="A375" s="91">
        <v>2026</v>
      </c>
      <c r="B375" s="91">
        <v>2</v>
      </c>
      <c r="C375" s="110"/>
      <c r="D375" s="110"/>
      <c r="E375" s="116">
        <f t="shared" si="3"/>
        <v>0.1452515162213488</v>
      </c>
      <c r="F375" s="91">
        <v>28.92</v>
      </c>
      <c r="G375" s="110">
        <v>858.35750000000007</v>
      </c>
      <c r="H375" s="110">
        <v>0.05</v>
      </c>
      <c r="I375" s="112">
        <v>193372.212</v>
      </c>
      <c r="J375" s="113">
        <v>198.15</v>
      </c>
      <c r="L375" s="3">
        <f t="shared" si="4"/>
        <v>46819</v>
      </c>
    </row>
    <row r="376" spans="1:12" x14ac:dyDescent="0.2">
      <c r="A376" s="91">
        <v>2026</v>
      </c>
      <c r="B376" s="91">
        <v>3</v>
      </c>
      <c r="C376" s="110"/>
      <c r="D376" s="110"/>
      <c r="E376" s="116">
        <f t="shared" si="3"/>
        <v>0.1452515162213488</v>
      </c>
      <c r="F376" s="91">
        <v>30.09</v>
      </c>
      <c r="G376" s="110">
        <v>666.12749999999994</v>
      </c>
      <c r="H376" s="110">
        <v>2.0225</v>
      </c>
      <c r="I376" s="112">
        <v>193685.416</v>
      </c>
      <c r="J376" s="113">
        <v>198.114</v>
      </c>
      <c r="L376" s="3">
        <f t="shared" si="4"/>
        <v>46836</v>
      </c>
    </row>
    <row r="377" spans="1:12" x14ac:dyDescent="0.2">
      <c r="A377" s="91">
        <v>2026</v>
      </c>
      <c r="B377" s="91">
        <v>4</v>
      </c>
      <c r="C377" s="110"/>
      <c r="D377" s="110"/>
      <c r="E377" s="116">
        <f t="shared" si="3"/>
        <v>0.1452515162213488</v>
      </c>
      <c r="F377" s="91">
        <v>30.49</v>
      </c>
      <c r="G377" s="110">
        <v>370.83499999999998</v>
      </c>
      <c r="H377" s="110">
        <v>22.565000000000001</v>
      </c>
      <c r="I377" s="112">
        <v>193998.62</v>
      </c>
      <c r="J377" s="113">
        <v>198.078</v>
      </c>
      <c r="L377" s="3">
        <f t="shared" si="4"/>
        <v>46853</v>
      </c>
    </row>
    <row r="378" spans="1:12" x14ac:dyDescent="0.2">
      <c r="A378" s="91">
        <v>2026</v>
      </c>
      <c r="B378" s="91">
        <v>5</v>
      </c>
      <c r="C378" s="110"/>
      <c r="D378" s="110"/>
      <c r="E378" s="116">
        <f t="shared" si="3"/>
        <v>0.1452515162213488</v>
      </c>
      <c r="F378" s="91">
        <v>29.81</v>
      </c>
      <c r="G378" s="110">
        <v>141.76749999999998</v>
      </c>
      <c r="H378" s="110">
        <v>69.552499999999995</v>
      </c>
      <c r="I378" s="112">
        <v>194321.516</v>
      </c>
      <c r="J378" s="113">
        <v>198.065</v>
      </c>
      <c r="L378" s="3">
        <f t="shared" si="4"/>
        <v>46870</v>
      </c>
    </row>
    <row r="379" spans="1:12" x14ac:dyDescent="0.2">
      <c r="A379" s="91">
        <v>2026</v>
      </c>
      <c r="B379" s="91">
        <v>6</v>
      </c>
      <c r="C379" s="110"/>
      <c r="D379" s="110"/>
      <c r="E379" s="116">
        <f t="shared" si="3"/>
        <v>0.1452515162213488</v>
      </c>
      <c r="F379" s="91">
        <v>30.68</v>
      </c>
      <c r="G379" s="110">
        <v>29.807499999999997</v>
      </c>
      <c r="H379" s="110">
        <v>219.05749999999998</v>
      </c>
      <c r="I379" s="112">
        <v>194644.41199999998</v>
      </c>
      <c r="J379" s="113">
        <v>198.05199999999999</v>
      </c>
      <c r="L379" s="3">
        <f t="shared" si="4"/>
        <v>46887</v>
      </c>
    </row>
    <row r="380" spans="1:12" x14ac:dyDescent="0.2">
      <c r="A380" s="91">
        <v>2026</v>
      </c>
      <c r="B380" s="91">
        <v>7</v>
      </c>
      <c r="C380" s="110"/>
      <c r="D380" s="110"/>
      <c r="E380" s="116">
        <f t="shared" si="3"/>
        <v>0.1452515162213488</v>
      </c>
      <c r="F380" s="91">
        <v>30.66</v>
      </c>
      <c r="G380" s="110">
        <v>0.57250000000000001</v>
      </c>
      <c r="H380" s="110">
        <v>397.17500000000001</v>
      </c>
      <c r="I380" s="112">
        <v>194967.30799999999</v>
      </c>
      <c r="J380" s="113">
        <v>198.03899999999999</v>
      </c>
      <c r="L380" s="3">
        <f t="shared" si="4"/>
        <v>46904</v>
      </c>
    </row>
    <row r="381" spans="1:12" x14ac:dyDescent="0.2">
      <c r="A381" s="91">
        <v>2026</v>
      </c>
      <c r="B381" s="91">
        <v>8</v>
      </c>
      <c r="C381" s="110"/>
      <c r="D381" s="110"/>
      <c r="E381" s="116">
        <f t="shared" si="3"/>
        <v>0.1452515162213488</v>
      </c>
      <c r="F381" s="91">
        <v>30.07</v>
      </c>
      <c r="G381" s="110">
        <v>0.1</v>
      </c>
      <c r="H381" s="110">
        <v>418.51750000000004</v>
      </c>
      <c r="I381" s="112">
        <v>195258.818</v>
      </c>
      <c r="J381" s="113">
        <v>198.03666666666666</v>
      </c>
      <c r="L381" s="3">
        <f t="shared" si="4"/>
        <v>46921</v>
      </c>
    </row>
    <row r="382" spans="1:12" x14ac:dyDescent="0.2">
      <c r="A382" s="91">
        <v>2026</v>
      </c>
      <c r="B382" s="91">
        <v>9</v>
      </c>
      <c r="C382" s="110"/>
      <c r="D382" s="110"/>
      <c r="E382" s="116">
        <f t="shared" si="3"/>
        <v>0.1452515162213488</v>
      </c>
      <c r="F382" s="91">
        <v>30.72</v>
      </c>
      <c r="G382" s="110">
        <v>5.2125000000000004</v>
      </c>
      <c r="H382" s="110">
        <v>326.05</v>
      </c>
      <c r="I382" s="112">
        <v>195550.32799999998</v>
      </c>
      <c r="J382" s="113">
        <v>198.03433333333334</v>
      </c>
      <c r="L382" s="3">
        <f t="shared" si="4"/>
        <v>46938</v>
      </c>
    </row>
    <row r="383" spans="1:12" x14ac:dyDescent="0.2">
      <c r="A383" s="91">
        <v>2026</v>
      </c>
      <c r="B383" s="91">
        <v>10</v>
      </c>
      <c r="C383" s="110"/>
      <c r="D383" s="110"/>
      <c r="E383" s="116">
        <f t="shared" si="3"/>
        <v>0.1452515162213488</v>
      </c>
      <c r="F383" s="91">
        <v>30.56</v>
      </c>
      <c r="G383" s="110">
        <v>99.232500000000002</v>
      </c>
      <c r="H383" s="110">
        <v>97.24</v>
      </c>
      <c r="I383" s="112">
        <v>195841.83799999999</v>
      </c>
      <c r="J383" s="113">
        <v>198.03200000000001</v>
      </c>
      <c r="L383" s="3">
        <f t="shared" si="4"/>
        <v>46955</v>
      </c>
    </row>
    <row r="384" spans="1:12" x14ac:dyDescent="0.2">
      <c r="A384" s="91">
        <v>2026</v>
      </c>
      <c r="B384" s="91">
        <v>11</v>
      </c>
      <c r="C384" s="110"/>
      <c r="D384" s="110"/>
      <c r="E384" s="116">
        <f t="shared" si="3"/>
        <v>0.1452515162213488</v>
      </c>
      <c r="F384" s="91">
        <v>30.35</v>
      </c>
      <c r="G384" s="110">
        <v>353.59499999999997</v>
      </c>
      <c r="H384" s="110">
        <v>11.487500000000001</v>
      </c>
      <c r="I384" s="112">
        <v>196187.44566666667</v>
      </c>
      <c r="J384" s="113">
        <v>198.02833333333334</v>
      </c>
      <c r="L384" s="3">
        <f t="shared" si="4"/>
        <v>46972</v>
      </c>
    </row>
    <row r="385" spans="1:12" x14ac:dyDescent="0.2">
      <c r="A385" s="91">
        <v>2026</v>
      </c>
      <c r="B385" s="91">
        <v>12</v>
      </c>
      <c r="C385" s="110"/>
      <c r="D385" s="110"/>
      <c r="E385" s="116">
        <f t="shared" si="3"/>
        <v>0.1452515162213488</v>
      </c>
      <c r="F385" s="91">
        <v>31</v>
      </c>
      <c r="G385" s="110">
        <v>667.68999999999994</v>
      </c>
      <c r="H385" s="110">
        <v>1.1850000000000001</v>
      </c>
      <c r="I385" s="112">
        <v>196533.05333333332</v>
      </c>
      <c r="J385" s="113">
        <v>198.02466666666666</v>
      </c>
      <c r="L385" s="3">
        <f t="shared" si="4"/>
        <v>46989</v>
      </c>
    </row>
    <row r="386" spans="1:12" x14ac:dyDescent="0.2">
      <c r="A386" s="91">
        <v>2027</v>
      </c>
      <c r="B386" s="91">
        <v>1</v>
      </c>
      <c r="C386" s="110"/>
      <c r="D386" s="110"/>
      <c r="E386" s="116">
        <f t="shared" si="3"/>
        <v>0.14815654654577579</v>
      </c>
      <c r="F386" s="91">
        <v>31.65</v>
      </c>
      <c r="G386" s="110">
        <v>927.57249999999999</v>
      </c>
      <c r="H386" s="110">
        <v>0.35</v>
      </c>
      <c r="I386" s="112">
        <v>196878.66099999999</v>
      </c>
      <c r="J386" s="113">
        <v>198.02099999999999</v>
      </c>
      <c r="L386" s="3">
        <f t="shared" si="4"/>
        <v>47006</v>
      </c>
    </row>
    <row r="387" spans="1:12" x14ac:dyDescent="0.2">
      <c r="A387" s="91">
        <v>2027</v>
      </c>
      <c r="B387" s="91">
        <v>2</v>
      </c>
      <c r="C387" s="110"/>
      <c r="D387" s="110"/>
      <c r="E387" s="116">
        <f t="shared" si="3"/>
        <v>0.14815654654577579</v>
      </c>
      <c r="F387" s="91">
        <v>28.92</v>
      </c>
      <c r="G387" s="110">
        <v>858.35750000000007</v>
      </c>
      <c r="H387" s="110">
        <v>0.05</v>
      </c>
      <c r="I387" s="112">
        <v>197195.31066666666</v>
      </c>
      <c r="J387" s="113">
        <v>198.02233333333334</v>
      </c>
      <c r="L387" s="3">
        <f t="shared" si="4"/>
        <v>47023</v>
      </c>
    </row>
    <row r="388" spans="1:12" x14ac:dyDescent="0.2">
      <c r="A388" s="91">
        <v>2027</v>
      </c>
      <c r="B388" s="91">
        <v>3</v>
      </c>
      <c r="C388" s="110"/>
      <c r="D388" s="110"/>
      <c r="E388" s="116">
        <f t="shared" si="3"/>
        <v>0.14815654654577579</v>
      </c>
      <c r="F388" s="91">
        <v>30.09</v>
      </c>
      <c r="G388" s="110">
        <v>666.12749999999994</v>
      </c>
      <c r="H388" s="110">
        <v>2.0225</v>
      </c>
      <c r="I388" s="112">
        <v>197511.96033333332</v>
      </c>
      <c r="J388" s="113">
        <v>198.02366666666666</v>
      </c>
      <c r="L388" s="3">
        <f t="shared" si="4"/>
        <v>47040</v>
      </c>
    </row>
    <row r="389" spans="1:12" x14ac:dyDescent="0.2">
      <c r="A389" s="91">
        <v>2027</v>
      </c>
      <c r="B389" s="91">
        <v>4</v>
      </c>
      <c r="C389" s="110"/>
      <c r="D389" s="110"/>
      <c r="E389" s="116">
        <f t="shared" si="3"/>
        <v>0.14815654654577579</v>
      </c>
      <c r="F389" s="91">
        <v>30.49</v>
      </c>
      <c r="G389" s="110">
        <v>370.83499999999998</v>
      </c>
      <c r="H389" s="110">
        <v>22.565000000000001</v>
      </c>
      <c r="I389" s="112">
        <v>197828.61</v>
      </c>
      <c r="J389" s="113">
        <v>198.02500000000001</v>
      </c>
      <c r="L389" s="3">
        <f t="shared" si="4"/>
        <v>47057</v>
      </c>
    </row>
    <row r="390" spans="1:12" x14ac:dyDescent="0.2">
      <c r="A390" s="91">
        <v>2027</v>
      </c>
      <c r="B390" s="91">
        <v>5</v>
      </c>
      <c r="C390" s="110"/>
      <c r="D390" s="110"/>
      <c r="E390" s="116">
        <f t="shared" si="3"/>
        <v>0.14815654654577579</v>
      </c>
      <c r="F390" s="91">
        <v>29.81</v>
      </c>
      <c r="G390" s="110">
        <v>141.76749999999998</v>
      </c>
      <c r="H390" s="110">
        <v>69.552499999999995</v>
      </c>
      <c r="I390" s="112">
        <v>198150.31099999999</v>
      </c>
      <c r="J390" s="113">
        <v>198.03</v>
      </c>
      <c r="L390" s="3">
        <f t="shared" si="4"/>
        <v>47074</v>
      </c>
    </row>
    <row r="391" spans="1:12" x14ac:dyDescent="0.2">
      <c r="A391" s="91">
        <v>2027</v>
      </c>
      <c r="B391" s="91">
        <v>6</v>
      </c>
      <c r="C391" s="110"/>
      <c r="D391" s="110"/>
      <c r="E391" s="116">
        <f t="shared" si="3"/>
        <v>0.14815654654577579</v>
      </c>
      <c r="F391" s="91">
        <v>30.68</v>
      </c>
      <c r="G391" s="110">
        <v>29.807499999999997</v>
      </c>
      <c r="H391" s="110">
        <v>219.05749999999998</v>
      </c>
      <c r="I391" s="112">
        <v>198472.01199999999</v>
      </c>
      <c r="J391" s="113">
        <v>198.035</v>
      </c>
      <c r="L391" s="3">
        <f t="shared" si="4"/>
        <v>47091</v>
      </c>
    </row>
    <row r="392" spans="1:12" x14ac:dyDescent="0.2">
      <c r="A392" s="91">
        <v>2027</v>
      </c>
      <c r="B392" s="91">
        <v>7</v>
      </c>
      <c r="C392" s="110"/>
      <c r="D392" s="110"/>
      <c r="E392" s="116">
        <f t="shared" si="3"/>
        <v>0.14815654654577579</v>
      </c>
      <c r="F392" s="91">
        <v>30.66</v>
      </c>
      <c r="G392" s="110">
        <v>0.57250000000000001</v>
      </c>
      <c r="H392" s="110">
        <v>397.17500000000001</v>
      </c>
      <c r="I392" s="112">
        <v>198793.71299999999</v>
      </c>
      <c r="J392" s="113">
        <v>198.04</v>
      </c>
      <c r="L392" s="3">
        <f t="shared" si="4"/>
        <v>47108</v>
      </c>
    </row>
    <row r="393" spans="1:12" x14ac:dyDescent="0.2">
      <c r="A393" s="91">
        <v>2027</v>
      </c>
      <c r="B393" s="91">
        <v>8</v>
      </c>
      <c r="C393" s="110"/>
      <c r="D393" s="110"/>
      <c r="E393" s="116">
        <f t="shared" si="3"/>
        <v>0.14815654654577579</v>
      </c>
      <c r="F393" s="91">
        <v>30.07</v>
      </c>
      <c r="G393" s="110">
        <v>0.1</v>
      </c>
      <c r="H393" s="110">
        <v>418.51750000000004</v>
      </c>
      <c r="I393" s="112">
        <v>199085.45666666667</v>
      </c>
      <c r="J393" s="113">
        <v>198.07499999999999</v>
      </c>
      <c r="L393" s="3">
        <f t="shared" si="4"/>
        <v>47125</v>
      </c>
    </row>
    <row r="394" spans="1:12" x14ac:dyDescent="0.2">
      <c r="A394" s="91">
        <v>2027</v>
      </c>
      <c r="B394" s="91">
        <v>9</v>
      </c>
      <c r="C394" s="110"/>
      <c r="D394" s="110"/>
      <c r="E394" s="116">
        <f t="shared" si="3"/>
        <v>0.14815654654577579</v>
      </c>
      <c r="F394" s="91">
        <v>30.72</v>
      </c>
      <c r="G394" s="110">
        <v>5.2125000000000004</v>
      </c>
      <c r="H394" s="110">
        <v>326.05</v>
      </c>
      <c r="I394" s="112">
        <v>199377.20033333331</v>
      </c>
      <c r="J394" s="113">
        <v>198.11</v>
      </c>
      <c r="L394" s="3">
        <f t="shared" si="4"/>
        <v>47142</v>
      </c>
    </row>
    <row r="395" spans="1:12" x14ac:dyDescent="0.2">
      <c r="A395" s="91">
        <v>2027</v>
      </c>
      <c r="B395" s="91">
        <v>10</v>
      </c>
      <c r="C395" s="110"/>
      <c r="D395" s="110"/>
      <c r="E395" s="116">
        <f t="shared" ref="E395:E458" si="5">E383*1.02</f>
        <v>0.14815654654577579</v>
      </c>
      <c r="F395" s="91">
        <v>30.56</v>
      </c>
      <c r="G395" s="110">
        <v>99.232500000000002</v>
      </c>
      <c r="H395" s="110">
        <v>97.24</v>
      </c>
      <c r="I395" s="112">
        <v>199668.94399999999</v>
      </c>
      <c r="J395" s="113">
        <v>198.14500000000001</v>
      </c>
      <c r="L395" s="3">
        <f t="shared" si="4"/>
        <v>47159</v>
      </c>
    </row>
    <row r="396" spans="1:12" x14ac:dyDescent="0.2">
      <c r="A396" s="91">
        <v>2027</v>
      </c>
      <c r="B396" s="91">
        <v>11</v>
      </c>
      <c r="C396" s="110"/>
      <c r="D396" s="110"/>
      <c r="E396" s="116">
        <f t="shared" si="5"/>
        <v>0.14815654654577579</v>
      </c>
      <c r="F396" s="91">
        <v>30.35</v>
      </c>
      <c r="G396" s="110">
        <v>353.59499999999997</v>
      </c>
      <c r="H396" s="110">
        <v>11.487500000000001</v>
      </c>
      <c r="I396" s="112">
        <v>199995.215</v>
      </c>
      <c r="J396" s="113">
        <v>198.167</v>
      </c>
      <c r="L396" s="3">
        <f t="shared" si="4"/>
        <v>47176</v>
      </c>
    </row>
    <row r="397" spans="1:12" x14ac:dyDescent="0.2">
      <c r="A397" s="91">
        <v>2027</v>
      </c>
      <c r="B397" s="91">
        <v>12</v>
      </c>
      <c r="C397" s="110"/>
      <c r="D397" s="110"/>
      <c r="E397" s="116">
        <f t="shared" si="5"/>
        <v>0.14815654654577579</v>
      </c>
      <c r="F397" s="91">
        <v>31</v>
      </c>
      <c r="G397" s="110">
        <v>667.68999999999994</v>
      </c>
      <c r="H397" s="110">
        <v>1.1850000000000001</v>
      </c>
      <c r="I397" s="112">
        <v>200321.486</v>
      </c>
      <c r="J397" s="113">
        <v>198.18900000000002</v>
      </c>
      <c r="L397" s="3">
        <f t="shared" si="4"/>
        <v>47193</v>
      </c>
    </row>
    <row r="398" spans="1:12" x14ac:dyDescent="0.2">
      <c r="A398" s="91">
        <v>2028</v>
      </c>
      <c r="B398" s="91">
        <v>1</v>
      </c>
      <c r="C398" s="110"/>
      <c r="D398" s="110"/>
      <c r="E398" s="116">
        <f t="shared" si="5"/>
        <v>0.15111967747669131</v>
      </c>
      <c r="F398" s="91">
        <v>31.65</v>
      </c>
      <c r="G398" s="110">
        <v>927.57249999999999</v>
      </c>
      <c r="H398" s="110">
        <v>0.35</v>
      </c>
      <c r="I398" s="112">
        <v>200647.75700000001</v>
      </c>
      <c r="J398" s="113">
        <v>198.21100000000001</v>
      </c>
      <c r="L398" s="3">
        <f t="shared" si="4"/>
        <v>47210</v>
      </c>
    </row>
    <row r="399" spans="1:12" x14ac:dyDescent="0.2">
      <c r="A399" s="91">
        <v>2028</v>
      </c>
      <c r="B399" s="91">
        <v>2</v>
      </c>
      <c r="C399" s="110"/>
      <c r="D399" s="110"/>
      <c r="E399" s="116">
        <f t="shared" si="5"/>
        <v>0.15111967747669131</v>
      </c>
      <c r="F399" s="91">
        <v>28.92</v>
      </c>
      <c r="G399" s="110">
        <v>858.35750000000007</v>
      </c>
      <c r="H399" s="110">
        <v>0.05</v>
      </c>
      <c r="I399" s="112">
        <v>200954.14533333335</v>
      </c>
      <c r="J399" s="113">
        <v>198.21700000000001</v>
      </c>
      <c r="L399" s="3">
        <f t="shared" si="4"/>
        <v>47227</v>
      </c>
    </row>
    <row r="400" spans="1:12" x14ac:dyDescent="0.2">
      <c r="A400" s="91">
        <v>2028</v>
      </c>
      <c r="B400" s="91">
        <v>3</v>
      </c>
      <c r="C400" s="110"/>
      <c r="D400" s="110"/>
      <c r="E400" s="116">
        <f t="shared" si="5"/>
        <v>0.15111967747669131</v>
      </c>
      <c r="F400" s="91">
        <v>30.09</v>
      </c>
      <c r="G400" s="110">
        <v>666.12749999999994</v>
      </c>
      <c r="H400" s="110">
        <v>2.0225</v>
      </c>
      <c r="I400" s="112">
        <v>201260.53366666666</v>
      </c>
      <c r="J400" s="113">
        <v>198.22300000000001</v>
      </c>
      <c r="L400" s="3">
        <f t="shared" si="4"/>
        <v>47244</v>
      </c>
    </row>
    <row r="401" spans="1:12" x14ac:dyDescent="0.2">
      <c r="A401" s="91">
        <v>2028</v>
      </c>
      <c r="B401" s="91">
        <v>4</v>
      </c>
      <c r="C401" s="110"/>
      <c r="D401" s="110"/>
      <c r="E401" s="116">
        <f t="shared" si="5"/>
        <v>0.15111967747669131</v>
      </c>
      <c r="F401" s="91">
        <v>30.49</v>
      </c>
      <c r="G401" s="110">
        <v>370.83499999999998</v>
      </c>
      <c r="H401" s="110">
        <v>22.565000000000001</v>
      </c>
      <c r="I401" s="112">
        <v>201566.92199999999</v>
      </c>
      <c r="J401" s="113">
        <v>198.22900000000001</v>
      </c>
      <c r="L401" s="3">
        <f t="shared" si="4"/>
        <v>47261</v>
      </c>
    </row>
    <row r="402" spans="1:12" x14ac:dyDescent="0.2">
      <c r="A402" s="91">
        <v>2028</v>
      </c>
      <c r="B402" s="91">
        <v>5</v>
      </c>
      <c r="C402" s="110"/>
      <c r="D402" s="110"/>
      <c r="E402" s="116">
        <f t="shared" si="5"/>
        <v>0.15111967747669131</v>
      </c>
      <c r="F402" s="91">
        <v>29.81</v>
      </c>
      <c r="G402" s="110">
        <v>141.76749999999998</v>
      </c>
      <c r="H402" s="110">
        <v>69.552499999999995</v>
      </c>
      <c r="I402" s="112">
        <v>201892.61466666666</v>
      </c>
      <c r="J402" s="113">
        <v>198.24600000000001</v>
      </c>
      <c r="L402" s="3">
        <f t="shared" si="4"/>
        <v>47278</v>
      </c>
    </row>
    <row r="403" spans="1:12" x14ac:dyDescent="0.2">
      <c r="A403" s="91">
        <v>2028</v>
      </c>
      <c r="B403" s="91">
        <v>6</v>
      </c>
      <c r="C403" s="110"/>
      <c r="D403" s="110"/>
      <c r="E403" s="116">
        <f t="shared" si="5"/>
        <v>0.15111967747669131</v>
      </c>
      <c r="F403" s="91">
        <v>30.68</v>
      </c>
      <c r="G403" s="110">
        <v>29.807499999999997</v>
      </c>
      <c r="H403" s="110">
        <v>219.05749999999998</v>
      </c>
      <c r="I403" s="112">
        <v>202218.30733333333</v>
      </c>
      <c r="J403" s="113">
        <v>198.26300000000001</v>
      </c>
      <c r="L403" s="3">
        <f t="shared" si="4"/>
        <v>47295</v>
      </c>
    </row>
    <row r="404" spans="1:12" x14ac:dyDescent="0.2">
      <c r="A404" s="91">
        <v>2028</v>
      </c>
      <c r="B404" s="91">
        <v>7</v>
      </c>
      <c r="C404" s="110"/>
      <c r="D404" s="110"/>
      <c r="E404" s="116">
        <f t="shared" si="5"/>
        <v>0.15111967747669131</v>
      </c>
      <c r="F404" s="91">
        <v>30.66</v>
      </c>
      <c r="G404" s="110">
        <v>0.57250000000000001</v>
      </c>
      <c r="H404" s="110">
        <v>397.17500000000001</v>
      </c>
      <c r="I404" s="112">
        <v>202544</v>
      </c>
      <c r="J404" s="113">
        <v>198.28</v>
      </c>
      <c r="L404" s="3">
        <f t="shared" si="4"/>
        <v>47312</v>
      </c>
    </row>
    <row r="405" spans="1:12" x14ac:dyDescent="0.2">
      <c r="A405" s="91">
        <v>2028</v>
      </c>
      <c r="B405" s="91">
        <v>8</v>
      </c>
      <c r="C405" s="110"/>
      <c r="D405" s="110"/>
      <c r="E405" s="116">
        <f t="shared" si="5"/>
        <v>0.15111967747669131</v>
      </c>
      <c r="F405" s="91">
        <v>30.07</v>
      </c>
      <c r="G405" s="110">
        <v>0.1</v>
      </c>
      <c r="H405" s="110">
        <v>418.51750000000004</v>
      </c>
      <c r="I405" s="112">
        <v>202852.70233333332</v>
      </c>
      <c r="J405" s="113">
        <v>198.30766666666668</v>
      </c>
      <c r="L405" s="3">
        <f t="shared" si="4"/>
        <v>47329</v>
      </c>
    </row>
    <row r="406" spans="1:12" x14ac:dyDescent="0.2">
      <c r="A406" s="91">
        <v>2028</v>
      </c>
      <c r="B406" s="91">
        <v>9</v>
      </c>
      <c r="C406" s="110"/>
      <c r="D406" s="110"/>
      <c r="E406" s="116">
        <f t="shared" si="5"/>
        <v>0.15111967747669131</v>
      </c>
      <c r="F406" s="91">
        <v>30.72</v>
      </c>
      <c r="G406" s="110">
        <v>5.2125000000000004</v>
      </c>
      <c r="H406" s="110">
        <v>326.05</v>
      </c>
      <c r="I406" s="112">
        <v>203161.40466666667</v>
      </c>
      <c r="J406" s="113">
        <v>198.33533333333332</v>
      </c>
      <c r="L406" s="3">
        <f t="shared" si="4"/>
        <v>47346</v>
      </c>
    </row>
    <row r="407" spans="1:12" x14ac:dyDescent="0.2">
      <c r="A407" s="91">
        <v>2028</v>
      </c>
      <c r="B407" s="91">
        <v>10</v>
      </c>
      <c r="C407" s="110"/>
      <c r="D407" s="110"/>
      <c r="E407" s="116">
        <f t="shared" si="5"/>
        <v>0.15111967747669131</v>
      </c>
      <c r="F407" s="91">
        <v>30.56</v>
      </c>
      <c r="G407" s="110">
        <v>99.232500000000002</v>
      </c>
      <c r="H407" s="110">
        <v>97.24</v>
      </c>
      <c r="I407" s="112">
        <v>203470.10699999999</v>
      </c>
      <c r="J407" s="113">
        <v>198.363</v>
      </c>
      <c r="L407" s="3">
        <f t="shared" si="4"/>
        <v>47363</v>
      </c>
    </row>
    <row r="408" spans="1:12" x14ac:dyDescent="0.2">
      <c r="A408" s="91">
        <v>2028</v>
      </c>
      <c r="B408" s="91">
        <v>11</v>
      </c>
      <c r="C408" s="110"/>
      <c r="D408" s="110"/>
      <c r="E408" s="116">
        <f t="shared" si="5"/>
        <v>0.15111967747669131</v>
      </c>
      <c r="F408" s="91">
        <v>30.35</v>
      </c>
      <c r="G408" s="110">
        <v>353.59499999999997</v>
      </c>
      <c r="H408" s="110">
        <v>11.487500000000001</v>
      </c>
      <c r="I408" s="112">
        <v>203801.05899999998</v>
      </c>
      <c r="J408" s="113">
        <v>198.38733333333334</v>
      </c>
      <c r="L408" s="3">
        <f t="shared" si="4"/>
        <v>47380</v>
      </c>
    </row>
    <row r="409" spans="1:12" x14ac:dyDescent="0.2">
      <c r="A409" s="91">
        <v>2028</v>
      </c>
      <c r="B409" s="91">
        <v>12</v>
      </c>
      <c r="C409" s="110"/>
      <c r="D409" s="110"/>
      <c r="E409" s="116">
        <f t="shared" si="5"/>
        <v>0.15111967747669131</v>
      </c>
      <c r="F409" s="91">
        <v>31</v>
      </c>
      <c r="G409" s="110">
        <v>667.68999999999994</v>
      </c>
      <c r="H409" s="110">
        <v>1.1850000000000001</v>
      </c>
      <c r="I409" s="112">
        <v>204132.011</v>
      </c>
      <c r="J409" s="113">
        <v>198.41166666666666</v>
      </c>
      <c r="L409" s="3">
        <f t="shared" si="4"/>
        <v>47397</v>
      </c>
    </row>
    <row r="410" spans="1:12" x14ac:dyDescent="0.2">
      <c r="A410" s="91">
        <v>2029</v>
      </c>
      <c r="B410" s="91">
        <v>1</v>
      </c>
      <c r="C410" s="110"/>
      <c r="D410" s="110"/>
      <c r="E410" s="116">
        <f t="shared" si="5"/>
        <v>0.15414207102622512</v>
      </c>
      <c r="F410" s="91">
        <v>31.65</v>
      </c>
      <c r="G410" s="110">
        <v>927.57249999999999</v>
      </c>
      <c r="H410" s="110">
        <v>0.35</v>
      </c>
      <c r="I410" s="112">
        <v>204462.96299999999</v>
      </c>
      <c r="J410" s="113">
        <v>198.43600000000001</v>
      </c>
      <c r="L410" s="3">
        <f t="shared" si="4"/>
        <v>47414</v>
      </c>
    </row>
    <row r="411" spans="1:12" x14ac:dyDescent="0.2">
      <c r="A411" s="91">
        <v>2029</v>
      </c>
      <c r="B411" s="91">
        <v>2</v>
      </c>
      <c r="C411" s="110"/>
      <c r="D411" s="110"/>
      <c r="E411" s="116">
        <f t="shared" si="5"/>
        <v>0.15414207102622512</v>
      </c>
      <c r="F411" s="91">
        <v>29.92</v>
      </c>
      <c r="G411" s="110">
        <v>858.35750000000007</v>
      </c>
      <c r="H411" s="110">
        <v>0.05</v>
      </c>
      <c r="I411" s="112">
        <v>204790.77499999999</v>
      </c>
      <c r="J411" s="113">
        <v>198.43299999999999</v>
      </c>
      <c r="L411" s="3">
        <f t="shared" si="4"/>
        <v>47431</v>
      </c>
    </row>
    <row r="412" spans="1:12" x14ac:dyDescent="0.2">
      <c r="A412" s="91">
        <v>2029</v>
      </c>
      <c r="B412" s="91">
        <v>3</v>
      </c>
      <c r="C412" s="110"/>
      <c r="D412" s="110"/>
      <c r="E412" s="116">
        <f t="shared" si="5"/>
        <v>0.15414207102622512</v>
      </c>
      <c r="F412" s="91">
        <v>30.09</v>
      </c>
      <c r="G412" s="110">
        <v>666.12749999999994</v>
      </c>
      <c r="H412" s="110">
        <v>2.0225</v>
      </c>
      <c r="I412" s="112">
        <v>205118.587</v>
      </c>
      <c r="J412" s="113">
        <v>198.43</v>
      </c>
      <c r="L412" s="3">
        <f t="shared" si="4"/>
        <v>47448</v>
      </c>
    </row>
    <row r="413" spans="1:12" x14ac:dyDescent="0.2">
      <c r="A413" s="91">
        <v>2029</v>
      </c>
      <c r="B413" s="91">
        <v>4</v>
      </c>
      <c r="C413" s="110"/>
      <c r="D413" s="110"/>
      <c r="E413" s="116">
        <f t="shared" si="5"/>
        <v>0.15414207102622512</v>
      </c>
      <c r="F413" s="91">
        <v>30.49</v>
      </c>
      <c r="G413" s="110">
        <v>370.83499999999998</v>
      </c>
      <c r="H413" s="110">
        <v>22.565000000000001</v>
      </c>
      <c r="I413" s="112">
        <v>205446.399</v>
      </c>
      <c r="J413" s="113">
        <v>198.42699999999999</v>
      </c>
      <c r="L413" s="3">
        <f t="shared" si="4"/>
        <v>47465</v>
      </c>
    </row>
    <row r="414" spans="1:12" x14ac:dyDescent="0.2">
      <c r="A414" s="91">
        <v>2029</v>
      </c>
      <c r="B414" s="91">
        <v>5</v>
      </c>
      <c r="C414" s="110"/>
      <c r="D414" s="110"/>
      <c r="E414" s="116">
        <f t="shared" si="5"/>
        <v>0.15414207102622512</v>
      </c>
      <c r="F414" s="91">
        <v>29.81</v>
      </c>
      <c r="G414" s="110">
        <v>141.76749999999998</v>
      </c>
      <c r="H414" s="110">
        <v>69.552499999999995</v>
      </c>
      <c r="I414" s="112">
        <v>205800.82133333333</v>
      </c>
      <c r="J414" s="113">
        <v>198.42599999999999</v>
      </c>
      <c r="L414" s="3">
        <f t="shared" si="4"/>
        <v>47482</v>
      </c>
    </row>
    <row r="415" spans="1:12" x14ac:dyDescent="0.2">
      <c r="A415" s="91">
        <v>2029</v>
      </c>
      <c r="B415" s="91">
        <v>6</v>
      </c>
      <c r="C415" s="110"/>
      <c r="D415" s="110"/>
      <c r="E415" s="116">
        <f t="shared" si="5"/>
        <v>0.15414207102622512</v>
      </c>
      <c r="F415" s="91">
        <v>30.68</v>
      </c>
      <c r="G415" s="110">
        <v>29.807499999999997</v>
      </c>
      <c r="H415" s="110">
        <v>219.05749999999998</v>
      </c>
      <c r="I415" s="112">
        <v>206155.24366666668</v>
      </c>
      <c r="J415" s="113">
        <v>198.42500000000001</v>
      </c>
      <c r="L415" s="3">
        <f t="shared" ref="L415:L478" si="6">L414+17</f>
        <v>47499</v>
      </c>
    </row>
    <row r="416" spans="1:12" x14ac:dyDescent="0.2">
      <c r="A416" s="91">
        <v>2029</v>
      </c>
      <c r="B416" s="91">
        <v>7</v>
      </c>
      <c r="C416" s="110"/>
      <c r="D416" s="110"/>
      <c r="E416" s="116">
        <f t="shared" si="5"/>
        <v>0.15414207102622512</v>
      </c>
      <c r="F416" s="91">
        <v>30.66</v>
      </c>
      <c r="G416" s="110">
        <v>0.57250000000000001</v>
      </c>
      <c r="H416" s="110">
        <v>397.17500000000001</v>
      </c>
      <c r="I416" s="112">
        <v>206509.666</v>
      </c>
      <c r="J416" s="113">
        <v>198.42400000000001</v>
      </c>
      <c r="L416" s="3">
        <f t="shared" si="6"/>
        <v>47516</v>
      </c>
    </row>
    <row r="417" spans="1:12" x14ac:dyDescent="0.2">
      <c r="A417" s="91">
        <v>2029</v>
      </c>
      <c r="B417" s="91">
        <v>8</v>
      </c>
      <c r="C417" s="110"/>
      <c r="D417" s="110"/>
      <c r="E417" s="116">
        <f t="shared" si="5"/>
        <v>0.15414207102622512</v>
      </c>
      <c r="F417" s="91">
        <v>30.07</v>
      </c>
      <c r="G417" s="110">
        <v>0.1</v>
      </c>
      <c r="H417" s="110">
        <v>418.51750000000004</v>
      </c>
      <c r="I417" s="112">
        <v>206839.38833333334</v>
      </c>
      <c r="J417" s="113">
        <v>198.43633333333335</v>
      </c>
      <c r="L417" s="3">
        <f t="shared" si="6"/>
        <v>47533</v>
      </c>
    </row>
    <row r="418" spans="1:12" x14ac:dyDescent="0.2">
      <c r="A418" s="91">
        <v>2029</v>
      </c>
      <c r="B418" s="91">
        <v>9</v>
      </c>
      <c r="C418" s="110"/>
      <c r="D418" s="110"/>
      <c r="E418" s="116">
        <f t="shared" si="5"/>
        <v>0.15414207102622512</v>
      </c>
      <c r="F418" s="91">
        <v>30.72</v>
      </c>
      <c r="G418" s="110">
        <v>5.2125000000000004</v>
      </c>
      <c r="H418" s="110">
        <v>326.05</v>
      </c>
      <c r="I418" s="112">
        <v>207169.11066666667</v>
      </c>
      <c r="J418" s="113">
        <v>198.44866666666667</v>
      </c>
      <c r="L418" s="3">
        <f t="shared" si="6"/>
        <v>47550</v>
      </c>
    </row>
    <row r="419" spans="1:12" x14ac:dyDescent="0.2">
      <c r="A419" s="91">
        <v>2029</v>
      </c>
      <c r="B419" s="91">
        <v>10</v>
      </c>
      <c r="C419" s="110"/>
      <c r="D419" s="110"/>
      <c r="E419" s="116">
        <f t="shared" si="5"/>
        <v>0.15414207102622512</v>
      </c>
      <c r="F419" s="91">
        <v>30.56</v>
      </c>
      <c r="G419" s="110">
        <v>99.232500000000002</v>
      </c>
      <c r="H419" s="110">
        <v>97.24</v>
      </c>
      <c r="I419" s="112">
        <v>207498.83300000001</v>
      </c>
      <c r="J419" s="113">
        <v>198.46100000000001</v>
      </c>
      <c r="L419" s="3">
        <f t="shared" si="6"/>
        <v>47567</v>
      </c>
    </row>
    <row r="420" spans="1:12" x14ac:dyDescent="0.2">
      <c r="A420" s="91">
        <v>2029</v>
      </c>
      <c r="B420" s="91">
        <v>11</v>
      </c>
      <c r="C420" s="110"/>
      <c r="D420" s="110"/>
      <c r="E420" s="116">
        <f t="shared" si="5"/>
        <v>0.15414207102622512</v>
      </c>
      <c r="F420" s="91">
        <v>30.35</v>
      </c>
      <c r="G420" s="110">
        <v>353.59499999999997</v>
      </c>
      <c r="H420" s="110">
        <v>11.487500000000001</v>
      </c>
      <c r="I420" s="112">
        <v>207827.51366666667</v>
      </c>
      <c r="J420" s="113">
        <v>198.46133333333333</v>
      </c>
      <c r="L420" s="3">
        <f t="shared" si="6"/>
        <v>47584</v>
      </c>
    </row>
    <row r="421" spans="1:12" x14ac:dyDescent="0.2">
      <c r="A421" s="91">
        <v>2029</v>
      </c>
      <c r="B421" s="91">
        <v>12</v>
      </c>
      <c r="C421" s="110"/>
      <c r="D421" s="110"/>
      <c r="E421" s="116">
        <f t="shared" si="5"/>
        <v>0.15414207102622512</v>
      </c>
      <c r="F421" s="91">
        <v>31</v>
      </c>
      <c r="G421" s="110">
        <v>667.68999999999994</v>
      </c>
      <c r="H421" s="110">
        <v>1.1850000000000001</v>
      </c>
      <c r="I421" s="112">
        <v>208156.19433333335</v>
      </c>
      <c r="J421" s="113">
        <v>198.46166666666667</v>
      </c>
      <c r="L421" s="3">
        <f t="shared" si="6"/>
        <v>47601</v>
      </c>
    </row>
    <row r="422" spans="1:12" x14ac:dyDescent="0.2">
      <c r="A422" s="91">
        <v>2030</v>
      </c>
      <c r="B422" s="91">
        <v>1</v>
      </c>
      <c r="C422" s="110"/>
      <c r="D422" s="110"/>
      <c r="E422" s="116">
        <f t="shared" si="5"/>
        <v>0.15722491244674963</v>
      </c>
      <c r="F422" s="91">
        <v>31.65</v>
      </c>
      <c r="G422" s="110">
        <v>927.57249999999999</v>
      </c>
      <c r="H422" s="110">
        <v>0.35</v>
      </c>
      <c r="I422" s="112">
        <v>208484.875</v>
      </c>
      <c r="J422" s="113">
        <v>198.46199999999999</v>
      </c>
      <c r="L422" s="3">
        <f t="shared" si="6"/>
        <v>47618</v>
      </c>
    </row>
    <row r="423" spans="1:12" x14ac:dyDescent="0.2">
      <c r="A423" s="91">
        <v>2030</v>
      </c>
      <c r="B423" s="91">
        <v>2</v>
      </c>
      <c r="C423" s="110"/>
      <c r="D423" s="110"/>
      <c r="E423" s="116">
        <f t="shared" si="5"/>
        <v>0.15722491244674963</v>
      </c>
      <c r="F423" s="91">
        <v>29.92</v>
      </c>
      <c r="G423" s="110">
        <v>858.35750000000007</v>
      </c>
      <c r="H423" s="110">
        <v>0.05</v>
      </c>
      <c r="I423" s="112">
        <v>208860.07800000001</v>
      </c>
      <c r="J423" s="113">
        <v>198.42433333333332</v>
      </c>
      <c r="L423" s="3">
        <f t="shared" si="6"/>
        <v>47635</v>
      </c>
    </row>
    <row r="424" spans="1:12" x14ac:dyDescent="0.2">
      <c r="A424" s="91">
        <v>2030</v>
      </c>
      <c r="B424" s="91">
        <v>3</v>
      </c>
      <c r="C424" s="110"/>
      <c r="D424" s="110"/>
      <c r="E424" s="116">
        <f t="shared" si="5"/>
        <v>0.15722491244674963</v>
      </c>
      <c r="F424" s="91">
        <v>30.09</v>
      </c>
      <c r="G424" s="110">
        <v>666.12749999999994</v>
      </c>
      <c r="H424" s="110">
        <v>2.0225</v>
      </c>
      <c r="I424" s="112">
        <v>209235.28099999999</v>
      </c>
      <c r="J424" s="113">
        <v>198.38666666666666</v>
      </c>
      <c r="L424" s="3">
        <f t="shared" si="6"/>
        <v>47652</v>
      </c>
    </row>
    <row r="425" spans="1:12" x14ac:dyDescent="0.2">
      <c r="A425" s="91">
        <v>2030</v>
      </c>
      <c r="B425" s="91">
        <v>4</v>
      </c>
      <c r="C425" s="110"/>
      <c r="D425" s="110"/>
      <c r="E425" s="116">
        <f t="shared" si="5"/>
        <v>0.15722491244674963</v>
      </c>
      <c r="F425" s="91">
        <v>30.49</v>
      </c>
      <c r="G425" s="110">
        <v>370.83499999999998</v>
      </c>
      <c r="H425" s="110">
        <v>22.565000000000001</v>
      </c>
      <c r="I425" s="112">
        <v>209610.484</v>
      </c>
      <c r="J425" s="113">
        <v>198.34899999999999</v>
      </c>
      <c r="L425" s="3">
        <f t="shared" si="6"/>
        <v>47669</v>
      </c>
    </row>
    <row r="426" spans="1:12" x14ac:dyDescent="0.2">
      <c r="A426" s="91">
        <v>2030</v>
      </c>
      <c r="B426" s="91">
        <v>5</v>
      </c>
      <c r="C426" s="110"/>
      <c r="D426" s="110"/>
      <c r="E426" s="116">
        <f t="shared" si="5"/>
        <v>0.15722491244674963</v>
      </c>
      <c r="F426" s="91">
        <v>29.81</v>
      </c>
      <c r="G426" s="110">
        <v>141.76749999999998</v>
      </c>
      <c r="H426" s="110">
        <v>69.552499999999995</v>
      </c>
      <c r="I426" s="112">
        <v>209884.77266666666</v>
      </c>
      <c r="J426" s="113">
        <v>198.39166666666665</v>
      </c>
      <c r="L426" s="3">
        <f t="shared" si="6"/>
        <v>47686</v>
      </c>
    </row>
    <row r="427" spans="1:12" x14ac:dyDescent="0.2">
      <c r="A427" s="91">
        <v>2030</v>
      </c>
      <c r="B427" s="91">
        <v>6</v>
      </c>
      <c r="C427" s="110"/>
      <c r="D427" s="110"/>
      <c r="E427" s="116">
        <f t="shared" si="5"/>
        <v>0.15722491244674963</v>
      </c>
      <c r="F427" s="91">
        <v>30.68</v>
      </c>
      <c r="G427" s="110">
        <v>29.807499999999997</v>
      </c>
      <c r="H427" s="110">
        <v>219.05749999999998</v>
      </c>
      <c r="I427" s="112">
        <v>210159.06133333335</v>
      </c>
      <c r="J427" s="113">
        <v>198.43433333333334</v>
      </c>
      <c r="L427" s="3">
        <f t="shared" si="6"/>
        <v>47703</v>
      </c>
    </row>
    <row r="428" spans="1:12" x14ac:dyDescent="0.2">
      <c r="A428" s="91">
        <v>2030</v>
      </c>
      <c r="B428" s="91">
        <v>7</v>
      </c>
      <c r="C428" s="110"/>
      <c r="D428" s="110"/>
      <c r="E428" s="116">
        <f t="shared" si="5"/>
        <v>0.15722491244674963</v>
      </c>
      <c r="F428" s="91">
        <v>30.66</v>
      </c>
      <c r="G428" s="110">
        <v>0.57250000000000001</v>
      </c>
      <c r="H428" s="110">
        <v>397.17500000000001</v>
      </c>
      <c r="I428" s="112">
        <v>210433.35</v>
      </c>
      <c r="J428" s="113">
        <v>198.477</v>
      </c>
      <c r="L428" s="3">
        <f t="shared" si="6"/>
        <v>47720</v>
      </c>
    </row>
    <row r="429" spans="1:12" x14ac:dyDescent="0.2">
      <c r="A429" s="91">
        <v>2030</v>
      </c>
      <c r="B429" s="91">
        <v>8</v>
      </c>
      <c r="C429" s="110"/>
      <c r="D429" s="110"/>
      <c r="E429" s="116">
        <f t="shared" si="5"/>
        <v>0.15722491244674963</v>
      </c>
      <c r="F429" s="91">
        <v>30.07</v>
      </c>
      <c r="G429" s="110">
        <v>0.1</v>
      </c>
      <c r="H429" s="110">
        <v>418.51750000000004</v>
      </c>
      <c r="I429" s="112">
        <v>210714.334</v>
      </c>
      <c r="J429" s="113">
        <v>198.51066666666668</v>
      </c>
      <c r="L429" s="3">
        <f t="shared" si="6"/>
        <v>47737</v>
      </c>
    </row>
    <row r="430" spans="1:12" x14ac:dyDescent="0.2">
      <c r="A430" s="91">
        <v>2030</v>
      </c>
      <c r="B430" s="91">
        <v>9</v>
      </c>
      <c r="C430" s="110"/>
      <c r="D430" s="110"/>
      <c r="E430" s="116">
        <f t="shared" si="5"/>
        <v>0.15722491244674963</v>
      </c>
      <c r="F430" s="91">
        <v>30.72</v>
      </c>
      <c r="G430" s="110">
        <v>5.2125000000000004</v>
      </c>
      <c r="H430" s="110">
        <v>326.05</v>
      </c>
      <c r="I430" s="112">
        <v>210995.318</v>
      </c>
      <c r="J430" s="113">
        <v>198.54433333333333</v>
      </c>
      <c r="L430" s="3">
        <f t="shared" si="6"/>
        <v>47754</v>
      </c>
    </row>
    <row r="431" spans="1:12" x14ac:dyDescent="0.2">
      <c r="A431" s="91">
        <v>2030</v>
      </c>
      <c r="B431" s="91">
        <v>10</v>
      </c>
      <c r="C431" s="110"/>
      <c r="D431" s="110"/>
      <c r="E431" s="116">
        <f t="shared" si="5"/>
        <v>0.15722491244674963</v>
      </c>
      <c r="F431" s="91">
        <v>30.56</v>
      </c>
      <c r="G431" s="110">
        <v>99.232500000000002</v>
      </c>
      <c r="H431" s="110">
        <v>97.24</v>
      </c>
      <c r="I431" s="112">
        <v>211276.302</v>
      </c>
      <c r="J431" s="113">
        <v>198.578</v>
      </c>
      <c r="L431" s="3">
        <f t="shared" si="6"/>
        <v>47771</v>
      </c>
    </row>
    <row r="432" spans="1:12" x14ac:dyDescent="0.2">
      <c r="A432" s="91">
        <v>2030</v>
      </c>
      <c r="B432" s="91">
        <v>11</v>
      </c>
      <c r="C432" s="110"/>
      <c r="D432" s="110"/>
      <c r="E432" s="116">
        <f t="shared" si="5"/>
        <v>0.15722491244674963</v>
      </c>
      <c r="F432" s="91">
        <v>30.35</v>
      </c>
      <c r="G432" s="110">
        <v>353.59499999999997</v>
      </c>
      <c r="H432" s="110">
        <v>11.487500000000001</v>
      </c>
      <c r="I432" s="112">
        <v>211651.18166666667</v>
      </c>
      <c r="J432" s="113">
        <v>198.58833333333334</v>
      </c>
      <c r="L432" s="3">
        <f t="shared" si="6"/>
        <v>47788</v>
      </c>
    </row>
    <row r="433" spans="1:12" x14ac:dyDescent="0.2">
      <c r="A433" s="91">
        <v>2030</v>
      </c>
      <c r="B433" s="91">
        <v>12</v>
      </c>
      <c r="C433" s="110"/>
      <c r="D433" s="110"/>
      <c r="E433" s="116">
        <f t="shared" si="5"/>
        <v>0.15722491244674963</v>
      </c>
      <c r="F433" s="91">
        <v>31</v>
      </c>
      <c r="G433" s="110">
        <v>667.68999999999994</v>
      </c>
      <c r="H433" s="110">
        <v>1.1850000000000001</v>
      </c>
      <c r="I433" s="112">
        <v>212026.06133333332</v>
      </c>
      <c r="J433" s="113">
        <v>198.59866666666667</v>
      </c>
      <c r="L433" s="3">
        <f t="shared" si="6"/>
        <v>47805</v>
      </c>
    </row>
    <row r="434" spans="1:12" x14ac:dyDescent="0.2">
      <c r="A434" s="91">
        <f>A422+1</f>
        <v>2031</v>
      </c>
      <c r="B434" s="91">
        <f>B422</f>
        <v>1</v>
      </c>
      <c r="C434" s="110"/>
      <c r="D434" s="110"/>
      <c r="E434" s="116">
        <f t="shared" si="5"/>
        <v>0.16036941069568464</v>
      </c>
      <c r="F434" s="91">
        <f>F421</f>
        <v>31</v>
      </c>
      <c r="G434" s="110">
        <v>927.57249999999999</v>
      </c>
      <c r="H434" s="110">
        <v>0.35</v>
      </c>
      <c r="I434" s="112">
        <v>212400.94099999999</v>
      </c>
      <c r="J434" s="113">
        <v>198.60900000000001</v>
      </c>
      <c r="L434" s="3">
        <f t="shared" si="6"/>
        <v>47822</v>
      </c>
    </row>
    <row r="435" spans="1:12" x14ac:dyDescent="0.2">
      <c r="A435" s="91">
        <f t="shared" ref="A435:A498" si="7">A423+1</f>
        <v>2031</v>
      </c>
      <c r="B435" s="91">
        <f t="shared" ref="B435:B498" si="8">B423</f>
        <v>2</v>
      </c>
      <c r="C435" s="110"/>
      <c r="D435" s="110"/>
      <c r="E435" s="116">
        <f t="shared" si="5"/>
        <v>0.16036941069568464</v>
      </c>
      <c r="F435" s="91">
        <f t="shared" ref="F435:F498" si="9">F422</f>
        <v>31.65</v>
      </c>
      <c r="G435" s="110">
        <v>858.35750000000007</v>
      </c>
      <c r="H435" s="110">
        <v>0.05</v>
      </c>
      <c r="I435" s="112">
        <v>212720.916</v>
      </c>
      <c r="J435" s="113">
        <v>198.60300000000001</v>
      </c>
      <c r="L435" s="3">
        <f t="shared" si="6"/>
        <v>47839</v>
      </c>
    </row>
    <row r="436" spans="1:12" x14ac:dyDescent="0.2">
      <c r="A436" s="91">
        <f t="shared" si="7"/>
        <v>2031</v>
      </c>
      <c r="B436" s="91">
        <f t="shared" si="8"/>
        <v>3</v>
      </c>
      <c r="C436" s="110"/>
      <c r="D436" s="110"/>
      <c r="E436" s="116">
        <f t="shared" si="5"/>
        <v>0.16036941069568464</v>
      </c>
      <c r="F436" s="91">
        <f t="shared" si="9"/>
        <v>29.92</v>
      </c>
      <c r="G436" s="110">
        <v>666.12749999999994</v>
      </c>
      <c r="H436" s="110">
        <v>2.0225</v>
      </c>
      <c r="I436" s="112">
        <v>213040.891</v>
      </c>
      <c r="J436" s="113">
        <v>198.59700000000001</v>
      </c>
      <c r="L436" s="3">
        <f t="shared" si="6"/>
        <v>47856</v>
      </c>
    </row>
    <row r="437" spans="1:12" x14ac:dyDescent="0.2">
      <c r="A437" s="91">
        <f t="shared" si="7"/>
        <v>2031</v>
      </c>
      <c r="B437" s="91">
        <f t="shared" si="8"/>
        <v>4</v>
      </c>
      <c r="C437" s="110"/>
      <c r="D437" s="110"/>
      <c r="E437" s="116">
        <f t="shared" si="5"/>
        <v>0.16036941069568464</v>
      </c>
      <c r="F437" s="91">
        <f t="shared" si="9"/>
        <v>30.09</v>
      </c>
      <c r="G437" s="110">
        <v>370.83499999999998</v>
      </c>
      <c r="H437" s="110">
        <v>22.565000000000001</v>
      </c>
      <c r="I437" s="112">
        <v>213360.86600000001</v>
      </c>
      <c r="J437" s="113">
        <v>198.59100000000001</v>
      </c>
      <c r="L437" s="3">
        <f t="shared" si="6"/>
        <v>47873</v>
      </c>
    </row>
    <row r="438" spans="1:12" x14ac:dyDescent="0.2">
      <c r="A438" s="91">
        <f t="shared" si="7"/>
        <v>2031</v>
      </c>
      <c r="B438" s="91">
        <f t="shared" si="8"/>
        <v>5</v>
      </c>
      <c r="C438" s="110"/>
      <c r="D438" s="110"/>
      <c r="E438" s="116">
        <f t="shared" si="5"/>
        <v>0.16036941069568464</v>
      </c>
      <c r="F438" s="91">
        <f t="shared" si="9"/>
        <v>30.49</v>
      </c>
      <c r="G438" s="110">
        <v>141.76749999999998</v>
      </c>
      <c r="H438" s="110">
        <v>69.552499999999995</v>
      </c>
      <c r="I438" s="112">
        <v>213678.128</v>
      </c>
      <c r="J438" s="113">
        <v>198.58533333333335</v>
      </c>
      <c r="L438" s="3">
        <f t="shared" si="6"/>
        <v>47890</v>
      </c>
    </row>
    <row r="439" spans="1:12" x14ac:dyDescent="0.2">
      <c r="A439" s="91">
        <f t="shared" si="7"/>
        <v>2031</v>
      </c>
      <c r="B439" s="91">
        <f t="shared" si="8"/>
        <v>6</v>
      </c>
      <c r="C439" s="110"/>
      <c r="D439" s="110"/>
      <c r="E439" s="116">
        <f t="shared" si="5"/>
        <v>0.16036941069568464</v>
      </c>
      <c r="F439" s="91">
        <f t="shared" si="9"/>
        <v>29.81</v>
      </c>
      <c r="G439" s="110">
        <v>29.807499999999997</v>
      </c>
      <c r="H439" s="110">
        <v>219.05749999999998</v>
      </c>
      <c r="I439" s="112">
        <v>213995.39</v>
      </c>
      <c r="J439" s="113">
        <v>198.57966666666667</v>
      </c>
      <c r="L439" s="3">
        <f t="shared" si="6"/>
        <v>47907</v>
      </c>
    </row>
    <row r="440" spans="1:12" x14ac:dyDescent="0.2">
      <c r="A440" s="91">
        <f t="shared" si="7"/>
        <v>2031</v>
      </c>
      <c r="B440" s="91">
        <f t="shared" si="8"/>
        <v>7</v>
      </c>
      <c r="C440" s="110"/>
      <c r="D440" s="110"/>
      <c r="E440" s="116">
        <f t="shared" si="5"/>
        <v>0.16036941069568464</v>
      </c>
      <c r="F440" s="91">
        <f t="shared" si="9"/>
        <v>30.68</v>
      </c>
      <c r="G440" s="110">
        <v>0.57250000000000001</v>
      </c>
      <c r="H440" s="110">
        <v>397.17500000000001</v>
      </c>
      <c r="I440" s="112">
        <v>214312.652</v>
      </c>
      <c r="J440" s="113">
        <v>198.57400000000001</v>
      </c>
      <c r="L440" s="3">
        <f t="shared" si="6"/>
        <v>47924</v>
      </c>
    </row>
    <row r="441" spans="1:12" x14ac:dyDescent="0.2">
      <c r="A441" s="91">
        <f t="shared" si="7"/>
        <v>2031</v>
      </c>
      <c r="B441" s="91">
        <f t="shared" si="8"/>
        <v>8</v>
      </c>
      <c r="C441" s="110"/>
      <c r="D441" s="110"/>
      <c r="E441" s="116">
        <f t="shared" si="5"/>
        <v>0.16036941069568464</v>
      </c>
      <c r="F441" s="91">
        <f t="shared" si="9"/>
        <v>30.66</v>
      </c>
      <c r="G441" s="110">
        <v>0.1</v>
      </c>
      <c r="H441" s="110">
        <v>418.51750000000004</v>
      </c>
      <c r="I441" s="112">
        <v>214614.72</v>
      </c>
      <c r="J441" s="113">
        <v>198.57300000000001</v>
      </c>
      <c r="L441" s="3">
        <f t="shared" si="6"/>
        <v>47941</v>
      </c>
    </row>
    <row r="442" spans="1:12" x14ac:dyDescent="0.2">
      <c r="A442" s="91">
        <f t="shared" si="7"/>
        <v>2031</v>
      </c>
      <c r="B442" s="91">
        <f t="shared" si="8"/>
        <v>9</v>
      </c>
      <c r="C442" s="110"/>
      <c r="D442" s="110"/>
      <c r="E442" s="116">
        <f t="shared" si="5"/>
        <v>0.16036941069568464</v>
      </c>
      <c r="F442" s="91">
        <f t="shared" si="9"/>
        <v>30.07</v>
      </c>
      <c r="G442" s="110">
        <v>5.2125000000000004</v>
      </c>
      <c r="H442" s="110">
        <v>326.05</v>
      </c>
      <c r="I442" s="112">
        <v>214916.788</v>
      </c>
      <c r="J442" s="113">
        <v>198.572</v>
      </c>
      <c r="L442" s="3">
        <f t="shared" si="6"/>
        <v>47958</v>
      </c>
    </row>
    <row r="443" spans="1:12" x14ac:dyDescent="0.2">
      <c r="A443" s="91">
        <f t="shared" si="7"/>
        <v>2031</v>
      </c>
      <c r="B443" s="91">
        <f t="shared" si="8"/>
        <v>10</v>
      </c>
      <c r="C443" s="110"/>
      <c r="D443" s="110"/>
      <c r="E443" s="116">
        <f t="shared" si="5"/>
        <v>0.16036941069568464</v>
      </c>
      <c r="F443" s="91">
        <f t="shared" si="9"/>
        <v>30.72</v>
      </c>
      <c r="G443" s="110">
        <v>99.232500000000002</v>
      </c>
      <c r="H443" s="110">
        <v>97.24</v>
      </c>
      <c r="I443" s="112">
        <v>215218.856</v>
      </c>
      <c r="J443" s="113">
        <v>198.571</v>
      </c>
      <c r="L443" s="3">
        <f t="shared" si="6"/>
        <v>47975</v>
      </c>
    </row>
    <row r="444" spans="1:12" x14ac:dyDescent="0.2">
      <c r="A444" s="91">
        <f t="shared" si="7"/>
        <v>2031</v>
      </c>
      <c r="B444" s="91">
        <f t="shared" si="8"/>
        <v>11</v>
      </c>
      <c r="C444" s="110"/>
      <c r="D444" s="110"/>
      <c r="E444" s="116">
        <f t="shared" si="5"/>
        <v>0.16036941069568464</v>
      </c>
      <c r="F444" s="91">
        <f t="shared" si="9"/>
        <v>30.56</v>
      </c>
      <c r="G444" s="110">
        <v>353.59499999999997</v>
      </c>
      <c r="H444" s="110">
        <v>11.487500000000001</v>
      </c>
      <c r="I444" s="112">
        <v>215558.75766666667</v>
      </c>
      <c r="J444" s="113">
        <v>198.56299999999999</v>
      </c>
      <c r="L444" s="3">
        <f t="shared" si="6"/>
        <v>47992</v>
      </c>
    </row>
    <row r="445" spans="1:12" x14ac:dyDescent="0.2">
      <c r="A445" s="91">
        <f t="shared" si="7"/>
        <v>2031</v>
      </c>
      <c r="B445" s="91">
        <f t="shared" si="8"/>
        <v>12</v>
      </c>
      <c r="C445" s="110"/>
      <c r="D445" s="110"/>
      <c r="E445" s="116">
        <f t="shared" si="5"/>
        <v>0.16036941069568464</v>
      </c>
      <c r="F445" s="91">
        <f t="shared" si="9"/>
        <v>30.35</v>
      </c>
      <c r="G445" s="110">
        <v>667.68999999999994</v>
      </c>
      <c r="H445" s="110">
        <v>1.1850000000000001</v>
      </c>
      <c r="I445" s="112">
        <v>215898.65933333331</v>
      </c>
      <c r="J445" s="113">
        <v>198.55500000000001</v>
      </c>
      <c r="L445" s="3">
        <f t="shared" si="6"/>
        <v>48009</v>
      </c>
    </row>
    <row r="446" spans="1:12" x14ac:dyDescent="0.2">
      <c r="A446" s="91">
        <f t="shared" si="7"/>
        <v>2032</v>
      </c>
      <c r="B446" s="91">
        <f t="shared" si="8"/>
        <v>1</v>
      </c>
      <c r="C446" s="110"/>
      <c r="D446" s="110"/>
      <c r="E446" s="116">
        <f t="shared" si="5"/>
        <v>0.16357679890959834</v>
      </c>
      <c r="F446" s="91">
        <f t="shared" si="9"/>
        <v>31</v>
      </c>
      <c r="G446" s="110">
        <v>927.57249999999999</v>
      </c>
      <c r="H446" s="110">
        <v>0.35</v>
      </c>
      <c r="I446" s="112">
        <v>216238.56099999999</v>
      </c>
      <c r="J446" s="113">
        <v>198.547</v>
      </c>
      <c r="L446" s="3">
        <f t="shared" si="6"/>
        <v>48026</v>
      </c>
    </row>
    <row r="447" spans="1:12" x14ac:dyDescent="0.2">
      <c r="A447" s="91">
        <f t="shared" si="7"/>
        <v>2032</v>
      </c>
      <c r="B447" s="91">
        <f t="shared" si="8"/>
        <v>2</v>
      </c>
      <c r="C447" s="110"/>
      <c r="D447" s="110"/>
      <c r="E447" s="116">
        <f t="shared" si="5"/>
        <v>0.16357679890959834</v>
      </c>
      <c r="F447" s="91">
        <f t="shared" si="9"/>
        <v>31</v>
      </c>
      <c r="G447" s="110">
        <v>858.35750000000007</v>
      </c>
      <c r="H447" s="110">
        <v>0.05</v>
      </c>
      <c r="I447" s="112">
        <v>216561.76133333333</v>
      </c>
      <c r="J447" s="113">
        <v>198.53366666666668</v>
      </c>
      <c r="L447" s="3">
        <f t="shared" si="6"/>
        <v>48043</v>
      </c>
    </row>
    <row r="448" spans="1:12" x14ac:dyDescent="0.2">
      <c r="A448" s="91">
        <f t="shared" si="7"/>
        <v>2032</v>
      </c>
      <c r="B448" s="91">
        <f t="shared" si="8"/>
        <v>3</v>
      </c>
      <c r="C448" s="110"/>
      <c r="D448" s="110"/>
      <c r="E448" s="116">
        <f t="shared" si="5"/>
        <v>0.16357679890959834</v>
      </c>
      <c r="F448" s="91">
        <f t="shared" si="9"/>
        <v>31.65</v>
      </c>
      <c r="G448" s="110">
        <v>666.12749999999994</v>
      </c>
      <c r="H448" s="110">
        <v>2.0225</v>
      </c>
      <c r="I448" s="112">
        <v>216884.96166666667</v>
      </c>
      <c r="J448" s="113">
        <v>198.52033333333333</v>
      </c>
      <c r="L448" s="3">
        <f t="shared" si="6"/>
        <v>48060</v>
      </c>
    </row>
    <row r="449" spans="1:12" x14ac:dyDescent="0.2">
      <c r="A449" s="91">
        <f t="shared" si="7"/>
        <v>2032</v>
      </c>
      <c r="B449" s="91">
        <f t="shared" si="8"/>
        <v>4</v>
      </c>
      <c r="C449" s="110"/>
      <c r="D449" s="110"/>
      <c r="E449" s="116">
        <f t="shared" si="5"/>
        <v>0.16357679890959834</v>
      </c>
      <c r="F449" s="91">
        <f t="shared" si="9"/>
        <v>29.92</v>
      </c>
      <c r="G449" s="110">
        <v>370.83499999999998</v>
      </c>
      <c r="H449" s="110">
        <v>22.565000000000001</v>
      </c>
      <c r="I449" s="112">
        <v>217208.16200000001</v>
      </c>
      <c r="J449" s="113">
        <v>198.50700000000001</v>
      </c>
      <c r="L449" s="3">
        <f t="shared" si="6"/>
        <v>48077</v>
      </c>
    </row>
    <row r="450" spans="1:12" x14ac:dyDescent="0.2">
      <c r="A450" s="91">
        <f t="shared" si="7"/>
        <v>2032</v>
      </c>
      <c r="B450" s="91">
        <f t="shared" si="8"/>
        <v>5</v>
      </c>
      <c r="C450" s="110"/>
      <c r="D450" s="110"/>
      <c r="E450" s="116">
        <f t="shared" si="5"/>
        <v>0.16357679890959834</v>
      </c>
      <c r="F450" s="91">
        <f t="shared" si="9"/>
        <v>30.09</v>
      </c>
      <c r="G450" s="110">
        <v>141.76749999999998</v>
      </c>
      <c r="H450" s="110">
        <v>69.552499999999995</v>
      </c>
      <c r="I450" s="112">
        <v>217533.72933333335</v>
      </c>
      <c r="J450" s="113">
        <v>198.49233333333333</v>
      </c>
      <c r="L450" s="3">
        <f t="shared" si="6"/>
        <v>48094</v>
      </c>
    </row>
    <row r="451" spans="1:12" x14ac:dyDescent="0.2">
      <c r="A451" s="91">
        <f t="shared" si="7"/>
        <v>2032</v>
      </c>
      <c r="B451" s="91">
        <f t="shared" si="8"/>
        <v>6</v>
      </c>
      <c r="C451" s="110"/>
      <c r="D451" s="110"/>
      <c r="E451" s="116">
        <f t="shared" si="5"/>
        <v>0.16357679890959834</v>
      </c>
      <c r="F451" s="91">
        <f t="shared" si="9"/>
        <v>30.49</v>
      </c>
      <c r="G451" s="110">
        <v>29.807499999999997</v>
      </c>
      <c r="H451" s="110">
        <v>219.05749999999998</v>
      </c>
      <c r="I451" s="112">
        <v>217859.29666666666</v>
      </c>
      <c r="J451" s="113">
        <v>198.47766666666666</v>
      </c>
      <c r="L451" s="3">
        <f t="shared" si="6"/>
        <v>48111</v>
      </c>
    </row>
    <row r="452" spans="1:12" x14ac:dyDescent="0.2">
      <c r="A452" s="91">
        <f t="shared" si="7"/>
        <v>2032</v>
      </c>
      <c r="B452" s="91">
        <f t="shared" si="8"/>
        <v>7</v>
      </c>
      <c r="C452" s="110"/>
      <c r="D452" s="110"/>
      <c r="E452" s="116">
        <f t="shared" si="5"/>
        <v>0.16357679890959834</v>
      </c>
      <c r="F452" s="91">
        <f t="shared" si="9"/>
        <v>29.81</v>
      </c>
      <c r="G452" s="110">
        <v>0.57250000000000001</v>
      </c>
      <c r="H452" s="110">
        <v>397.17500000000001</v>
      </c>
      <c r="I452" s="112">
        <v>218184.864</v>
      </c>
      <c r="J452" s="113">
        <v>198.46299999999999</v>
      </c>
      <c r="L452" s="3">
        <f t="shared" si="6"/>
        <v>48128</v>
      </c>
    </row>
    <row r="453" spans="1:12" x14ac:dyDescent="0.2">
      <c r="A453" s="91">
        <f t="shared" si="7"/>
        <v>2032</v>
      </c>
      <c r="B453" s="91">
        <f t="shared" si="8"/>
        <v>8</v>
      </c>
      <c r="C453" s="110"/>
      <c r="D453" s="110"/>
      <c r="E453" s="116">
        <f t="shared" si="5"/>
        <v>0.16357679890959834</v>
      </c>
      <c r="F453" s="91">
        <f t="shared" si="9"/>
        <v>30.68</v>
      </c>
      <c r="G453" s="110">
        <v>0.1</v>
      </c>
      <c r="H453" s="110">
        <v>418.51750000000004</v>
      </c>
      <c r="I453" s="112">
        <v>218482.43</v>
      </c>
      <c r="J453" s="113">
        <v>198.45466666666667</v>
      </c>
      <c r="L453" s="3">
        <f t="shared" si="6"/>
        <v>48145</v>
      </c>
    </row>
    <row r="454" spans="1:12" x14ac:dyDescent="0.2">
      <c r="A454" s="91">
        <f t="shared" si="7"/>
        <v>2032</v>
      </c>
      <c r="B454" s="91">
        <f t="shared" si="8"/>
        <v>9</v>
      </c>
      <c r="C454" s="110"/>
      <c r="D454" s="110"/>
      <c r="E454" s="116">
        <f t="shared" si="5"/>
        <v>0.16357679890959834</v>
      </c>
      <c r="F454" s="91">
        <f t="shared" si="9"/>
        <v>30.66</v>
      </c>
      <c r="G454" s="110">
        <v>5.2125000000000004</v>
      </c>
      <c r="H454" s="110">
        <v>326.05</v>
      </c>
      <c r="I454" s="112">
        <v>218779.99600000001</v>
      </c>
      <c r="J454" s="113">
        <v>198.44633333333331</v>
      </c>
      <c r="L454" s="3">
        <f t="shared" si="6"/>
        <v>48162</v>
      </c>
    </row>
    <row r="455" spans="1:12" x14ac:dyDescent="0.2">
      <c r="A455" s="91">
        <f t="shared" si="7"/>
        <v>2032</v>
      </c>
      <c r="B455" s="91">
        <f t="shared" si="8"/>
        <v>10</v>
      </c>
      <c r="C455" s="110"/>
      <c r="D455" s="110"/>
      <c r="E455" s="116">
        <f t="shared" si="5"/>
        <v>0.16357679890959834</v>
      </c>
      <c r="F455" s="91">
        <f t="shared" si="9"/>
        <v>30.07</v>
      </c>
      <c r="G455" s="110">
        <v>99.232500000000002</v>
      </c>
      <c r="H455" s="110">
        <v>97.24</v>
      </c>
      <c r="I455" s="112">
        <v>219077.56200000001</v>
      </c>
      <c r="J455" s="113">
        <v>198.43799999999999</v>
      </c>
      <c r="L455" s="3">
        <f t="shared" si="6"/>
        <v>48179</v>
      </c>
    </row>
    <row r="456" spans="1:12" x14ac:dyDescent="0.2">
      <c r="A456" s="91">
        <f t="shared" si="7"/>
        <v>2032</v>
      </c>
      <c r="B456" s="91">
        <f t="shared" si="8"/>
        <v>11</v>
      </c>
      <c r="C456" s="110"/>
      <c r="D456" s="110"/>
      <c r="E456" s="116">
        <f t="shared" si="5"/>
        <v>0.16357679890959834</v>
      </c>
      <c r="F456" s="91">
        <f t="shared" si="9"/>
        <v>30.72</v>
      </c>
      <c r="G456" s="110">
        <v>353.59499999999997</v>
      </c>
      <c r="H456" s="110">
        <v>11.487500000000001</v>
      </c>
      <c r="I456" s="112">
        <v>219419.29566666667</v>
      </c>
      <c r="J456" s="113">
        <v>198.43766666666667</v>
      </c>
      <c r="L456" s="3">
        <f t="shared" si="6"/>
        <v>48196</v>
      </c>
    </row>
    <row r="457" spans="1:12" x14ac:dyDescent="0.2">
      <c r="A457" s="91">
        <f t="shared" si="7"/>
        <v>2032</v>
      </c>
      <c r="B457" s="91">
        <f t="shared" si="8"/>
        <v>12</v>
      </c>
      <c r="C457" s="110"/>
      <c r="D457" s="110"/>
      <c r="E457" s="116">
        <f t="shared" si="5"/>
        <v>0.16357679890959834</v>
      </c>
      <c r="F457" s="91">
        <f t="shared" si="9"/>
        <v>30.56</v>
      </c>
      <c r="G457" s="110">
        <v>667.68999999999994</v>
      </c>
      <c r="H457" s="110">
        <v>1.1850000000000001</v>
      </c>
      <c r="I457" s="112">
        <v>219761.02933333334</v>
      </c>
      <c r="J457" s="113">
        <v>198.43733333333333</v>
      </c>
      <c r="L457" s="3">
        <f t="shared" si="6"/>
        <v>48213</v>
      </c>
    </row>
    <row r="458" spans="1:12" x14ac:dyDescent="0.2">
      <c r="A458" s="91">
        <f t="shared" si="7"/>
        <v>2033</v>
      </c>
      <c r="B458" s="91">
        <f t="shared" si="8"/>
        <v>1</v>
      </c>
      <c r="C458" s="110"/>
      <c r="D458" s="110"/>
      <c r="E458" s="116">
        <f t="shared" si="5"/>
        <v>0.1668483348877903</v>
      </c>
      <c r="F458" s="91">
        <f t="shared" si="9"/>
        <v>30.35</v>
      </c>
      <c r="G458" s="110">
        <v>927.57249999999999</v>
      </c>
      <c r="H458" s="110">
        <v>0.35</v>
      </c>
      <c r="I458" s="112">
        <v>220102.76300000001</v>
      </c>
      <c r="J458" s="113">
        <v>198.43700000000001</v>
      </c>
      <c r="L458" s="3">
        <f t="shared" si="6"/>
        <v>48230</v>
      </c>
    </row>
    <row r="459" spans="1:12" x14ac:dyDescent="0.2">
      <c r="A459" s="91">
        <f t="shared" si="7"/>
        <v>2033</v>
      </c>
      <c r="B459" s="91">
        <f t="shared" si="8"/>
        <v>2</v>
      </c>
      <c r="C459" s="110"/>
      <c r="D459" s="110"/>
      <c r="E459" s="116">
        <f t="shared" ref="E459:E522" si="10">E447*1.02</f>
        <v>0.1668483348877903</v>
      </c>
      <c r="F459" s="91">
        <f t="shared" si="9"/>
        <v>31</v>
      </c>
      <c r="G459" s="110">
        <v>858.35750000000007</v>
      </c>
      <c r="H459" s="110">
        <v>0.05</v>
      </c>
      <c r="I459" s="112">
        <v>220427.01733333335</v>
      </c>
      <c r="J459" s="113">
        <v>198.40933333333334</v>
      </c>
      <c r="L459" s="3">
        <f t="shared" si="6"/>
        <v>48247</v>
      </c>
    </row>
    <row r="460" spans="1:12" x14ac:dyDescent="0.2">
      <c r="A460" s="91">
        <f t="shared" si="7"/>
        <v>2033</v>
      </c>
      <c r="B460" s="91">
        <f t="shared" si="8"/>
        <v>3</v>
      </c>
      <c r="C460" s="110"/>
      <c r="D460" s="110"/>
      <c r="E460" s="116">
        <f t="shared" si="10"/>
        <v>0.1668483348877903</v>
      </c>
      <c r="F460" s="91">
        <f t="shared" si="9"/>
        <v>31</v>
      </c>
      <c r="G460" s="110">
        <v>666.12749999999994</v>
      </c>
      <c r="H460" s="110">
        <v>2.0225</v>
      </c>
      <c r="I460" s="112">
        <v>220751.27166666667</v>
      </c>
      <c r="J460" s="113">
        <v>198.38166666666669</v>
      </c>
      <c r="L460" s="3">
        <f t="shared" si="6"/>
        <v>48264</v>
      </c>
    </row>
    <row r="461" spans="1:12" x14ac:dyDescent="0.2">
      <c r="A461" s="91">
        <f t="shared" si="7"/>
        <v>2033</v>
      </c>
      <c r="B461" s="91">
        <f t="shared" si="8"/>
        <v>4</v>
      </c>
      <c r="C461" s="110"/>
      <c r="D461" s="110"/>
      <c r="E461" s="116">
        <f t="shared" si="10"/>
        <v>0.1668483348877903</v>
      </c>
      <c r="F461" s="91">
        <f t="shared" si="9"/>
        <v>31.65</v>
      </c>
      <c r="G461" s="110">
        <v>370.83499999999998</v>
      </c>
      <c r="H461" s="110">
        <v>22.565000000000001</v>
      </c>
      <c r="I461" s="112">
        <v>221075.52600000001</v>
      </c>
      <c r="J461" s="113">
        <v>198.35400000000001</v>
      </c>
      <c r="L461" s="3">
        <f t="shared" si="6"/>
        <v>48281</v>
      </c>
    </row>
    <row r="462" spans="1:12" x14ac:dyDescent="0.2">
      <c r="A462" s="91">
        <f t="shared" si="7"/>
        <v>2033</v>
      </c>
      <c r="B462" s="91">
        <f t="shared" si="8"/>
        <v>5</v>
      </c>
      <c r="C462" s="110"/>
      <c r="D462" s="110"/>
      <c r="E462" s="116">
        <f t="shared" si="10"/>
        <v>0.1668483348877903</v>
      </c>
      <c r="F462" s="91">
        <f t="shared" si="9"/>
        <v>29.92</v>
      </c>
      <c r="G462" s="110">
        <v>141.76749999999998</v>
      </c>
      <c r="H462" s="110">
        <v>69.552499999999995</v>
      </c>
      <c r="I462" s="112">
        <v>221436.86733333333</v>
      </c>
      <c r="J462" s="113">
        <v>198.32733333333334</v>
      </c>
      <c r="L462" s="3">
        <f t="shared" si="6"/>
        <v>48298</v>
      </c>
    </row>
    <row r="463" spans="1:12" x14ac:dyDescent="0.2">
      <c r="A463" s="91">
        <f t="shared" si="7"/>
        <v>2033</v>
      </c>
      <c r="B463" s="91">
        <f t="shared" si="8"/>
        <v>6</v>
      </c>
      <c r="C463" s="110"/>
      <c r="D463" s="110"/>
      <c r="E463" s="116">
        <f t="shared" si="10"/>
        <v>0.1668483348877903</v>
      </c>
      <c r="F463" s="91">
        <f t="shared" si="9"/>
        <v>30.09</v>
      </c>
      <c r="G463" s="110">
        <v>29.807499999999997</v>
      </c>
      <c r="H463" s="110">
        <v>219.05749999999998</v>
      </c>
      <c r="I463" s="112">
        <v>221798.20866666667</v>
      </c>
      <c r="J463" s="113">
        <v>198.30066666666667</v>
      </c>
      <c r="L463" s="3">
        <f t="shared" si="6"/>
        <v>48315</v>
      </c>
    </row>
    <row r="464" spans="1:12" x14ac:dyDescent="0.2">
      <c r="A464" s="91">
        <f t="shared" si="7"/>
        <v>2033</v>
      </c>
      <c r="B464" s="91">
        <f t="shared" si="8"/>
        <v>7</v>
      </c>
      <c r="C464" s="110"/>
      <c r="D464" s="110"/>
      <c r="E464" s="116">
        <f t="shared" si="10"/>
        <v>0.1668483348877903</v>
      </c>
      <c r="F464" s="91">
        <f t="shared" si="9"/>
        <v>30.49</v>
      </c>
      <c r="G464" s="110">
        <v>0.57250000000000001</v>
      </c>
      <c r="H464" s="110">
        <v>397.17500000000001</v>
      </c>
      <c r="I464" s="112">
        <v>222159.55</v>
      </c>
      <c r="J464" s="113">
        <v>198.274</v>
      </c>
      <c r="L464" s="3">
        <f t="shared" si="6"/>
        <v>48332</v>
      </c>
    </row>
    <row r="465" spans="1:12" x14ac:dyDescent="0.2">
      <c r="A465" s="91">
        <f t="shared" si="7"/>
        <v>2033</v>
      </c>
      <c r="B465" s="91">
        <f t="shared" si="8"/>
        <v>8</v>
      </c>
      <c r="C465" s="110"/>
      <c r="D465" s="110"/>
      <c r="E465" s="116">
        <f t="shared" si="10"/>
        <v>0.1668483348877903</v>
      </c>
      <c r="F465" s="91">
        <f t="shared" si="9"/>
        <v>29.81</v>
      </c>
      <c r="G465" s="110">
        <v>0.1</v>
      </c>
      <c r="H465" s="110">
        <v>418.51750000000004</v>
      </c>
      <c r="I465" s="112">
        <v>222480.92799999999</v>
      </c>
      <c r="J465" s="113">
        <v>198.26633333333334</v>
      </c>
      <c r="L465" s="3">
        <f t="shared" si="6"/>
        <v>48349</v>
      </c>
    </row>
    <row r="466" spans="1:12" x14ac:dyDescent="0.2">
      <c r="A466" s="91">
        <f t="shared" si="7"/>
        <v>2033</v>
      </c>
      <c r="B466" s="91">
        <f t="shared" si="8"/>
        <v>9</v>
      </c>
      <c r="C466" s="110"/>
      <c r="D466" s="110"/>
      <c r="E466" s="116">
        <f t="shared" si="10"/>
        <v>0.1668483348877903</v>
      </c>
      <c r="F466" s="91">
        <f t="shared" si="9"/>
        <v>30.68</v>
      </c>
      <c r="G466" s="110">
        <v>5.2125000000000004</v>
      </c>
      <c r="H466" s="110">
        <v>326.05</v>
      </c>
      <c r="I466" s="112">
        <v>222802.30600000001</v>
      </c>
      <c r="J466" s="113">
        <v>198.25866666666667</v>
      </c>
      <c r="L466" s="3">
        <f t="shared" si="6"/>
        <v>48366</v>
      </c>
    </row>
    <row r="467" spans="1:12" x14ac:dyDescent="0.2">
      <c r="A467" s="91">
        <f t="shared" si="7"/>
        <v>2033</v>
      </c>
      <c r="B467" s="91">
        <f t="shared" si="8"/>
        <v>10</v>
      </c>
      <c r="C467" s="110"/>
      <c r="D467" s="110"/>
      <c r="E467" s="116">
        <f t="shared" si="10"/>
        <v>0.1668483348877903</v>
      </c>
      <c r="F467" s="91">
        <f t="shared" si="9"/>
        <v>30.66</v>
      </c>
      <c r="G467" s="110">
        <v>99.232500000000002</v>
      </c>
      <c r="H467" s="110">
        <v>97.24</v>
      </c>
      <c r="I467" s="112">
        <v>223123.68400000001</v>
      </c>
      <c r="J467" s="113">
        <v>198.251</v>
      </c>
      <c r="L467" s="3">
        <f t="shared" si="6"/>
        <v>48383</v>
      </c>
    </row>
    <row r="468" spans="1:12" x14ac:dyDescent="0.2">
      <c r="A468" s="91">
        <f t="shared" si="7"/>
        <v>2033</v>
      </c>
      <c r="B468" s="91">
        <f t="shared" si="8"/>
        <v>11</v>
      </c>
      <c r="C468" s="110"/>
      <c r="D468" s="110"/>
      <c r="E468" s="116">
        <f t="shared" si="10"/>
        <v>0.1668483348877903</v>
      </c>
      <c r="F468" s="91">
        <f t="shared" si="9"/>
        <v>30.07</v>
      </c>
      <c r="G468" s="110">
        <v>353.59499999999997</v>
      </c>
      <c r="H468" s="110">
        <v>11.487500000000001</v>
      </c>
      <c r="I468" s="112">
        <v>223492.41166666668</v>
      </c>
      <c r="J468" s="113">
        <v>198.23099999999999</v>
      </c>
      <c r="L468" s="3">
        <f t="shared" si="6"/>
        <v>48400</v>
      </c>
    </row>
    <row r="469" spans="1:12" x14ac:dyDescent="0.2">
      <c r="A469" s="91">
        <f t="shared" si="7"/>
        <v>2033</v>
      </c>
      <c r="B469" s="91">
        <f t="shared" si="8"/>
        <v>12</v>
      </c>
      <c r="C469" s="110"/>
      <c r="D469" s="110"/>
      <c r="E469" s="116">
        <f t="shared" si="10"/>
        <v>0.1668483348877903</v>
      </c>
      <c r="F469" s="91">
        <f t="shared" si="9"/>
        <v>30.72</v>
      </c>
      <c r="G469" s="110">
        <v>667.68999999999994</v>
      </c>
      <c r="H469" s="110">
        <v>1.1850000000000001</v>
      </c>
      <c r="I469" s="112">
        <v>223861.13933333333</v>
      </c>
      <c r="J469" s="113">
        <v>198.21100000000001</v>
      </c>
      <c r="L469" s="3">
        <f t="shared" si="6"/>
        <v>48417</v>
      </c>
    </row>
    <row r="470" spans="1:12" x14ac:dyDescent="0.2">
      <c r="A470" s="91">
        <f t="shared" si="7"/>
        <v>2034</v>
      </c>
      <c r="B470" s="91">
        <f t="shared" si="8"/>
        <v>1</v>
      </c>
      <c r="C470" s="110"/>
      <c r="D470" s="110"/>
      <c r="E470" s="116">
        <f t="shared" si="10"/>
        <v>0.17018530158554612</v>
      </c>
      <c r="F470" s="91">
        <f t="shared" si="9"/>
        <v>30.56</v>
      </c>
      <c r="G470" s="110">
        <v>927.57249999999999</v>
      </c>
      <c r="H470" s="110">
        <v>0.35</v>
      </c>
      <c r="I470" s="112">
        <v>224229.867</v>
      </c>
      <c r="J470" s="113">
        <v>198.191</v>
      </c>
      <c r="L470" s="3">
        <f t="shared" si="6"/>
        <v>48434</v>
      </c>
    </row>
    <row r="471" spans="1:12" x14ac:dyDescent="0.2">
      <c r="A471" s="91">
        <f t="shared" si="7"/>
        <v>2034</v>
      </c>
      <c r="B471" s="91">
        <f t="shared" si="8"/>
        <v>2</v>
      </c>
      <c r="C471" s="110"/>
      <c r="D471" s="110"/>
      <c r="E471" s="116">
        <f t="shared" si="10"/>
        <v>0.17018530158554612</v>
      </c>
      <c r="F471" s="91">
        <f t="shared" si="9"/>
        <v>30.35</v>
      </c>
      <c r="G471" s="110">
        <v>858.35750000000007</v>
      </c>
      <c r="H471" s="110">
        <v>0.05</v>
      </c>
      <c r="I471" s="112">
        <v>224559.27466666666</v>
      </c>
      <c r="J471" s="113">
        <v>198.16433333333333</v>
      </c>
      <c r="L471" s="3">
        <f t="shared" si="6"/>
        <v>48451</v>
      </c>
    </row>
    <row r="472" spans="1:12" x14ac:dyDescent="0.2">
      <c r="A472" s="91">
        <f t="shared" si="7"/>
        <v>2034</v>
      </c>
      <c r="B472" s="91">
        <f t="shared" si="8"/>
        <v>3</v>
      </c>
      <c r="C472" s="110"/>
      <c r="D472" s="110"/>
      <c r="E472" s="116">
        <f t="shared" si="10"/>
        <v>0.17018530158554612</v>
      </c>
      <c r="F472" s="91">
        <f t="shared" si="9"/>
        <v>31</v>
      </c>
      <c r="G472" s="110">
        <v>666.12749999999994</v>
      </c>
      <c r="H472" s="110">
        <v>2.0225</v>
      </c>
      <c r="I472" s="112">
        <v>224888.68233333333</v>
      </c>
      <c r="J472" s="113">
        <v>198.13766666666666</v>
      </c>
      <c r="L472" s="3">
        <f t="shared" si="6"/>
        <v>48468</v>
      </c>
    </row>
    <row r="473" spans="1:12" x14ac:dyDescent="0.2">
      <c r="A473" s="91">
        <f t="shared" si="7"/>
        <v>2034</v>
      </c>
      <c r="B473" s="91">
        <f t="shared" si="8"/>
        <v>4</v>
      </c>
      <c r="C473" s="110"/>
      <c r="D473" s="110"/>
      <c r="E473" s="116">
        <f t="shared" si="10"/>
        <v>0.17018530158554612</v>
      </c>
      <c r="F473" s="91">
        <f t="shared" si="9"/>
        <v>31</v>
      </c>
      <c r="G473" s="110">
        <v>370.83499999999998</v>
      </c>
      <c r="H473" s="110">
        <v>22.565000000000001</v>
      </c>
      <c r="I473" s="112">
        <v>225218.09</v>
      </c>
      <c r="J473" s="113">
        <v>198.11099999999999</v>
      </c>
      <c r="L473" s="3">
        <f t="shared" si="6"/>
        <v>48485</v>
      </c>
    </row>
    <row r="474" spans="1:12" x14ac:dyDescent="0.2">
      <c r="A474" s="91">
        <f t="shared" si="7"/>
        <v>2034</v>
      </c>
      <c r="B474" s="91">
        <f t="shared" si="8"/>
        <v>5</v>
      </c>
      <c r="C474" s="110"/>
      <c r="D474" s="110"/>
      <c r="E474" s="116">
        <f t="shared" si="10"/>
        <v>0.17018530158554612</v>
      </c>
      <c r="F474" s="91">
        <f t="shared" si="9"/>
        <v>31.65</v>
      </c>
      <c r="G474" s="110">
        <v>141.76749999999998</v>
      </c>
      <c r="H474" s="110">
        <v>69.552499999999995</v>
      </c>
      <c r="I474" s="112">
        <v>225570.30533333332</v>
      </c>
      <c r="J474" s="113">
        <v>198.08866666666665</v>
      </c>
      <c r="L474" s="3">
        <f t="shared" si="6"/>
        <v>48502</v>
      </c>
    </row>
    <row r="475" spans="1:12" x14ac:dyDescent="0.2">
      <c r="A475" s="91">
        <f t="shared" si="7"/>
        <v>2034</v>
      </c>
      <c r="B475" s="91">
        <f t="shared" si="8"/>
        <v>6</v>
      </c>
      <c r="C475" s="110"/>
      <c r="D475" s="110"/>
      <c r="E475" s="116">
        <f t="shared" si="10"/>
        <v>0.17018530158554612</v>
      </c>
      <c r="F475" s="91">
        <f t="shared" si="9"/>
        <v>29.92</v>
      </c>
      <c r="G475" s="110">
        <v>29.807499999999997</v>
      </c>
      <c r="H475" s="110">
        <v>219.05749999999998</v>
      </c>
      <c r="I475" s="112">
        <v>225922.52066666668</v>
      </c>
      <c r="J475" s="113">
        <v>198.06633333333335</v>
      </c>
      <c r="L475" s="3">
        <f t="shared" si="6"/>
        <v>48519</v>
      </c>
    </row>
    <row r="476" spans="1:12" x14ac:dyDescent="0.2">
      <c r="A476" s="91">
        <f t="shared" si="7"/>
        <v>2034</v>
      </c>
      <c r="B476" s="91">
        <f t="shared" si="8"/>
        <v>7</v>
      </c>
      <c r="C476" s="110"/>
      <c r="D476" s="110"/>
      <c r="E476" s="116">
        <f t="shared" si="10"/>
        <v>0.17018530158554612</v>
      </c>
      <c r="F476" s="91">
        <f t="shared" si="9"/>
        <v>30.09</v>
      </c>
      <c r="G476" s="110">
        <v>0.57250000000000001</v>
      </c>
      <c r="H476" s="110">
        <v>397.17500000000001</v>
      </c>
      <c r="I476" s="112">
        <v>226274.736</v>
      </c>
      <c r="J476" s="113">
        <v>198.04400000000001</v>
      </c>
      <c r="L476" s="3">
        <f t="shared" si="6"/>
        <v>48536</v>
      </c>
    </row>
    <row r="477" spans="1:12" x14ac:dyDescent="0.2">
      <c r="A477" s="91">
        <f t="shared" si="7"/>
        <v>2034</v>
      </c>
      <c r="B477" s="91">
        <f t="shared" si="8"/>
        <v>8</v>
      </c>
      <c r="C477" s="110"/>
      <c r="D477" s="110"/>
      <c r="E477" s="116">
        <f t="shared" si="10"/>
        <v>0.17018530158554612</v>
      </c>
      <c r="F477" s="91">
        <f t="shared" si="9"/>
        <v>30.49</v>
      </c>
      <c r="G477" s="110">
        <v>0.1</v>
      </c>
      <c r="H477" s="110">
        <v>418.51750000000004</v>
      </c>
      <c r="I477" s="112">
        <v>226609.98433333333</v>
      </c>
      <c r="J477" s="113">
        <v>198.03433333333334</v>
      </c>
      <c r="L477" s="3">
        <f t="shared" si="6"/>
        <v>48553</v>
      </c>
    </row>
    <row r="478" spans="1:12" x14ac:dyDescent="0.2">
      <c r="A478" s="91">
        <f t="shared" si="7"/>
        <v>2034</v>
      </c>
      <c r="B478" s="91">
        <f t="shared" si="8"/>
        <v>9</v>
      </c>
      <c r="C478" s="110"/>
      <c r="D478" s="110"/>
      <c r="E478" s="116">
        <f t="shared" si="10"/>
        <v>0.17018530158554612</v>
      </c>
      <c r="F478" s="91">
        <f t="shared" si="9"/>
        <v>29.81</v>
      </c>
      <c r="G478" s="110">
        <v>5.2125000000000004</v>
      </c>
      <c r="H478" s="110">
        <v>326.05</v>
      </c>
      <c r="I478" s="112">
        <v>226945.23266666668</v>
      </c>
      <c r="J478" s="113">
        <v>198.02466666666666</v>
      </c>
      <c r="L478" s="3">
        <f t="shared" si="6"/>
        <v>48570</v>
      </c>
    </row>
    <row r="479" spans="1:12" x14ac:dyDescent="0.2">
      <c r="A479" s="91">
        <f>A467+1</f>
        <v>2034</v>
      </c>
      <c r="B479" s="91">
        <f>B467</f>
        <v>10</v>
      </c>
      <c r="C479" s="110"/>
      <c r="D479" s="110"/>
      <c r="E479" s="116">
        <f t="shared" si="10"/>
        <v>0.17018530158554612</v>
      </c>
      <c r="F479" s="91">
        <f t="shared" si="9"/>
        <v>30.68</v>
      </c>
      <c r="G479" s="110">
        <v>99.232500000000002</v>
      </c>
      <c r="H479" s="110">
        <v>97.24</v>
      </c>
      <c r="I479" s="112">
        <v>227280.481</v>
      </c>
      <c r="J479" s="113">
        <v>198.01499999999999</v>
      </c>
      <c r="L479" s="3">
        <f t="shared" ref="L479:L542" si="11">L478+17</f>
        <v>48587</v>
      </c>
    </row>
    <row r="480" spans="1:12" x14ac:dyDescent="0.2">
      <c r="A480" s="91">
        <f t="shared" si="7"/>
        <v>2034</v>
      </c>
      <c r="B480" s="91">
        <f t="shared" si="8"/>
        <v>11</v>
      </c>
      <c r="C480" s="110"/>
      <c r="D480" s="110"/>
      <c r="E480" s="116">
        <f t="shared" si="10"/>
        <v>0.17018530158554612</v>
      </c>
      <c r="F480" s="91">
        <f t="shared" si="9"/>
        <v>30.66</v>
      </c>
      <c r="G480" s="110">
        <v>353.59499999999997</v>
      </c>
      <c r="H480" s="110">
        <v>11.487500000000001</v>
      </c>
      <c r="I480" s="112">
        <v>227649.57766666668</v>
      </c>
      <c r="J480" s="113">
        <v>198</v>
      </c>
      <c r="L480" s="3">
        <f t="shared" si="11"/>
        <v>48604</v>
      </c>
    </row>
    <row r="481" spans="1:12" x14ac:dyDescent="0.2">
      <c r="A481" s="91">
        <f t="shared" si="7"/>
        <v>2034</v>
      </c>
      <c r="B481" s="91">
        <f t="shared" si="8"/>
        <v>12</v>
      </c>
      <c r="C481" s="110"/>
      <c r="D481" s="110"/>
      <c r="E481" s="116">
        <f t="shared" si="10"/>
        <v>0.17018530158554612</v>
      </c>
      <c r="F481" s="91">
        <f t="shared" si="9"/>
        <v>30.07</v>
      </c>
      <c r="G481" s="110">
        <v>667.68999999999994</v>
      </c>
      <c r="H481" s="110">
        <v>1.1850000000000001</v>
      </c>
      <c r="I481" s="112">
        <v>228018.67433333333</v>
      </c>
      <c r="J481" s="113">
        <v>197.98499999999999</v>
      </c>
      <c r="L481" s="3">
        <f t="shared" si="11"/>
        <v>48621</v>
      </c>
    </row>
    <row r="482" spans="1:12" x14ac:dyDescent="0.2">
      <c r="A482" s="91">
        <f t="shared" si="7"/>
        <v>2035</v>
      </c>
      <c r="B482" s="91">
        <f t="shared" si="8"/>
        <v>1</v>
      </c>
      <c r="C482" s="110"/>
      <c r="D482" s="110"/>
      <c r="E482" s="116">
        <f t="shared" si="10"/>
        <v>0.17358900761725704</v>
      </c>
      <c r="F482" s="91">
        <f t="shared" si="9"/>
        <v>30.72</v>
      </c>
      <c r="G482" s="110">
        <v>927.57249999999999</v>
      </c>
      <c r="H482" s="110">
        <v>0.35</v>
      </c>
      <c r="I482" s="112">
        <v>228387.77100000001</v>
      </c>
      <c r="J482" s="113">
        <v>197.97</v>
      </c>
      <c r="L482" s="3">
        <f t="shared" si="11"/>
        <v>48638</v>
      </c>
    </row>
    <row r="483" spans="1:12" x14ac:dyDescent="0.2">
      <c r="A483" s="91">
        <f t="shared" si="7"/>
        <v>2035</v>
      </c>
      <c r="B483" s="91">
        <f t="shared" si="8"/>
        <v>2</v>
      </c>
      <c r="C483" s="110"/>
      <c r="D483" s="110"/>
      <c r="E483" s="116">
        <f t="shared" si="10"/>
        <v>0.17358900761725704</v>
      </c>
      <c r="F483" s="91">
        <f t="shared" si="9"/>
        <v>30.56</v>
      </c>
      <c r="G483" s="110">
        <v>858.35750000000007</v>
      </c>
      <c r="H483" s="110">
        <v>0.05</v>
      </c>
      <c r="I483" s="112">
        <v>228728.07966666666</v>
      </c>
      <c r="J483" s="113">
        <v>197.92033333333333</v>
      </c>
      <c r="L483" s="3">
        <f t="shared" si="11"/>
        <v>48655</v>
      </c>
    </row>
    <row r="484" spans="1:12" x14ac:dyDescent="0.2">
      <c r="A484" s="91">
        <f t="shared" si="7"/>
        <v>2035</v>
      </c>
      <c r="B484" s="91">
        <f t="shared" si="8"/>
        <v>3</v>
      </c>
      <c r="C484" s="110"/>
      <c r="D484" s="110"/>
      <c r="E484" s="116">
        <f t="shared" si="10"/>
        <v>0.17358900761725704</v>
      </c>
      <c r="F484" s="91">
        <f t="shared" si="9"/>
        <v>30.35</v>
      </c>
      <c r="G484" s="110">
        <v>666.12749999999994</v>
      </c>
      <c r="H484" s="110">
        <v>2.0225</v>
      </c>
      <c r="I484" s="112">
        <v>229068.38833333334</v>
      </c>
      <c r="J484" s="113">
        <v>197.87066666666666</v>
      </c>
      <c r="L484" s="3">
        <f t="shared" si="11"/>
        <v>48672</v>
      </c>
    </row>
    <row r="485" spans="1:12" x14ac:dyDescent="0.2">
      <c r="A485" s="91">
        <f t="shared" si="7"/>
        <v>2035</v>
      </c>
      <c r="B485" s="91">
        <f t="shared" si="8"/>
        <v>4</v>
      </c>
      <c r="C485" s="110"/>
      <c r="D485" s="110"/>
      <c r="E485" s="116">
        <f t="shared" si="10"/>
        <v>0.17358900761725704</v>
      </c>
      <c r="F485" s="91">
        <f t="shared" si="9"/>
        <v>31</v>
      </c>
      <c r="G485" s="110">
        <v>370.83499999999998</v>
      </c>
      <c r="H485" s="110">
        <v>22.565000000000001</v>
      </c>
      <c r="I485" s="112">
        <v>229408.69699999999</v>
      </c>
      <c r="J485" s="113">
        <v>197.821</v>
      </c>
      <c r="L485" s="3">
        <f t="shared" si="11"/>
        <v>48689</v>
      </c>
    </row>
    <row r="486" spans="1:12" x14ac:dyDescent="0.2">
      <c r="A486" s="91">
        <f t="shared" si="7"/>
        <v>2035</v>
      </c>
      <c r="B486" s="91">
        <f t="shared" si="8"/>
        <v>5</v>
      </c>
      <c r="C486" s="110"/>
      <c r="D486" s="110"/>
      <c r="E486" s="116">
        <f t="shared" si="10"/>
        <v>0.17358900761725704</v>
      </c>
      <c r="F486" s="91">
        <f t="shared" si="9"/>
        <v>31</v>
      </c>
      <c r="G486" s="110">
        <v>141.76749999999998</v>
      </c>
      <c r="H486" s="110">
        <v>69.552499999999995</v>
      </c>
      <c r="I486" s="112">
        <v>229772.69633333333</v>
      </c>
      <c r="J486" s="113">
        <v>197.77866666666665</v>
      </c>
      <c r="L486" s="3">
        <f t="shared" si="11"/>
        <v>48706</v>
      </c>
    </row>
    <row r="487" spans="1:12" x14ac:dyDescent="0.2">
      <c r="A487" s="91">
        <f t="shared" si="7"/>
        <v>2035</v>
      </c>
      <c r="B487" s="91">
        <f t="shared" si="8"/>
        <v>6</v>
      </c>
      <c r="C487" s="110"/>
      <c r="D487" s="110"/>
      <c r="E487" s="116">
        <f t="shared" si="10"/>
        <v>0.17358900761725704</v>
      </c>
      <c r="F487" s="91">
        <f t="shared" si="9"/>
        <v>31.65</v>
      </c>
      <c r="G487" s="110">
        <v>29.807499999999997</v>
      </c>
      <c r="H487" s="110">
        <v>219.05749999999998</v>
      </c>
      <c r="I487" s="112">
        <v>230136.69566666667</v>
      </c>
      <c r="J487" s="113">
        <v>197.73633333333333</v>
      </c>
      <c r="L487" s="3">
        <f t="shared" si="11"/>
        <v>48723</v>
      </c>
    </row>
    <row r="488" spans="1:12" x14ac:dyDescent="0.2">
      <c r="A488" s="91">
        <f t="shared" si="7"/>
        <v>2035</v>
      </c>
      <c r="B488" s="91">
        <f t="shared" si="8"/>
        <v>7</v>
      </c>
      <c r="C488" s="110"/>
      <c r="D488" s="110"/>
      <c r="E488" s="116">
        <f t="shared" si="10"/>
        <v>0.17358900761725704</v>
      </c>
      <c r="F488" s="91">
        <f t="shared" si="9"/>
        <v>29.92</v>
      </c>
      <c r="G488" s="110">
        <v>0.57250000000000001</v>
      </c>
      <c r="H488" s="110">
        <v>397.17500000000001</v>
      </c>
      <c r="I488" s="112">
        <v>230500.69500000001</v>
      </c>
      <c r="J488" s="113">
        <v>197.69399999999999</v>
      </c>
      <c r="L488" s="3">
        <f t="shared" si="11"/>
        <v>48740</v>
      </c>
    </row>
    <row r="489" spans="1:12" x14ac:dyDescent="0.2">
      <c r="A489" s="91">
        <f t="shared" si="7"/>
        <v>2035</v>
      </c>
      <c r="B489" s="91">
        <f t="shared" si="8"/>
        <v>8</v>
      </c>
      <c r="C489" s="110"/>
      <c r="D489" s="110"/>
      <c r="E489" s="116">
        <f t="shared" si="10"/>
        <v>0.17358900761725704</v>
      </c>
      <c r="F489" s="91">
        <f t="shared" si="9"/>
        <v>30.09</v>
      </c>
      <c r="G489" s="110">
        <v>0.1</v>
      </c>
      <c r="H489" s="110">
        <v>418.51750000000004</v>
      </c>
      <c r="I489" s="112">
        <v>230836.63233333334</v>
      </c>
      <c r="J489" s="113">
        <v>197.661</v>
      </c>
      <c r="L489" s="3">
        <f t="shared" si="11"/>
        <v>48757</v>
      </c>
    </row>
    <row r="490" spans="1:12" x14ac:dyDescent="0.2">
      <c r="A490" s="91">
        <f t="shared" si="7"/>
        <v>2035</v>
      </c>
      <c r="B490" s="91">
        <f t="shared" si="8"/>
        <v>9</v>
      </c>
      <c r="C490" s="110"/>
      <c r="D490" s="110"/>
      <c r="E490" s="116">
        <f t="shared" si="10"/>
        <v>0.17358900761725704</v>
      </c>
      <c r="F490" s="91">
        <f t="shared" si="9"/>
        <v>30.49</v>
      </c>
      <c r="G490" s="110">
        <v>5.2125000000000004</v>
      </c>
      <c r="H490" s="110">
        <v>326.05</v>
      </c>
      <c r="I490" s="112">
        <v>231172.56966666668</v>
      </c>
      <c r="J490" s="113">
        <v>197.62799999999999</v>
      </c>
      <c r="L490" s="3">
        <f t="shared" si="11"/>
        <v>48774</v>
      </c>
    </row>
    <row r="491" spans="1:12" x14ac:dyDescent="0.2">
      <c r="A491" s="91">
        <f t="shared" si="7"/>
        <v>2035</v>
      </c>
      <c r="B491" s="91">
        <f t="shared" si="8"/>
        <v>10</v>
      </c>
      <c r="C491" s="110"/>
      <c r="D491" s="110"/>
      <c r="E491" s="116">
        <f t="shared" si="10"/>
        <v>0.17358900761725704</v>
      </c>
      <c r="F491" s="91">
        <f t="shared" si="9"/>
        <v>29.81</v>
      </c>
      <c r="G491" s="110">
        <v>99.232500000000002</v>
      </c>
      <c r="H491" s="110">
        <v>97.24</v>
      </c>
      <c r="I491" s="112">
        <v>231508.50700000001</v>
      </c>
      <c r="J491" s="113">
        <v>197.595</v>
      </c>
      <c r="L491" s="3">
        <f t="shared" si="11"/>
        <v>48791</v>
      </c>
    </row>
    <row r="492" spans="1:12" x14ac:dyDescent="0.2">
      <c r="A492" s="91">
        <f t="shared" si="7"/>
        <v>2035</v>
      </c>
      <c r="B492" s="91">
        <f t="shared" si="8"/>
        <v>11</v>
      </c>
      <c r="C492" s="110"/>
      <c r="D492" s="110"/>
      <c r="E492" s="116">
        <f t="shared" si="10"/>
        <v>0.17358900761725704</v>
      </c>
      <c r="F492" s="91">
        <f t="shared" si="9"/>
        <v>30.68</v>
      </c>
      <c r="G492" s="110">
        <v>353.59499999999997</v>
      </c>
      <c r="H492" s="110">
        <v>11.487500000000001</v>
      </c>
      <c r="I492" s="112">
        <v>231879.60700000002</v>
      </c>
      <c r="J492" s="113">
        <v>197.55466666666666</v>
      </c>
      <c r="L492" s="3">
        <f t="shared" si="11"/>
        <v>48808</v>
      </c>
    </row>
    <row r="493" spans="1:12" x14ac:dyDescent="0.2">
      <c r="A493" s="91">
        <f t="shared" si="7"/>
        <v>2035</v>
      </c>
      <c r="B493" s="91">
        <f t="shared" si="8"/>
        <v>12</v>
      </c>
      <c r="C493" s="110"/>
      <c r="D493" s="110"/>
      <c r="E493" s="116">
        <f t="shared" si="10"/>
        <v>0.17358900761725704</v>
      </c>
      <c r="F493" s="91">
        <f t="shared" si="9"/>
        <v>30.66</v>
      </c>
      <c r="G493" s="110">
        <v>667.68999999999994</v>
      </c>
      <c r="H493" s="110">
        <v>1.1850000000000001</v>
      </c>
      <c r="I493" s="112">
        <v>232250.70699999999</v>
      </c>
      <c r="J493" s="113">
        <v>197.51433333333333</v>
      </c>
      <c r="L493" s="3">
        <f t="shared" si="11"/>
        <v>48825</v>
      </c>
    </row>
    <row r="494" spans="1:12" x14ac:dyDescent="0.2">
      <c r="A494" s="91">
        <f t="shared" si="7"/>
        <v>2036</v>
      </c>
      <c r="B494" s="91">
        <f t="shared" si="8"/>
        <v>1</v>
      </c>
      <c r="C494" s="110"/>
      <c r="D494" s="110"/>
      <c r="E494" s="116">
        <f t="shared" si="10"/>
        <v>0.17706078776960218</v>
      </c>
      <c r="F494" s="91">
        <f t="shared" si="9"/>
        <v>30.07</v>
      </c>
      <c r="G494" s="110">
        <v>927.57249999999999</v>
      </c>
      <c r="H494" s="110">
        <v>0.35</v>
      </c>
      <c r="I494" s="112">
        <v>232621.807</v>
      </c>
      <c r="J494" s="113">
        <v>197.47399999999999</v>
      </c>
      <c r="L494" s="3">
        <f t="shared" si="11"/>
        <v>48842</v>
      </c>
    </row>
    <row r="495" spans="1:12" x14ac:dyDescent="0.2">
      <c r="A495" s="91">
        <f>A483+1</f>
        <v>2036</v>
      </c>
      <c r="B495" s="91">
        <f>B483</f>
        <v>2</v>
      </c>
      <c r="C495" s="110"/>
      <c r="D495" s="110"/>
      <c r="E495" s="116">
        <f t="shared" si="10"/>
        <v>0.17706078776960218</v>
      </c>
      <c r="F495" s="91">
        <f t="shared" si="9"/>
        <v>30.72</v>
      </c>
      <c r="G495" s="110">
        <v>858.35750000000007</v>
      </c>
      <c r="H495" s="110">
        <v>0.05</v>
      </c>
      <c r="I495" s="112">
        <v>232966.44333333333</v>
      </c>
      <c r="J495" s="113">
        <v>197.43366666666665</v>
      </c>
      <c r="L495" s="3">
        <f t="shared" si="11"/>
        <v>48859</v>
      </c>
    </row>
    <row r="496" spans="1:12" x14ac:dyDescent="0.2">
      <c r="A496" s="91">
        <f t="shared" si="7"/>
        <v>2036</v>
      </c>
      <c r="B496" s="91">
        <f t="shared" si="8"/>
        <v>3</v>
      </c>
      <c r="C496" s="110"/>
      <c r="D496" s="110"/>
      <c r="E496" s="116">
        <f t="shared" si="10"/>
        <v>0.17706078776960218</v>
      </c>
      <c r="F496" s="91">
        <f t="shared" si="9"/>
        <v>30.56</v>
      </c>
      <c r="G496" s="110">
        <v>666.12749999999994</v>
      </c>
      <c r="H496" s="110">
        <v>2.0225</v>
      </c>
      <c r="I496" s="112">
        <v>233311.07966666666</v>
      </c>
      <c r="J496" s="113">
        <v>197.39333333333335</v>
      </c>
      <c r="L496" s="3">
        <f t="shared" si="11"/>
        <v>48876</v>
      </c>
    </row>
    <row r="497" spans="1:12" x14ac:dyDescent="0.2">
      <c r="A497" s="91">
        <f t="shared" si="7"/>
        <v>2036</v>
      </c>
      <c r="B497" s="91">
        <f t="shared" si="8"/>
        <v>4</v>
      </c>
      <c r="C497" s="110"/>
      <c r="D497" s="110"/>
      <c r="E497" s="116">
        <f t="shared" si="10"/>
        <v>0.17706078776960218</v>
      </c>
      <c r="F497" s="91">
        <f t="shared" si="9"/>
        <v>30.35</v>
      </c>
      <c r="G497" s="110">
        <v>370.83499999999998</v>
      </c>
      <c r="H497" s="110">
        <v>22.565000000000001</v>
      </c>
      <c r="I497" s="112">
        <v>233655.71599999999</v>
      </c>
      <c r="J497" s="113">
        <v>197.35300000000001</v>
      </c>
      <c r="L497" s="3">
        <f t="shared" si="11"/>
        <v>48893</v>
      </c>
    </row>
    <row r="498" spans="1:12" x14ac:dyDescent="0.2">
      <c r="A498" s="91">
        <f t="shared" si="7"/>
        <v>2036</v>
      </c>
      <c r="B498" s="91">
        <f t="shared" si="8"/>
        <v>5</v>
      </c>
      <c r="C498" s="110"/>
      <c r="D498" s="110"/>
      <c r="E498" s="116">
        <f t="shared" si="10"/>
        <v>0.17706078776960218</v>
      </c>
      <c r="F498" s="91">
        <f t="shared" si="9"/>
        <v>31</v>
      </c>
      <c r="G498" s="110">
        <v>141.76749999999998</v>
      </c>
      <c r="H498" s="110">
        <v>69.552499999999995</v>
      </c>
      <c r="I498" s="112">
        <v>234015.45833333331</v>
      </c>
      <c r="J498" s="113">
        <v>197.33</v>
      </c>
      <c r="L498" s="3">
        <f t="shared" si="11"/>
        <v>48910</v>
      </c>
    </row>
    <row r="499" spans="1:12" x14ac:dyDescent="0.2">
      <c r="A499" s="91">
        <f t="shared" ref="A499:A515" si="12">A487+1</f>
        <v>2036</v>
      </c>
      <c r="B499" s="91">
        <f t="shared" ref="B499:B515" si="13">B487</f>
        <v>6</v>
      </c>
      <c r="C499" s="110"/>
      <c r="D499" s="110"/>
      <c r="E499" s="116">
        <f t="shared" si="10"/>
        <v>0.17706078776960218</v>
      </c>
      <c r="F499" s="91">
        <f t="shared" ref="F499:F562" si="14">F486</f>
        <v>31</v>
      </c>
      <c r="G499" s="110">
        <v>29.807499999999997</v>
      </c>
      <c r="H499" s="110">
        <v>219.05749999999998</v>
      </c>
      <c r="I499" s="112">
        <v>234375.20066666667</v>
      </c>
      <c r="J499" s="113">
        <v>197.30699999999999</v>
      </c>
      <c r="L499" s="3">
        <f t="shared" si="11"/>
        <v>48927</v>
      </c>
    </row>
    <row r="500" spans="1:12" x14ac:dyDescent="0.2">
      <c r="A500" s="91">
        <f t="shared" si="12"/>
        <v>2036</v>
      </c>
      <c r="B500" s="91">
        <f t="shared" si="13"/>
        <v>7</v>
      </c>
      <c r="C500" s="110"/>
      <c r="D500" s="110"/>
      <c r="E500" s="116">
        <f t="shared" si="10"/>
        <v>0.17706078776960218</v>
      </c>
      <c r="F500" s="91">
        <f t="shared" si="14"/>
        <v>31.65</v>
      </c>
      <c r="G500" s="110">
        <v>0.57250000000000001</v>
      </c>
      <c r="H500" s="110">
        <v>397.17500000000001</v>
      </c>
      <c r="I500" s="112">
        <v>234734.943</v>
      </c>
      <c r="J500" s="113">
        <v>197.28399999999999</v>
      </c>
      <c r="L500" s="3">
        <f t="shared" si="11"/>
        <v>48944</v>
      </c>
    </row>
    <row r="501" spans="1:12" x14ac:dyDescent="0.2">
      <c r="A501" s="91">
        <f t="shared" si="12"/>
        <v>2036</v>
      </c>
      <c r="B501" s="91">
        <f t="shared" si="13"/>
        <v>8</v>
      </c>
      <c r="C501" s="110"/>
      <c r="D501" s="110"/>
      <c r="E501" s="116">
        <f t="shared" si="10"/>
        <v>0.17706078776960218</v>
      </c>
      <c r="F501" s="91">
        <f t="shared" si="14"/>
        <v>29.92</v>
      </c>
      <c r="G501" s="110">
        <v>0.1</v>
      </c>
      <c r="H501" s="110">
        <v>418.51750000000004</v>
      </c>
      <c r="I501" s="112">
        <v>235067.83300000001</v>
      </c>
      <c r="J501" s="113">
        <v>197.27833333333334</v>
      </c>
      <c r="L501" s="3">
        <f t="shared" si="11"/>
        <v>48961</v>
      </c>
    </row>
    <row r="502" spans="1:12" x14ac:dyDescent="0.2">
      <c r="A502" s="91">
        <f t="shared" si="12"/>
        <v>2036</v>
      </c>
      <c r="B502" s="91">
        <f t="shared" si="13"/>
        <v>9</v>
      </c>
      <c r="C502" s="110"/>
      <c r="D502" s="110"/>
      <c r="E502" s="116">
        <f t="shared" si="10"/>
        <v>0.17706078776960218</v>
      </c>
      <c r="F502" s="91">
        <f t="shared" si="14"/>
        <v>30.09</v>
      </c>
      <c r="G502" s="110">
        <v>5.2125000000000004</v>
      </c>
      <c r="H502" s="110">
        <v>326.05</v>
      </c>
      <c r="I502" s="112">
        <v>235400.723</v>
      </c>
      <c r="J502" s="113">
        <v>197.27266666666665</v>
      </c>
      <c r="L502" s="3">
        <f t="shared" si="11"/>
        <v>48978</v>
      </c>
    </row>
    <row r="503" spans="1:12" x14ac:dyDescent="0.2">
      <c r="A503" s="91">
        <f t="shared" si="12"/>
        <v>2036</v>
      </c>
      <c r="B503" s="91">
        <f t="shared" si="13"/>
        <v>10</v>
      </c>
      <c r="C503" s="110"/>
      <c r="D503" s="110"/>
      <c r="E503" s="116">
        <f t="shared" si="10"/>
        <v>0.17706078776960218</v>
      </c>
      <c r="F503" s="91">
        <f t="shared" si="14"/>
        <v>30.49</v>
      </c>
      <c r="G503" s="110">
        <v>99.232500000000002</v>
      </c>
      <c r="H503" s="110">
        <v>97.24</v>
      </c>
      <c r="I503" s="112">
        <v>235733.61300000001</v>
      </c>
      <c r="J503" s="113">
        <v>197.267</v>
      </c>
      <c r="L503" s="3">
        <f t="shared" si="11"/>
        <v>48995</v>
      </c>
    </row>
    <row r="504" spans="1:12" x14ac:dyDescent="0.2">
      <c r="A504" s="91">
        <f t="shared" si="12"/>
        <v>2036</v>
      </c>
      <c r="B504" s="91">
        <f t="shared" si="13"/>
        <v>11</v>
      </c>
      <c r="C504" s="110"/>
      <c r="D504" s="110"/>
      <c r="E504" s="116">
        <f t="shared" si="10"/>
        <v>0.17706078776960218</v>
      </c>
      <c r="F504" s="91">
        <f t="shared" si="14"/>
        <v>29.81</v>
      </c>
      <c r="G504" s="110">
        <v>353.59499999999997</v>
      </c>
      <c r="H504" s="110">
        <v>11.487500000000001</v>
      </c>
      <c r="I504" s="112">
        <v>236115.83933333334</v>
      </c>
      <c r="J504" s="113">
        <v>197.256</v>
      </c>
      <c r="L504" s="3">
        <f t="shared" si="11"/>
        <v>49012</v>
      </c>
    </row>
    <row r="505" spans="1:12" x14ac:dyDescent="0.2">
      <c r="A505" s="91">
        <f t="shared" si="12"/>
        <v>2036</v>
      </c>
      <c r="B505" s="91">
        <f t="shared" si="13"/>
        <v>12</v>
      </c>
      <c r="C505" s="110"/>
      <c r="D505" s="110"/>
      <c r="E505" s="116">
        <f t="shared" si="10"/>
        <v>0.17706078776960218</v>
      </c>
      <c r="F505" s="91">
        <f t="shared" si="14"/>
        <v>30.68</v>
      </c>
      <c r="G505" s="110">
        <v>667.68999999999994</v>
      </c>
      <c r="H505" s="110">
        <v>1.1850000000000001</v>
      </c>
      <c r="I505" s="112">
        <v>236498.06566666666</v>
      </c>
      <c r="J505" s="113">
        <v>197.245</v>
      </c>
      <c r="L505" s="3">
        <f t="shared" si="11"/>
        <v>49029</v>
      </c>
    </row>
    <row r="506" spans="1:12" x14ac:dyDescent="0.2">
      <c r="A506" s="91">
        <f t="shared" si="12"/>
        <v>2037</v>
      </c>
      <c r="B506" s="91">
        <f t="shared" si="13"/>
        <v>1</v>
      </c>
      <c r="C506" s="110"/>
      <c r="D506" s="110"/>
      <c r="E506" s="116">
        <f t="shared" si="10"/>
        <v>0.18060200352499423</v>
      </c>
      <c r="F506" s="91">
        <f t="shared" si="14"/>
        <v>30.66</v>
      </c>
      <c r="G506" s="110">
        <v>927.57249999999999</v>
      </c>
      <c r="H506" s="110">
        <v>0.35</v>
      </c>
      <c r="I506" s="112">
        <v>236880.29199999999</v>
      </c>
      <c r="J506" s="113">
        <v>197.23400000000001</v>
      </c>
      <c r="L506" s="3">
        <f t="shared" si="11"/>
        <v>49046</v>
      </c>
    </row>
    <row r="507" spans="1:12" x14ac:dyDescent="0.2">
      <c r="A507" s="91">
        <f t="shared" si="12"/>
        <v>2037</v>
      </c>
      <c r="B507" s="91">
        <f t="shared" si="13"/>
        <v>2</v>
      </c>
      <c r="C507" s="110"/>
      <c r="D507" s="110"/>
      <c r="E507" s="116">
        <f t="shared" si="10"/>
        <v>0.18060200352499423</v>
      </c>
      <c r="F507" s="91">
        <f t="shared" si="14"/>
        <v>30.07</v>
      </c>
      <c r="G507" s="110">
        <v>858.35750000000007</v>
      </c>
      <c r="H507" s="110">
        <v>0.05</v>
      </c>
      <c r="I507" s="112">
        <v>237241.739</v>
      </c>
      <c r="J507" s="113">
        <v>197.20600000000002</v>
      </c>
      <c r="L507" s="3">
        <f t="shared" si="11"/>
        <v>49063</v>
      </c>
    </row>
    <row r="508" spans="1:12" x14ac:dyDescent="0.2">
      <c r="A508" s="91">
        <f t="shared" si="12"/>
        <v>2037</v>
      </c>
      <c r="B508" s="91">
        <f t="shared" si="13"/>
        <v>3</v>
      </c>
      <c r="C508" s="110"/>
      <c r="D508" s="110"/>
      <c r="E508" s="116">
        <f t="shared" si="10"/>
        <v>0.18060200352499423</v>
      </c>
      <c r="F508" s="91">
        <f t="shared" si="14"/>
        <v>30.72</v>
      </c>
      <c r="G508" s="110">
        <v>666.12749999999994</v>
      </c>
      <c r="H508" s="110">
        <v>2.0225</v>
      </c>
      <c r="I508" s="112">
        <v>237603.18599999999</v>
      </c>
      <c r="J508" s="113">
        <v>197.178</v>
      </c>
      <c r="L508" s="3">
        <f t="shared" si="11"/>
        <v>49080</v>
      </c>
    </row>
    <row r="509" spans="1:12" x14ac:dyDescent="0.2">
      <c r="A509" s="91">
        <f t="shared" si="12"/>
        <v>2037</v>
      </c>
      <c r="B509" s="91">
        <f t="shared" si="13"/>
        <v>4</v>
      </c>
      <c r="C509" s="110"/>
      <c r="D509" s="110"/>
      <c r="E509" s="116">
        <f t="shared" si="10"/>
        <v>0.18060200352499423</v>
      </c>
      <c r="F509" s="91">
        <f t="shared" si="14"/>
        <v>30.56</v>
      </c>
      <c r="G509" s="110">
        <v>370.83499999999998</v>
      </c>
      <c r="H509" s="110">
        <v>22.565000000000001</v>
      </c>
      <c r="I509" s="112">
        <v>237964.633</v>
      </c>
      <c r="J509" s="113">
        <v>197.15</v>
      </c>
      <c r="L509" s="3">
        <f t="shared" si="11"/>
        <v>49097</v>
      </c>
    </row>
    <row r="510" spans="1:12" x14ac:dyDescent="0.2">
      <c r="A510" s="91">
        <f t="shared" si="12"/>
        <v>2037</v>
      </c>
      <c r="B510" s="91">
        <f t="shared" si="13"/>
        <v>5</v>
      </c>
      <c r="C510" s="110"/>
      <c r="D510" s="110"/>
      <c r="E510" s="116">
        <f t="shared" si="10"/>
        <v>0.18060200352499423</v>
      </c>
      <c r="F510" s="91">
        <f t="shared" si="14"/>
        <v>30.35</v>
      </c>
      <c r="G510" s="110">
        <v>141.76749999999998</v>
      </c>
      <c r="H510" s="110">
        <v>69.552499999999995</v>
      </c>
      <c r="I510" s="112">
        <v>238356.05933333334</v>
      </c>
      <c r="J510" s="113">
        <v>197.14233333333334</v>
      </c>
      <c r="L510" s="3">
        <f t="shared" si="11"/>
        <v>49114</v>
      </c>
    </row>
    <row r="511" spans="1:12" x14ac:dyDescent="0.2">
      <c r="A511" s="91">
        <f t="shared" si="12"/>
        <v>2037</v>
      </c>
      <c r="B511" s="91">
        <f t="shared" si="13"/>
        <v>6</v>
      </c>
      <c r="C511" s="110"/>
      <c r="D511" s="110"/>
      <c r="E511" s="116">
        <f t="shared" si="10"/>
        <v>0.18060200352499423</v>
      </c>
      <c r="F511" s="91">
        <f t="shared" si="14"/>
        <v>31</v>
      </c>
      <c r="G511" s="110">
        <v>29.807499999999997</v>
      </c>
      <c r="H511" s="110">
        <v>219.05749999999998</v>
      </c>
      <c r="I511" s="112">
        <v>238747.48566666667</v>
      </c>
      <c r="J511" s="113">
        <v>197.13466666666667</v>
      </c>
      <c r="L511" s="3">
        <f t="shared" si="11"/>
        <v>49131</v>
      </c>
    </row>
    <row r="512" spans="1:12" x14ac:dyDescent="0.2">
      <c r="A512" s="91">
        <f t="shared" si="12"/>
        <v>2037</v>
      </c>
      <c r="B512" s="91">
        <f t="shared" si="13"/>
        <v>7</v>
      </c>
      <c r="C512" s="110"/>
      <c r="D512" s="110"/>
      <c r="E512" s="116">
        <f t="shared" si="10"/>
        <v>0.18060200352499423</v>
      </c>
      <c r="F512" s="91">
        <f t="shared" si="14"/>
        <v>31</v>
      </c>
      <c r="G512" s="110">
        <v>0.57250000000000001</v>
      </c>
      <c r="H512" s="110">
        <v>397.17500000000001</v>
      </c>
      <c r="I512" s="112">
        <v>239138.91200000001</v>
      </c>
      <c r="J512" s="113">
        <v>197.12700000000001</v>
      </c>
      <c r="L512" s="3">
        <f t="shared" si="11"/>
        <v>49148</v>
      </c>
    </row>
    <row r="513" spans="1:12" x14ac:dyDescent="0.2">
      <c r="A513" s="91">
        <f t="shared" si="12"/>
        <v>2037</v>
      </c>
      <c r="B513" s="91">
        <f t="shared" si="13"/>
        <v>8</v>
      </c>
      <c r="C513" s="110"/>
      <c r="D513" s="110"/>
      <c r="E513" s="116">
        <f t="shared" si="10"/>
        <v>0.18060200352499423</v>
      </c>
      <c r="F513" s="91">
        <f t="shared" si="14"/>
        <v>31.65</v>
      </c>
      <c r="G513" s="110">
        <v>0.1</v>
      </c>
      <c r="H513" s="110">
        <v>418.51750000000004</v>
      </c>
      <c r="I513" s="112">
        <v>239473.93466666667</v>
      </c>
      <c r="J513" s="113">
        <v>197.12166666666667</v>
      </c>
      <c r="L513" s="3">
        <f t="shared" si="11"/>
        <v>49165</v>
      </c>
    </row>
    <row r="514" spans="1:12" x14ac:dyDescent="0.2">
      <c r="A514" s="91">
        <f t="shared" si="12"/>
        <v>2037</v>
      </c>
      <c r="B514" s="91">
        <f t="shared" si="13"/>
        <v>9</v>
      </c>
      <c r="C514" s="110"/>
      <c r="D514" s="110"/>
      <c r="E514" s="116">
        <f t="shared" si="10"/>
        <v>0.18060200352499423</v>
      </c>
      <c r="F514" s="91">
        <f t="shared" si="14"/>
        <v>29.92</v>
      </c>
      <c r="G514" s="110">
        <v>5.2125000000000004</v>
      </c>
      <c r="H514" s="110">
        <v>326.05</v>
      </c>
      <c r="I514" s="112">
        <v>239808.95733333335</v>
      </c>
      <c r="J514" s="113">
        <v>197.11633333333333</v>
      </c>
      <c r="L514" s="3">
        <f t="shared" si="11"/>
        <v>49182</v>
      </c>
    </row>
    <row r="515" spans="1:12" x14ac:dyDescent="0.2">
      <c r="A515" s="91">
        <f t="shared" si="12"/>
        <v>2037</v>
      </c>
      <c r="B515" s="91">
        <f t="shared" si="13"/>
        <v>10</v>
      </c>
      <c r="C515" s="110"/>
      <c r="D515" s="110"/>
      <c r="E515" s="116">
        <f t="shared" si="10"/>
        <v>0.18060200352499423</v>
      </c>
      <c r="F515" s="91">
        <f t="shared" si="14"/>
        <v>30.09</v>
      </c>
      <c r="G515" s="110">
        <v>99.232500000000002</v>
      </c>
      <c r="H515" s="110">
        <v>97.24</v>
      </c>
      <c r="I515" s="112">
        <v>240143.98</v>
      </c>
      <c r="J515" s="113">
        <v>197.11099999999999</v>
      </c>
      <c r="L515" s="3">
        <f t="shared" si="11"/>
        <v>49199</v>
      </c>
    </row>
    <row r="516" spans="1:12" x14ac:dyDescent="0.2">
      <c r="A516" s="91">
        <f>A504+1</f>
        <v>2037</v>
      </c>
      <c r="B516" s="91">
        <f>B504</f>
        <v>11</v>
      </c>
      <c r="C516" s="110"/>
      <c r="D516" s="110"/>
      <c r="E516" s="116">
        <f t="shared" si="10"/>
        <v>0.18060200352499423</v>
      </c>
      <c r="F516" s="91">
        <f t="shared" si="14"/>
        <v>30.49</v>
      </c>
      <c r="G516" s="110">
        <v>353.59499999999997</v>
      </c>
      <c r="H516" s="110">
        <v>11.487500000000001</v>
      </c>
      <c r="I516" s="112">
        <v>240549.413</v>
      </c>
      <c r="J516" s="113">
        <v>197.08766666666665</v>
      </c>
      <c r="L516" s="3">
        <f t="shared" si="11"/>
        <v>49216</v>
      </c>
    </row>
    <row r="517" spans="1:12" x14ac:dyDescent="0.2">
      <c r="A517" s="91">
        <f t="shared" ref="A517:A526" si="15">A505+1</f>
        <v>2037</v>
      </c>
      <c r="B517" s="91">
        <f t="shared" ref="B517:B526" si="16">B505</f>
        <v>12</v>
      </c>
      <c r="C517" s="110"/>
      <c r="D517" s="110"/>
      <c r="E517" s="116">
        <f t="shared" si="10"/>
        <v>0.18060200352499423</v>
      </c>
      <c r="F517" s="91">
        <f t="shared" si="14"/>
        <v>29.81</v>
      </c>
      <c r="G517" s="110">
        <v>667.68999999999994</v>
      </c>
      <c r="H517" s="110">
        <v>1.1850000000000001</v>
      </c>
      <c r="I517" s="112">
        <v>240954.84600000002</v>
      </c>
      <c r="J517" s="113">
        <v>197.06433333333334</v>
      </c>
      <c r="L517" s="3">
        <f t="shared" si="11"/>
        <v>49233</v>
      </c>
    </row>
    <row r="518" spans="1:12" x14ac:dyDescent="0.2">
      <c r="A518" s="91">
        <f t="shared" si="15"/>
        <v>2038</v>
      </c>
      <c r="B518" s="91">
        <f t="shared" si="16"/>
        <v>1</v>
      </c>
      <c r="C518" s="110"/>
      <c r="D518" s="110"/>
      <c r="E518" s="116">
        <f t="shared" si="10"/>
        <v>0.18421404359549412</v>
      </c>
      <c r="F518" s="91">
        <f t="shared" si="14"/>
        <v>30.68</v>
      </c>
      <c r="G518" s="110">
        <v>927.57249999999999</v>
      </c>
      <c r="H518" s="110">
        <v>0.35</v>
      </c>
      <c r="I518" s="112">
        <v>241360.27900000001</v>
      </c>
      <c r="J518" s="113">
        <v>197.041</v>
      </c>
      <c r="L518" s="3">
        <f t="shared" si="11"/>
        <v>49250</v>
      </c>
    </row>
    <row r="519" spans="1:12" x14ac:dyDescent="0.2">
      <c r="A519" s="91">
        <f t="shared" si="15"/>
        <v>2038</v>
      </c>
      <c r="B519" s="91">
        <f t="shared" si="16"/>
        <v>2</v>
      </c>
      <c r="C519" s="110"/>
      <c r="D519" s="110"/>
      <c r="E519" s="116">
        <f t="shared" si="10"/>
        <v>0.18421404359549412</v>
      </c>
      <c r="F519" s="91">
        <f t="shared" si="14"/>
        <v>30.66</v>
      </c>
      <c r="G519" s="110">
        <v>858.35750000000007</v>
      </c>
      <c r="H519" s="110">
        <v>0.05</v>
      </c>
      <c r="I519" s="112">
        <v>241708.71633333334</v>
      </c>
      <c r="J519" s="113">
        <v>197.01166666666666</v>
      </c>
      <c r="L519" s="3">
        <f t="shared" si="11"/>
        <v>49267</v>
      </c>
    </row>
    <row r="520" spans="1:12" x14ac:dyDescent="0.2">
      <c r="A520" s="91">
        <f t="shared" si="15"/>
        <v>2038</v>
      </c>
      <c r="B520" s="91">
        <f t="shared" si="16"/>
        <v>3</v>
      </c>
      <c r="C520" s="110"/>
      <c r="D520" s="110"/>
      <c r="E520" s="116">
        <f t="shared" si="10"/>
        <v>0.18421404359549412</v>
      </c>
      <c r="F520" s="91">
        <f t="shared" si="14"/>
        <v>30.07</v>
      </c>
      <c r="G520" s="110">
        <v>666.12749999999994</v>
      </c>
      <c r="H520" s="110">
        <v>2.0225</v>
      </c>
      <c r="I520" s="112">
        <v>242057.15366666665</v>
      </c>
      <c r="J520" s="113">
        <v>196.98233333333334</v>
      </c>
      <c r="L520" s="3">
        <f t="shared" si="11"/>
        <v>49284</v>
      </c>
    </row>
    <row r="521" spans="1:12" x14ac:dyDescent="0.2">
      <c r="A521" s="91">
        <f t="shared" si="15"/>
        <v>2038</v>
      </c>
      <c r="B521" s="91">
        <f t="shared" si="16"/>
        <v>4</v>
      </c>
      <c r="C521" s="110"/>
      <c r="D521" s="110"/>
      <c r="E521" s="116">
        <f t="shared" si="10"/>
        <v>0.18421404359549412</v>
      </c>
      <c r="F521" s="91">
        <f t="shared" si="14"/>
        <v>30.72</v>
      </c>
      <c r="G521" s="110">
        <v>370.83499999999998</v>
      </c>
      <c r="H521" s="110">
        <v>22.565000000000001</v>
      </c>
      <c r="I521" s="112">
        <v>242405.59099999999</v>
      </c>
      <c r="J521" s="113">
        <v>196.953</v>
      </c>
      <c r="L521" s="3">
        <f t="shared" si="11"/>
        <v>49301</v>
      </c>
    </row>
    <row r="522" spans="1:12" x14ac:dyDescent="0.2">
      <c r="A522" s="91">
        <f t="shared" si="15"/>
        <v>2038</v>
      </c>
      <c r="B522" s="91">
        <f t="shared" si="16"/>
        <v>5</v>
      </c>
      <c r="C522" s="110"/>
      <c r="D522" s="110"/>
      <c r="E522" s="116">
        <f t="shared" si="10"/>
        <v>0.18421404359549412</v>
      </c>
      <c r="F522" s="91">
        <f t="shared" si="14"/>
        <v>30.56</v>
      </c>
      <c r="G522" s="110">
        <v>141.76749999999998</v>
      </c>
      <c r="H522" s="110">
        <v>69.552499999999995</v>
      </c>
      <c r="I522" s="112">
        <v>242793.92766666666</v>
      </c>
      <c r="J522" s="113">
        <v>196.935</v>
      </c>
      <c r="L522" s="3">
        <f t="shared" si="11"/>
        <v>49318</v>
      </c>
    </row>
    <row r="523" spans="1:12" x14ac:dyDescent="0.2">
      <c r="A523" s="91">
        <f t="shared" si="15"/>
        <v>2038</v>
      </c>
      <c r="B523" s="91">
        <f t="shared" si="16"/>
        <v>6</v>
      </c>
      <c r="C523" s="110"/>
      <c r="D523" s="110"/>
      <c r="E523" s="116">
        <f t="shared" ref="E523:E586" si="17">E511*1.02</f>
        <v>0.18421404359549412</v>
      </c>
      <c r="F523" s="91">
        <f t="shared" si="14"/>
        <v>30.35</v>
      </c>
      <c r="G523" s="110">
        <v>29.807499999999997</v>
      </c>
      <c r="H523" s="110">
        <v>219.05749999999998</v>
      </c>
      <c r="I523" s="112">
        <v>243182.26433333333</v>
      </c>
      <c r="J523" s="113">
        <v>196.917</v>
      </c>
      <c r="L523" s="3">
        <f t="shared" si="11"/>
        <v>49335</v>
      </c>
    </row>
    <row r="524" spans="1:12" x14ac:dyDescent="0.2">
      <c r="A524" s="91">
        <f t="shared" si="15"/>
        <v>2038</v>
      </c>
      <c r="B524" s="91">
        <f t="shared" si="16"/>
        <v>7</v>
      </c>
      <c r="C524" s="110"/>
      <c r="D524" s="110"/>
      <c r="E524" s="116">
        <f t="shared" si="17"/>
        <v>0.18421404359549412</v>
      </c>
      <c r="F524" s="91">
        <f t="shared" si="14"/>
        <v>31</v>
      </c>
      <c r="G524" s="110">
        <v>0.57250000000000001</v>
      </c>
      <c r="H524" s="110">
        <v>397.17500000000001</v>
      </c>
      <c r="I524" s="112">
        <v>243570.601</v>
      </c>
      <c r="J524" s="113">
        <v>196.899</v>
      </c>
      <c r="L524" s="3">
        <f t="shared" si="11"/>
        <v>49352</v>
      </c>
    </row>
    <row r="525" spans="1:12" x14ac:dyDescent="0.2">
      <c r="A525" s="91">
        <f t="shared" si="15"/>
        <v>2038</v>
      </c>
      <c r="B525" s="91">
        <f t="shared" si="16"/>
        <v>8</v>
      </c>
      <c r="C525" s="110"/>
      <c r="D525" s="110"/>
      <c r="E525" s="116">
        <f t="shared" si="17"/>
        <v>0.18421404359549412</v>
      </c>
      <c r="F525" s="91">
        <f t="shared" si="14"/>
        <v>31</v>
      </c>
      <c r="G525" s="110">
        <v>0.1</v>
      </c>
      <c r="H525" s="110">
        <v>418.51750000000004</v>
      </c>
      <c r="I525" s="112">
        <v>243902.69466666668</v>
      </c>
      <c r="J525" s="113">
        <v>196.89099999999999</v>
      </c>
      <c r="L525" s="3">
        <f t="shared" si="11"/>
        <v>49369</v>
      </c>
    </row>
    <row r="526" spans="1:12" x14ac:dyDescent="0.2">
      <c r="A526" s="91">
        <f t="shared" si="15"/>
        <v>2038</v>
      </c>
      <c r="B526" s="91">
        <f t="shared" si="16"/>
        <v>9</v>
      </c>
      <c r="C526" s="110"/>
      <c r="D526" s="110"/>
      <c r="E526" s="116">
        <f t="shared" si="17"/>
        <v>0.18421404359549412</v>
      </c>
      <c r="F526" s="91">
        <f t="shared" si="14"/>
        <v>31.65</v>
      </c>
      <c r="G526" s="110">
        <v>5.2125000000000004</v>
      </c>
      <c r="H526" s="110">
        <v>326.05</v>
      </c>
      <c r="I526" s="112">
        <v>244234.78833333333</v>
      </c>
      <c r="J526" s="113">
        <v>196.88300000000001</v>
      </c>
      <c r="L526" s="3">
        <f t="shared" si="11"/>
        <v>49386</v>
      </c>
    </row>
    <row r="527" spans="1:12" x14ac:dyDescent="0.2">
      <c r="A527" s="91">
        <f>A515+1</f>
        <v>2038</v>
      </c>
      <c r="B527" s="91">
        <f>B515</f>
        <v>10</v>
      </c>
      <c r="C527" s="110"/>
      <c r="D527" s="110"/>
      <c r="E527" s="116">
        <f t="shared" si="17"/>
        <v>0.18421404359549412</v>
      </c>
      <c r="F527" s="91">
        <f t="shared" si="14"/>
        <v>29.92</v>
      </c>
      <c r="G527" s="110">
        <v>99.232500000000002</v>
      </c>
      <c r="H527" s="110">
        <v>97.24</v>
      </c>
      <c r="I527" s="112">
        <v>244566.88200000001</v>
      </c>
      <c r="J527" s="113">
        <v>196.875</v>
      </c>
      <c r="L527" s="3">
        <f t="shared" si="11"/>
        <v>49403</v>
      </c>
    </row>
    <row r="528" spans="1:12" x14ac:dyDescent="0.2">
      <c r="A528" s="91">
        <f t="shared" ref="A528:A540" si="18">A516+1</f>
        <v>2038</v>
      </c>
      <c r="B528" s="91">
        <f t="shared" ref="B528:B540" si="19">B516</f>
        <v>11</v>
      </c>
      <c r="C528" s="110"/>
      <c r="D528" s="110"/>
      <c r="E528" s="116">
        <f t="shared" si="17"/>
        <v>0.18421404359549412</v>
      </c>
      <c r="F528" s="91">
        <f t="shared" si="14"/>
        <v>30.09</v>
      </c>
      <c r="G528" s="110">
        <v>353.59499999999997</v>
      </c>
      <c r="H528" s="110">
        <v>11.487500000000001</v>
      </c>
      <c r="I528" s="112">
        <v>244951.25066666669</v>
      </c>
      <c r="J528" s="113">
        <v>196.85866666666666</v>
      </c>
      <c r="L528" s="3">
        <f t="shared" si="11"/>
        <v>49420</v>
      </c>
    </row>
    <row r="529" spans="1:12" x14ac:dyDescent="0.2">
      <c r="A529" s="91">
        <f t="shared" si="18"/>
        <v>2038</v>
      </c>
      <c r="B529" s="91">
        <f t="shared" si="19"/>
        <v>12</v>
      </c>
      <c r="C529" s="110"/>
      <c r="D529" s="110"/>
      <c r="E529" s="116">
        <f t="shared" si="17"/>
        <v>0.18421404359549412</v>
      </c>
      <c r="F529" s="91">
        <f t="shared" si="14"/>
        <v>30.49</v>
      </c>
      <c r="G529" s="110">
        <v>667.68999999999994</v>
      </c>
      <c r="H529" s="110">
        <v>1.1850000000000001</v>
      </c>
      <c r="I529" s="112">
        <v>245335.61933333334</v>
      </c>
      <c r="J529" s="113">
        <v>196.84233333333333</v>
      </c>
      <c r="L529" s="3">
        <f t="shared" si="11"/>
        <v>49437</v>
      </c>
    </row>
    <row r="530" spans="1:12" x14ac:dyDescent="0.2">
      <c r="A530" s="91">
        <f t="shared" si="18"/>
        <v>2039</v>
      </c>
      <c r="B530" s="91">
        <f t="shared" si="19"/>
        <v>1</v>
      </c>
      <c r="C530" s="110"/>
      <c r="D530" s="110"/>
      <c r="E530" s="116">
        <f t="shared" si="17"/>
        <v>0.18789832446740401</v>
      </c>
      <c r="F530" s="91">
        <f t="shared" si="14"/>
        <v>29.81</v>
      </c>
      <c r="G530" s="110">
        <v>927.57249999999999</v>
      </c>
      <c r="H530" s="110">
        <v>0.35</v>
      </c>
      <c r="I530" s="112">
        <v>245719.98800000001</v>
      </c>
      <c r="J530" s="113">
        <v>196.82599999999999</v>
      </c>
      <c r="L530" s="3">
        <f t="shared" si="11"/>
        <v>49454</v>
      </c>
    </row>
    <row r="531" spans="1:12" x14ac:dyDescent="0.2">
      <c r="A531" s="91">
        <f t="shared" si="18"/>
        <v>2039</v>
      </c>
      <c r="B531" s="91">
        <f t="shared" si="19"/>
        <v>2</v>
      </c>
      <c r="C531" s="110"/>
      <c r="D531" s="110"/>
      <c r="E531" s="116">
        <f t="shared" si="17"/>
        <v>0.18789832446740401</v>
      </c>
      <c r="F531" s="91">
        <f t="shared" si="14"/>
        <v>30.68</v>
      </c>
      <c r="G531" s="110">
        <v>858.35750000000007</v>
      </c>
      <c r="H531" s="110">
        <v>0.05</v>
      </c>
      <c r="I531" s="112">
        <v>246050.18866666668</v>
      </c>
      <c r="J531" s="113">
        <v>196.78799999999998</v>
      </c>
      <c r="L531" s="3">
        <f t="shared" si="11"/>
        <v>49471</v>
      </c>
    </row>
    <row r="532" spans="1:12" x14ac:dyDescent="0.2">
      <c r="A532" s="91">
        <f t="shared" si="18"/>
        <v>2039</v>
      </c>
      <c r="B532" s="91">
        <f t="shared" si="19"/>
        <v>3</v>
      </c>
      <c r="C532" s="110"/>
      <c r="D532" s="110"/>
      <c r="E532" s="116">
        <f t="shared" si="17"/>
        <v>0.18789832446740401</v>
      </c>
      <c r="F532" s="91">
        <f t="shared" si="14"/>
        <v>30.66</v>
      </c>
      <c r="G532" s="110">
        <v>666.12749999999994</v>
      </c>
      <c r="H532" s="110">
        <v>2.0225</v>
      </c>
      <c r="I532" s="112">
        <v>246380.38933333333</v>
      </c>
      <c r="J532" s="113">
        <v>196.75</v>
      </c>
      <c r="L532" s="3">
        <f t="shared" si="11"/>
        <v>49488</v>
      </c>
    </row>
    <row r="533" spans="1:12" x14ac:dyDescent="0.2">
      <c r="A533" s="91">
        <f t="shared" si="18"/>
        <v>2039</v>
      </c>
      <c r="B533" s="91">
        <f t="shared" si="19"/>
        <v>4</v>
      </c>
      <c r="C533" s="110"/>
      <c r="D533" s="110"/>
      <c r="E533" s="116">
        <f t="shared" si="17"/>
        <v>0.18789832446740401</v>
      </c>
      <c r="F533" s="91">
        <f t="shared" si="14"/>
        <v>30.07</v>
      </c>
      <c r="G533" s="110">
        <v>370.83499999999998</v>
      </c>
      <c r="H533" s="110">
        <v>22.565000000000001</v>
      </c>
      <c r="I533" s="112">
        <v>246710.59</v>
      </c>
      <c r="J533" s="113">
        <v>196.71199999999999</v>
      </c>
      <c r="L533" s="3">
        <f t="shared" si="11"/>
        <v>49505</v>
      </c>
    </row>
    <row r="534" spans="1:12" x14ac:dyDescent="0.2">
      <c r="A534" s="91">
        <f t="shared" si="18"/>
        <v>2039</v>
      </c>
      <c r="B534" s="91">
        <f t="shared" si="19"/>
        <v>5</v>
      </c>
      <c r="C534" s="110"/>
      <c r="D534" s="110"/>
      <c r="E534" s="116">
        <f t="shared" si="17"/>
        <v>0.18789832446740401</v>
      </c>
      <c r="F534" s="91">
        <f t="shared" si="14"/>
        <v>30.72</v>
      </c>
      <c r="G534" s="110">
        <v>141.76749999999998</v>
      </c>
      <c r="H534" s="110">
        <v>69.552499999999995</v>
      </c>
      <c r="I534" s="112">
        <v>247091.755</v>
      </c>
      <c r="J534" s="113">
        <v>196.69066666666666</v>
      </c>
      <c r="L534" s="3">
        <f t="shared" si="11"/>
        <v>49522</v>
      </c>
    </row>
    <row r="535" spans="1:12" x14ac:dyDescent="0.2">
      <c r="A535" s="91">
        <f t="shared" si="18"/>
        <v>2039</v>
      </c>
      <c r="B535" s="91">
        <f t="shared" si="19"/>
        <v>6</v>
      </c>
      <c r="C535" s="110"/>
      <c r="D535" s="110"/>
      <c r="E535" s="116">
        <f t="shared" si="17"/>
        <v>0.18789832446740401</v>
      </c>
      <c r="F535" s="91">
        <f t="shared" si="14"/>
        <v>30.56</v>
      </c>
      <c r="G535" s="110">
        <v>29.807499999999997</v>
      </c>
      <c r="H535" s="110">
        <v>219.05749999999998</v>
      </c>
      <c r="I535" s="112">
        <v>247472.91999999998</v>
      </c>
      <c r="J535" s="113">
        <v>196.66933333333333</v>
      </c>
      <c r="L535" s="3">
        <f t="shared" si="11"/>
        <v>49539</v>
      </c>
    </row>
    <row r="536" spans="1:12" x14ac:dyDescent="0.2">
      <c r="A536" s="91">
        <f t="shared" si="18"/>
        <v>2039</v>
      </c>
      <c r="B536" s="91">
        <f t="shared" si="19"/>
        <v>7</v>
      </c>
      <c r="C536" s="110"/>
      <c r="D536" s="110"/>
      <c r="E536" s="116">
        <f t="shared" si="17"/>
        <v>0.18789832446740401</v>
      </c>
      <c r="F536" s="91">
        <f t="shared" si="14"/>
        <v>30.35</v>
      </c>
      <c r="G536" s="110">
        <v>0.57250000000000001</v>
      </c>
      <c r="H536" s="110">
        <v>397.17500000000001</v>
      </c>
      <c r="I536" s="112">
        <v>247854.08499999999</v>
      </c>
      <c r="J536" s="113">
        <v>196.648</v>
      </c>
      <c r="L536" s="3">
        <f t="shared" si="11"/>
        <v>49556</v>
      </c>
    </row>
    <row r="537" spans="1:12" x14ac:dyDescent="0.2">
      <c r="A537" s="91">
        <f t="shared" si="18"/>
        <v>2039</v>
      </c>
      <c r="B537" s="91">
        <f t="shared" si="19"/>
        <v>8</v>
      </c>
      <c r="C537" s="110"/>
      <c r="D537" s="110"/>
      <c r="E537" s="116">
        <f t="shared" si="17"/>
        <v>0.18789832446740401</v>
      </c>
      <c r="F537" s="91">
        <f t="shared" si="14"/>
        <v>31</v>
      </c>
      <c r="G537" s="110">
        <v>0.1</v>
      </c>
      <c r="H537" s="110">
        <v>418.51750000000004</v>
      </c>
      <c r="I537" s="112">
        <v>248236.93466666667</v>
      </c>
      <c r="J537" s="113">
        <v>196.60499999999999</v>
      </c>
      <c r="L537" s="3">
        <f t="shared" si="11"/>
        <v>49573</v>
      </c>
    </row>
    <row r="538" spans="1:12" x14ac:dyDescent="0.2">
      <c r="A538" s="91">
        <f t="shared" si="18"/>
        <v>2039</v>
      </c>
      <c r="B538" s="91">
        <f t="shared" si="19"/>
        <v>9</v>
      </c>
      <c r="C538" s="110"/>
      <c r="D538" s="110"/>
      <c r="E538" s="116">
        <f t="shared" si="17"/>
        <v>0.18789832446740401</v>
      </c>
      <c r="F538" s="91">
        <f t="shared" si="14"/>
        <v>31</v>
      </c>
      <c r="G538" s="110">
        <v>5.2125000000000004</v>
      </c>
      <c r="H538" s="110">
        <v>326.05</v>
      </c>
      <c r="I538" s="112">
        <v>248619.78433333331</v>
      </c>
      <c r="J538" s="113">
        <v>196.56200000000001</v>
      </c>
      <c r="L538" s="3">
        <f t="shared" si="11"/>
        <v>49590</v>
      </c>
    </row>
    <row r="539" spans="1:12" x14ac:dyDescent="0.2">
      <c r="A539" s="91">
        <f t="shared" si="18"/>
        <v>2039</v>
      </c>
      <c r="B539" s="91">
        <f t="shared" si="19"/>
        <v>10</v>
      </c>
      <c r="C539" s="110"/>
      <c r="D539" s="110"/>
      <c r="E539" s="116">
        <f t="shared" si="17"/>
        <v>0.18789832446740401</v>
      </c>
      <c r="F539" s="91">
        <f t="shared" si="14"/>
        <v>31.65</v>
      </c>
      <c r="G539" s="110">
        <v>99.232500000000002</v>
      </c>
      <c r="H539" s="110">
        <v>97.24</v>
      </c>
      <c r="I539" s="112">
        <v>249002.63399999999</v>
      </c>
      <c r="J539" s="113">
        <v>196.51900000000001</v>
      </c>
      <c r="L539" s="3">
        <f t="shared" si="11"/>
        <v>49607</v>
      </c>
    </row>
    <row r="540" spans="1:12" x14ac:dyDescent="0.2">
      <c r="A540" s="91">
        <f t="shared" si="18"/>
        <v>2039</v>
      </c>
      <c r="B540" s="91">
        <f t="shared" si="19"/>
        <v>11</v>
      </c>
      <c r="C540" s="110"/>
      <c r="D540" s="110"/>
      <c r="E540" s="116">
        <f t="shared" si="17"/>
        <v>0.18789832446740401</v>
      </c>
      <c r="F540" s="91">
        <f t="shared" si="14"/>
        <v>29.92</v>
      </c>
      <c r="G540" s="110">
        <v>353.59499999999997</v>
      </c>
      <c r="H540" s="110">
        <v>11.487500000000001</v>
      </c>
      <c r="I540" s="112">
        <v>249441.74566666665</v>
      </c>
      <c r="J540" s="113">
        <v>196.47533333333334</v>
      </c>
      <c r="L540" s="3">
        <f t="shared" si="11"/>
        <v>49624</v>
      </c>
    </row>
    <row r="541" spans="1:12" x14ac:dyDescent="0.2">
      <c r="A541" s="91">
        <f>A529+1</f>
        <v>2039</v>
      </c>
      <c r="B541" s="91">
        <f>B529</f>
        <v>12</v>
      </c>
      <c r="C541" s="110"/>
      <c r="D541" s="110"/>
      <c r="E541" s="116">
        <f t="shared" si="17"/>
        <v>0.18789832446740401</v>
      </c>
      <c r="F541" s="91">
        <f t="shared" si="14"/>
        <v>30.09</v>
      </c>
      <c r="G541" s="110">
        <v>667.68999999999994</v>
      </c>
      <c r="H541" s="110">
        <v>1.1850000000000001</v>
      </c>
      <c r="I541" s="112">
        <v>249880.85733333335</v>
      </c>
      <c r="J541" s="113">
        <v>196.43166666666667</v>
      </c>
      <c r="L541" s="3">
        <f t="shared" si="11"/>
        <v>49641</v>
      </c>
    </row>
    <row r="542" spans="1:12" x14ac:dyDescent="0.2">
      <c r="A542" s="91">
        <f t="shared" ref="A542:A553" si="20">A530+1</f>
        <v>2040</v>
      </c>
      <c r="B542" s="91">
        <f t="shared" ref="B542:B553" si="21">B530</f>
        <v>1</v>
      </c>
      <c r="C542" s="110"/>
      <c r="D542" s="110"/>
      <c r="E542" s="116">
        <f t="shared" si="17"/>
        <v>0.1916562909567521</v>
      </c>
      <c r="F542" s="91">
        <f t="shared" si="14"/>
        <v>30.49</v>
      </c>
      <c r="G542" s="110">
        <v>927.57249999999999</v>
      </c>
      <c r="H542" s="110">
        <v>0.35</v>
      </c>
      <c r="I542" s="112">
        <v>250319.96900000001</v>
      </c>
      <c r="J542" s="113">
        <v>196.38800000000001</v>
      </c>
      <c r="L542" s="3">
        <f t="shared" si="11"/>
        <v>49658</v>
      </c>
    </row>
    <row r="543" spans="1:12" x14ac:dyDescent="0.2">
      <c r="A543" s="91">
        <f t="shared" si="20"/>
        <v>2040</v>
      </c>
      <c r="B543" s="91">
        <f t="shared" si="21"/>
        <v>2</v>
      </c>
      <c r="C543" s="110"/>
      <c r="D543" s="110"/>
      <c r="E543" s="116">
        <f t="shared" si="17"/>
        <v>0.1916562909567521</v>
      </c>
      <c r="F543" s="91">
        <f t="shared" si="14"/>
        <v>29.81</v>
      </c>
      <c r="G543" s="110">
        <v>858.35750000000007</v>
      </c>
      <c r="H543" s="110">
        <v>0.05</v>
      </c>
      <c r="I543" s="112">
        <v>250791.43333333335</v>
      </c>
      <c r="J543" s="113">
        <v>196.32233333333335</v>
      </c>
      <c r="L543" s="3">
        <f t="shared" ref="L543:L577" si="22">L542+17</f>
        <v>49675</v>
      </c>
    </row>
    <row r="544" spans="1:12" x14ac:dyDescent="0.2">
      <c r="A544" s="91">
        <f t="shared" si="20"/>
        <v>2040</v>
      </c>
      <c r="B544" s="91">
        <f t="shared" si="21"/>
        <v>3</v>
      </c>
      <c r="C544" s="110"/>
      <c r="D544" s="110"/>
      <c r="E544" s="116">
        <f t="shared" si="17"/>
        <v>0.1916562909567521</v>
      </c>
      <c r="F544" s="91">
        <f t="shared" si="14"/>
        <v>30.68</v>
      </c>
      <c r="G544" s="110">
        <v>666.12749999999994</v>
      </c>
      <c r="H544" s="110">
        <v>2.0225</v>
      </c>
      <c r="I544" s="112">
        <v>251262.89766666666</v>
      </c>
      <c r="J544" s="113">
        <v>196.25666666666666</v>
      </c>
      <c r="L544" s="3">
        <f t="shared" si="22"/>
        <v>49692</v>
      </c>
    </row>
    <row r="545" spans="1:12" x14ac:dyDescent="0.2">
      <c r="A545" s="91">
        <f t="shared" si="20"/>
        <v>2040</v>
      </c>
      <c r="B545" s="91">
        <f t="shared" si="21"/>
        <v>4</v>
      </c>
      <c r="C545" s="110"/>
      <c r="D545" s="110"/>
      <c r="E545" s="116">
        <f t="shared" si="17"/>
        <v>0.1916562909567521</v>
      </c>
      <c r="F545" s="91">
        <f t="shared" si="14"/>
        <v>30.66</v>
      </c>
      <c r="G545" s="110">
        <v>370.83499999999998</v>
      </c>
      <c r="H545" s="110">
        <v>22.565000000000001</v>
      </c>
      <c r="I545" s="112">
        <v>251734.36199999999</v>
      </c>
      <c r="J545" s="113">
        <v>196.191</v>
      </c>
      <c r="L545" s="3">
        <f t="shared" si="22"/>
        <v>49709</v>
      </c>
    </row>
    <row r="546" spans="1:12" x14ac:dyDescent="0.2">
      <c r="A546" s="91">
        <f t="shared" si="20"/>
        <v>2040</v>
      </c>
      <c r="B546" s="91">
        <f t="shared" si="21"/>
        <v>5</v>
      </c>
      <c r="C546" s="110"/>
      <c r="D546" s="110"/>
      <c r="E546" s="116">
        <f t="shared" si="17"/>
        <v>0.1916562909567521</v>
      </c>
      <c r="F546" s="91">
        <f t="shared" si="14"/>
        <v>30.07</v>
      </c>
      <c r="G546" s="110">
        <v>141.76749999999998</v>
      </c>
      <c r="H546" s="110">
        <v>69.552499999999995</v>
      </c>
      <c r="I546" s="112">
        <v>252093.47966666665</v>
      </c>
      <c r="J546" s="113">
        <v>196.16866666666667</v>
      </c>
      <c r="L546" s="3">
        <f t="shared" si="22"/>
        <v>49726</v>
      </c>
    </row>
    <row r="547" spans="1:12" x14ac:dyDescent="0.2">
      <c r="A547" s="91">
        <f t="shared" si="20"/>
        <v>2040</v>
      </c>
      <c r="B547" s="91">
        <f t="shared" si="21"/>
        <v>6</v>
      </c>
      <c r="C547" s="110"/>
      <c r="D547" s="110"/>
      <c r="E547" s="116">
        <f t="shared" si="17"/>
        <v>0.1916562909567521</v>
      </c>
      <c r="F547" s="91">
        <f t="shared" si="14"/>
        <v>30.72</v>
      </c>
      <c r="G547" s="110">
        <v>29.807499999999997</v>
      </c>
      <c r="H547" s="110">
        <v>219.05749999999998</v>
      </c>
      <c r="I547" s="112">
        <v>252452.59733333334</v>
      </c>
      <c r="J547" s="113">
        <v>196.14633333333333</v>
      </c>
      <c r="L547" s="3">
        <f t="shared" si="22"/>
        <v>49743</v>
      </c>
    </row>
    <row r="548" spans="1:12" x14ac:dyDescent="0.2">
      <c r="A548" s="91">
        <f t="shared" si="20"/>
        <v>2040</v>
      </c>
      <c r="B548" s="91">
        <f t="shared" si="21"/>
        <v>7</v>
      </c>
      <c r="C548" s="110"/>
      <c r="D548" s="110"/>
      <c r="E548" s="116">
        <f t="shared" si="17"/>
        <v>0.1916562909567521</v>
      </c>
      <c r="F548" s="91">
        <f t="shared" si="14"/>
        <v>30.56</v>
      </c>
      <c r="G548" s="110">
        <v>0.57250000000000001</v>
      </c>
      <c r="H548" s="110">
        <v>397.17500000000001</v>
      </c>
      <c r="I548" s="112">
        <v>252811.715</v>
      </c>
      <c r="J548" s="113">
        <v>196.124</v>
      </c>
      <c r="L548" s="3">
        <f t="shared" si="22"/>
        <v>49760</v>
      </c>
    </row>
    <row r="549" spans="1:12" x14ac:dyDescent="0.2">
      <c r="A549" s="91">
        <f t="shared" si="20"/>
        <v>2040</v>
      </c>
      <c r="B549" s="91">
        <f t="shared" si="21"/>
        <v>8</v>
      </c>
      <c r="C549" s="110"/>
      <c r="D549" s="110"/>
      <c r="E549" s="116">
        <f t="shared" si="17"/>
        <v>0.1916562909567521</v>
      </c>
      <c r="F549" s="91">
        <f t="shared" si="14"/>
        <v>30.35</v>
      </c>
      <c r="G549" s="110">
        <v>0.1</v>
      </c>
      <c r="H549" s="110">
        <v>418.51750000000004</v>
      </c>
      <c r="I549" s="112">
        <v>253200.67266666665</v>
      </c>
      <c r="J549" s="113">
        <v>196.07733333333334</v>
      </c>
      <c r="L549" s="3">
        <f t="shared" si="22"/>
        <v>49777</v>
      </c>
    </row>
    <row r="550" spans="1:12" x14ac:dyDescent="0.2">
      <c r="A550" s="91">
        <f t="shared" si="20"/>
        <v>2040</v>
      </c>
      <c r="B550" s="91">
        <f t="shared" si="21"/>
        <v>9</v>
      </c>
      <c r="C550" s="110"/>
      <c r="D550" s="110"/>
      <c r="E550" s="116">
        <f t="shared" si="17"/>
        <v>0.1916562909567521</v>
      </c>
      <c r="F550" s="91">
        <f t="shared" si="14"/>
        <v>31</v>
      </c>
      <c r="G550" s="110">
        <v>5.2125000000000004</v>
      </c>
      <c r="H550" s="110">
        <v>326.05</v>
      </c>
      <c r="I550" s="112">
        <v>253589.63033333333</v>
      </c>
      <c r="J550" s="113">
        <v>196.03066666666666</v>
      </c>
      <c r="L550" s="3">
        <f t="shared" si="22"/>
        <v>49794</v>
      </c>
    </row>
    <row r="551" spans="1:12" x14ac:dyDescent="0.2">
      <c r="A551" s="91">
        <f t="shared" si="20"/>
        <v>2040</v>
      </c>
      <c r="B551" s="91">
        <f t="shared" si="21"/>
        <v>10</v>
      </c>
      <c r="C551" s="110"/>
      <c r="D551" s="110"/>
      <c r="E551" s="116">
        <f t="shared" si="17"/>
        <v>0.1916562909567521</v>
      </c>
      <c r="F551" s="91">
        <f t="shared" si="14"/>
        <v>31</v>
      </c>
      <c r="G551" s="110">
        <v>99.232500000000002</v>
      </c>
      <c r="H551" s="110">
        <v>97.24</v>
      </c>
      <c r="I551" s="112">
        <v>253978.58799999999</v>
      </c>
      <c r="J551" s="113">
        <v>195.98400000000001</v>
      </c>
      <c r="L551" s="3">
        <f t="shared" si="22"/>
        <v>49811</v>
      </c>
    </row>
    <row r="552" spans="1:12" x14ac:dyDescent="0.2">
      <c r="A552" s="91">
        <f t="shared" si="20"/>
        <v>2040</v>
      </c>
      <c r="B552" s="91">
        <f t="shared" si="21"/>
        <v>11</v>
      </c>
      <c r="C552" s="110"/>
      <c r="D552" s="110"/>
      <c r="E552" s="116">
        <f t="shared" si="17"/>
        <v>0.1916562909567521</v>
      </c>
      <c r="F552" s="91">
        <f t="shared" si="14"/>
        <v>31.65</v>
      </c>
      <c r="G552" s="110">
        <v>353.59499999999997</v>
      </c>
      <c r="H552" s="110">
        <v>11.487500000000001</v>
      </c>
      <c r="I552" s="112">
        <v>254407.48433333333</v>
      </c>
      <c r="J552" s="113">
        <v>195.881</v>
      </c>
      <c r="L552" s="3">
        <f t="shared" si="22"/>
        <v>49828</v>
      </c>
    </row>
    <row r="553" spans="1:12" x14ac:dyDescent="0.2">
      <c r="A553" s="91">
        <f t="shared" si="20"/>
        <v>2040</v>
      </c>
      <c r="B553" s="91">
        <f t="shared" si="21"/>
        <v>12</v>
      </c>
      <c r="C553" s="110"/>
      <c r="D553" s="110"/>
      <c r="E553" s="116">
        <f t="shared" si="17"/>
        <v>0.1916562909567521</v>
      </c>
      <c r="F553" s="91">
        <f t="shared" si="14"/>
        <v>29.92</v>
      </c>
      <c r="G553" s="110">
        <v>667.68999999999994</v>
      </c>
      <c r="H553" s="110">
        <v>1.1850000000000001</v>
      </c>
      <c r="I553" s="112">
        <v>254836.38066666666</v>
      </c>
      <c r="J553" s="113">
        <v>195.77800000000002</v>
      </c>
      <c r="L553" s="3">
        <f t="shared" si="22"/>
        <v>49845</v>
      </c>
    </row>
    <row r="554" spans="1:12" x14ac:dyDescent="0.2">
      <c r="A554" s="91">
        <v>2041</v>
      </c>
      <c r="B554" s="91">
        <v>1</v>
      </c>
      <c r="E554" s="116">
        <f t="shared" si="17"/>
        <v>0.19548941677588716</v>
      </c>
      <c r="F554" s="91">
        <f t="shared" si="14"/>
        <v>30.09</v>
      </c>
      <c r="G554" s="110">
        <v>927.57249999999999</v>
      </c>
      <c r="H554" s="110">
        <v>0.35</v>
      </c>
      <c r="I554" s="112">
        <v>255265.277</v>
      </c>
      <c r="J554" s="113">
        <v>195.67500000000001</v>
      </c>
      <c r="L554" s="3">
        <f t="shared" si="22"/>
        <v>49862</v>
      </c>
    </row>
    <row r="555" spans="1:12" x14ac:dyDescent="0.2">
      <c r="A555" s="91">
        <v>2041</v>
      </c>
      <c r="B555" s="91">
        <v>2</v>
      </c>
      <c r="E555" s="116">
        <f t="shared" si="17"/>
        <v>0.19548941677588716</v>
      </c>
      <c r="F555" s="91">
        <f t="shared" si="14"/>
        <v>30.49</v>
      </c>
      <c r="G555" s="110">
        <v>858.35750000000007</v>
      </c>
      <c r="H555" s="110">
        <v>0.05</v>
      </c>
      <c r="I555" s="112">
        <v>255691.43533333333</v>
      </c>
      <c r="J555" s="113">
        <v>195.58766666666668</v>
      </c>
      <c r="L555" s="3">
        <f t="shared" si="22"/>
        <v>49879</v>
      </c>
    </row>
    <row r="556" spans="1:12" x14ac:dyDescent="0.2">
      <c r="A556" s="91">
        <v>2041</v>
      </c>
      <c r="B556" s="91">
        <v>3</v>
      </c>
      <c r="E556" s="116">
        <f t="shared" si="17"/>
        <v>0.19548941677588716</v>
      </c>
      <c r="F556" s="91">
        <f t="shared" si="14"/>
        <v>29.81</v>
      </c>
      <c r="G556" s="110">
        <v>666.12749999999994</v>
      </c>
      <c r="H556" s="110">
        <v>2.0225</v>
      </c>
      <c r="I556" s="112">
        <v>256117.59366666668</v>
      </c>
      <c r="J556" s="113">
        <v>195.50033333333334</v>
      </c>
      <c r="L556" s="3">
        <f t="shared" si="22"/>
        <v>49896</v>
      </c>
    </row>
    <row r="557" spans="1:12" x14ac:dyDescent="0.2">
      <c r="A557" s="91">
        <v>2041</v>
      </c>
      <c r="B557" s="91">
        <v>4</v>
      </c>
      <c r="E557" s="116">
        <f t="shared" si="17"/>
        <v>0.19548941677588716</v>
      </c>
      <c r="F557" s="91">
        <f t="shared" si="14"/>
        <v>30.68</v>
      </c>
      <c r="G557" s="110">
        <v>370.83499999999998</v>
      </c>
      <c r="H557" s="110">
        <v>22.565000000000001</v>
      </c>
      <c r="I557" s="112">
        <v>256543.75200000001</v>
      </c>
      <c r="J557" s="113">
        <v>195.41300000000001</v>
      </c>
      <c r="L557" s="3">
        <f t="shared" si="22"/>
        <v>49913</v>
      </c>
    </row>
    <row r="558" spans="1:12" x14ac:dyDescent="0.2">
      <c r="A558" s="91">
        <v>2041</v>
      </c>
      <c r="B558" s="91">
        <v>5</v>
      </c>
      <c r="E558" s="116">
        <f t="shared" si="17"/>
        <v>0.19548941677588716</v>
      </c>
      <c r="F558" s="91">
        <f t="shared" si="14"/>
        <v>30.66</v>
      </c>
      <c r="G558" s="110">
        <v>141.76749999999998</v>
      </c>
      <c r="H558" s="110">
        <v>69.552499999999995</v>
      </c>
      <c r="I558" s="112">
        <v>256967.35399999999</v>
      </c>
      <c r="J558" s="113">
        <v>195.32466666666667</v>
      </c>
      <c r="L558" s="3">
        <f t="shared" si="22"/>
        <v>49930</v>
      </c>
    </row>
    <row r="559" spans="1:12" x14ac:dyDescent="0.2">
      <c r="A559" s="91">
        <v>2041</v>
      </c>
      <c r="B559" s="91">
        <v>6</v>
      </c>
      <c r="E559" s="116">
        <f t="shared" si="17"/>
        <v>0.19548941677588716</v>
      </c>
      <c r="F559" s="91">
        <f t="shared" si="14"/>
        <v>30.07</v>
      </c>
      <c r="G559" s="110">
        <v>29.807499999999997</v>
      </c>
      <c r="H559" s="110">
        <v>219.05749999999998</v>
      </c>
      <c r="I559" s="112">
        <v>257390.95600000001</v>
      </c>
      <c r="J559" s="113">
        <v>195.23633333333333</v>
      </c>
      <c r="L559" s="3">
        <f t="shared" si="22"/>
        <v>49947</v>
      </c>
    </row>
    <row r="560" spans="1:12" x14ac:dyDescent="0.2">
      <c r="A560" s="91">
        <v>2041</v>
      </c>
      <c r="B560" s="91">
        <v>7</v>
      </c>
      <c r="E560" s="116">
        <f t="shared" si="17"/>
        <v>0.19548941677588716</v>
      </c>
      <c r="F560" s="91">
        <f t="shared" si="14"/>
        <v>30.72</v>
      </c>
      <c r="G560" s="110">
        <v>0.57250000000000001</v>
      </c>
      <c r="H560" s="110">
        <v>397.17500000000001</v>
      </c>
      <c r="I560" s="112">
        <v>257814.55799999999</v>
      </c>
      <c r="J560" s="113">
        <v>195.148</v>
      </c>
      <c r="L560" s="3">
        <f t="shared" si="22"/>
        <v>49964</v>
      </c>
    </row>
    <row r="561" spans="1:12" x14ac:dyDescent="0.2">
      <c r="A561" s="91">
        <v>2041</v>
      </c>
      <c r="B561" s="91">
        <v>8</v>
      </c>
      <c r="E561" s="116">
        <f t="shared" si="17"/>
        <v>0.19548941677588716</v>
      </c>
      <c r="F561" s="91">
        <f t="shared" si="14"/>
        <v>30.56</v>
      </c>
      <c r="G561" s="110">
        <v>0.1</v>
      </c>
      <c r="H561" s="110">
        <v>418.51750000000004</v>
      </c>
      <c r="I561" s="112">
        <v>258227.72433333332</v>
      </c>
      <c r="J561" s="113">
        <v>195.07666666666665</v>
      </c>
      <c r="L561" s="3">
        <f t="shared" si="22"/>
        <v>49981</v>
      </c>
    </row>
    <row r="562" spans="1:12" x14ac:dyDescent="0.2">
      <c r="A562" s="91">
        <v>2041</v>
      </c>
      <c r="B562" s="91">
        <v>9</v>
      </c>
      <c r="E562" s="116">
        <f t="shared" si="17"/>
        <v>0.19548941677588716</v>
      </c>
      <c r="F562" s="91">
        <f t="shared" si="14"/>
        <v>30.35</v>
      </c>
      <c r="G562" s="110">
        <v>5.2125000000000004</v>
      </c>
      <c r="H562" s="110">
        <v>326.05</v>
      </c>
      <c r="I562" s="112">
        <v>258640.89066666667</v>
      </c>
      <c r="J562" s="113">
        <v>195.00533333333334</v>
      </c>
      <c r="L562" s="3">
        <f t="shared" si="22"/>
        <v>49998</v>
      </c>
    </row>
    <row r="563" spans="1:12" x14ac:dyDescent="0.2">
      <c r="A563" s="91">
        <v>2041</v>
      </c>
      <c r="B563" s="91">
        <v>10</v>
      </c>
      <c r="E563" s="116">
        <f t="shared" si="17"/>
        <v>0.19548941677588716</v>
      </c>
      <c r="F563" s="91">
        <f>F550</f>
        <v>31</v>
      </c>
      <c r="G563" s="110">
        <v>99.232500000000002</v>
      </c>
      <c r="H563" s="110">
        <v>97.24</v>
      </c>
      <c r="I563" s="112">
        <v>259054.057</v>
      </c>
      <c r="J563" s="113">
        <v>194.934</v>
      </c>
      <c r="L563" s="3">
        <f t="shared" si="22"/>
        <v>50015</v>
      </c>
    </row>
    <row r="564" spans="1:12" x14ac:dyDescent="0.2">
      <c r="A564" s="91">
        <v>2041</v>
      </c>
      <c r="B564" s="91">
        <v>11</v>
      </c>
      <c r="E564" s="116">
        <f t="shared" si="17"/>
        <v>0.19548941677588716</v>
      </c>
      <c r="F564" s="91">
        <f>F551</f>
        <v>31</v>
      </c>
      <c r="G564" s="110">
        <v>353.59499999999997</v>
      </c>
      <c r="H564" s="110">
        <v>11.487500000000001</v>
      </c>
      <c r="I564" s="112">
        <v>259519.394</v>
      </c>
      <c r="J564" s="113">
        <v>194.82300000000001</v>
      </c>
      <c r="L564" s="3">
        <f t="shared" si="22"/>
        <v>50032</v>
      </c>
    </row>
    <row r="565" spans="1:12" x14ac:dyDescent="0.2">
      <c r="A565" s="91">
        <v>2041</v>
      </c>
      <c r="B565" s="91">
        <v>12</v>
      </c>
      <c r="E565" s="116">
        <f t="shared" si="17"/>
        <v>0.19548941677588716</v>
      </c>
      <c r="F565" s="91">
        <f>F552</f>
        <v>31.65</v>
      </c>
      <c r="G565" s="110">
        <v>667.68999999999994</v>
      </c>
      <c r="H565" s="110">
        <v>1.1850000000000001</v>
      </c>
      <c r="I565" s="112">
        <v>259984.731</v>
      </c>
      <c r="J565" s="113">
        <v>194.71199999999999</v>
      </c>
      <c r="L565" s="3">
        <f t="shared" si="22"/>
        <v>50049</v>
      </c>
    </row>
    <row r="566" spans="1:12" x14ac:dyDescent="0.2">
      <c r="A566" s="91">
        <v>2042</v>
      </c>
      <c r="B566" s="91">
        <v>1</v>
      </c>
      <c r="E566" s="116">
        <f t="shared" si="17"/>
        <v>0.19939920511140491</v>
      </c>
      <c r="F566" s="91">
        <f t="shared" ref="F566:F589" si="23">F553</f>
        <v>29.92</v>
      </c>
      <c r="G566" s="110">
        <v>927.57249999999999</v>
      </c>
      <c r="H566" s="110">
        <v>0.35</v>
      </c>
      <c r="I566" s="112">
        <v>260450.068</v>
      </c>
      <c r="J566" s="113">
        <v>194.601</v>
      </c>
      <c r="L566" s="3">
        <f t="shared" si="22"/>
        <v>50066</v>
      </c>
    </row>
    <row r="567" spans="1:12" x14ac:dyDescent="0.2">
      <c r="A567" s="91">
        <v>2042</v>
      </c>
      <c r="B567" s="91">
        <v>2</v>
      </c>
      <c r="E567" s="116">
        <f t="shared" si="17"/>
        <v>0.19939920511140491</v>
      </c>
      <c r="F567" s="91">
        <f t="shared" si="23"/>
        <v>30.09</v>
      </c>
      <c r="G567" s="110">
        <v>858.35750000000007</v>
      </c>
      <c r="H567" s="110">
        <v>0.05</v>
      </c>
      <c r="I567" s="112">
        <v>260890.36633333334</v>
      </c>
      <c r="J567" s="113">
        <v>194.48599999999999</v>
      </c>
      <c r="L567" s="3">
        <f t="shared" si="22"/>
        <v>50083</v>
      </c>
    </row>
    <row r="568" spans="1:12" x14ac:dyDescent="0.2">
      <c r="A568" s="91">
        <v>2042</v>
      </c>
      <c r="B568" s="91">
        <v>3</v>
      </c>
      <c r="E568" s="116">
        <f t="shared" si="17"/>
        <v>0.19939920511140491</v>
      </c>
      <c r="F568" s="91">
        <f t="shared" si="23"/>
        <v>30.49</v>
      </c>
      <c r="G568" s="110">
        <v>666.12749999999994</v>
      </c>
      <c r="H568" s="110">
        <v>2.0225</v>
      </c>
      <c r="I568" s="112">
        <v>261330.66466666665</v>
      </c>
      <c r="J568" s="113">
        <v>194.37100000000001</v>
      </c>
      <c r="L568" s="3">
        <f t="shared" si="22"/>
        <v>50100</v>
      </c>
    </row>
    <row r="569" spans="1:12" x14ac:dyDescent="0.2">
      <c r="A569" s="91">
        <v>2042</v>
      </c>
      <c r="B569" s="91">
        <v>4</v>
      </c>
      <c r="E569" s="116">
        <f t="shared" si="17"/>
        <v>0.19939920511140491</v>
      </c>
      <c r="F569" s="91">
        <f t="shared" si="23"/>
        <v>29.81</v>
      </c>
      <c r="G569" s="110">
        <v>370.83499999999998</v>
      </c>
      <c r="H569" s="110">
        <v>22.565000000000001</v>
      </c>
      <c r="I569" s="112">
        <v>261770.96299999999</v>
      </c>
      <c r="J569" s="113">
        <v>194.256</v>
      </c>
      <c r="L569" s="3">
        <f t="shared" si="22"/>
        <v>50117</v>
      </c>
    </row>
    <row r="570" spans="1:12" x14ac:dyDescent="0.2">
      <c r="A570" s="91">
        <v>2042</v>
      </c>
      <c r="B570" s="91">
        <v>5</v>
      </c>
      <c r="E570" s="116">
        <f t="shared" si="17"/>
        <v>0.19939920511140491</v>
      </c>
      <c r="F570" s="91">
        <f t="shared" si="23"/>
        <v>30.68</v>
      </c>
      <c r="G570" s="110">
        <v>141.76749999999998</v>
      </c>
      <c r="H570" s="110">
        <v>69.552499999999995</v>
      </c>
      <c r="I570" s="112">
        <v>262208.33933333331</v>
      </c>
      <c r="J570" s="113">
        <v>194.16633333333334</v>
      </c>
      <c r="L570" s="3">
        <f t="shared" si="22"/>
        <v>50134</v>
      </c>
    </row>
    <row r="571" spans="1:12" x14ac:dyDescent="0.2">
      <c r="A571" s="91">
        <v>2042</v>
      </c>
      <c r="B571" s="91">
        <v>6</v>
      </c>
      <c r="E571" s="116">
        <f t="shared" si="17"/>
        <v>0.19939920511140491</v>
      </c>
      <c r="F571" s="91">
        <f t="shared" si="23"/>
        <v>30.66</v>
      </c>
      <c r="G571" s="110">
        <v>29.807499999999997</v>
      </c>
      <c r="H571" s="110">
        <v>219.05749999999998</v>
      </c>
      <c r="I571" s="112">
        <v>262645.71566666669</v>
      </c>
      <c r="J571" s="113">
        <v>194.07666666666665</v>
      </c>
      <c r="L571" s="3">
        <f t="shared" si="22"/>
        <v>50151</v>
      </c>
    </row>
    <row r="572" spans="1:12" x14ac:dyDescent="0.2">
      <c r="A572" s="91">
        <v>2042</v>
      </c>
      <c r="B572" s="91">
        <v>7</v>
      </c>
      <c r="E572" s="116">
        <f t="shared" si="17"/>
        <v>0.19939920511140491</v>
      </c>
      <c r="F572" s="91">
        <f t="shared" si="23"/>
        <v>30.07</v>
      </c>
      <c r="G572" s="110">
        <v>0.57250000000000001</v>
      </c>
      <c r="H572" s="110">
        <v>397.17500000000001</v>
      </c>
      <c r="I572" s="112">
        <v>263083.092</v>
      </c>
      <c r="J572" s="113">
        <v>193.98699999999999</v>
      </c>
      <c r="L572" s="3">
        <f t="shared" si="22"/>
        <v>50168</v>
      </c>
    </row>
    <row r="573" spans="1:12" x14ac:dyDescent="0.2">
      <c r="A573" s="91">
        <v>2042</v>
      </c>
      <c r="B573" s="91">
        <v>8</v>
      </c>
      <c r="E573" s="116">
        <f t="shared" si="17"/>
        <v>0.19939920511140491</v>
      </c>
      <c r="F573" s="91">
        <f t="shared" si="23"/>
        <v>30.72</v>
      </c>
      <c r="G573" s="110">
        <v>0.1</v>
      </c>
      <c r="H573" s="110">
        <v>418.51750000000004</v>
      </c>
      <c r="I573" s="112">
        <v>263576.71666666667</v>
      </c>
      <c r="J573" s="113">
        <v>193.89733333333334</v>
      </c>
      <c r="L573" s="3">
        <f t="shared" si="22"/>
        <v>50185</v>
      </c>
    </row>
    <row r="574" spans="1:12" x14ac:dyDescent="0.2">
      <c r="A574" s="91">
        <v>2042</v>
      </c>
      <c r="B574" s="91">
        <v>9</v>
      </c>
      <c r="E574" s="116">
        <f t="shared" si="17"/>
        <v>0.19939920511140491</v>
      </c>
      <c r="F574" s="91">
        <f t="shared" si="23"/>
        <v>30.56</v>
      </c>
      <c r="G574" s="110">
        <v>5.2125000000000004</v>
      </c>
      <c r="H574" s="110">
        <v>326.05</v>
      </c>
      <c r="I574" s="112">
        <v>264070.34133333334</v>
      </c>
      <c r="J574" s="113">
        <v>193.80766666666665</v>
      </c>
      <c r="L574" s="3">
        <f t="shared" si="22"/>
        <v>50202</v>
      </c>
    </row>
    <row r="575" spans="1:12" x14ac:dyDescent="0.2">
      <c r="A575" s="91">
        <v>2042</v>
      </c>
      <c r="B575" s="91">
        <v>10</v>
      </c>
      <c r="E575" s="116">
        <f t="shared" si="17"/>
        <v>0.19939920511140491</v>
      </c>
      <c r="F575" s="91">
        <f t="shared" si="23"/>
        <v>30.35</v>
      </c>
      <c r="G575" s="110">
        <v>99.232500000000002</v>
      </c>
      <c r="H575" s="110">
        <v>97.24</v>
      </c>
      <c r="I575" s="112">
        <v>264563.96600000001</v>
      </c>
      <c r="J575" s="113">
        <v>193.71799999999999</v>
      </c>
      <c r="L575" s="3">
        <f t="shared" si="22"/>
        <v>50219</v>
      </c>
    </row>
    <row r="576" spans="1:12" x14ac:dyDescent="0.2">
      <c r="A576" s="91">
        <v>2042</v>
      </c>
      <c r="B576" s="91">
        <v>11</v>
      </c>
      <c r="E576" s="116">
        <f t="shared" si="17"/>
        <v>0.19939920511140491</v>
      </c>
      <c r="F576" s="91">
        <f t="shared" si="23"/>
        <v>31</v>
      </c>
      <c r="G576" s="110">
        <v>353.59499999999997</v>
      </c>
      <c r="H576" s="110">
        <v>11.487500000000001</v>
      </c>
      <c r="I576" s="112">
        <f>I564</f>
        <v>259519.394</v>
      </c>
      <c r="J576" s="112">
        <f>J564</f>
        <v>194.82300000000001</v>
      </c>
      <c r="L576" s="3">
        <f t="shared" si="22"/>
        <v>50236</v>
      </c>
    </row>
    <row r="577" spans="1:12" x14ac:dyDescent="0.2">
      <c r="A577" s="91">
        <v>2042</v>
      </c>
      <c r="B577" s="91">
        <v>12</v>
      </c>
      <c r="E577" s="116">
        <f t="shared" si="17"/>
        <v>0.19939920511140491</v>
      </c>
      <c r="F577" s="91">
        <f t="shared" si="23"/>
        <v>31</v>
      </c>
      <c r="G577" s="110">
        <v>667.68999999999994</v>
      </c>
      <c r="H577" s="110">
        <v>1.1850000000000001</v>
      </c>
      <c r="I577" s="112">
        <f t="shared" ref="I577:J589" si="24">I565</f>
        <v>259984.731</v>
      </c>
      <c r="J577" s="112">
        <f t="shared" si="24"/>
        <v>194.71199999999999</v>
      </c>
      <c r="L577" s="3">
        <f t="shared" si="22"/>
        <v>50253</v>
      </c>
    </row>
    <row r="578" spans="1:12" x14ac:dyDescent="0.2">
      <c r="A578" s="91">
        <v>2043</v>
      </c>
      <c r="B578" s="91">
        <v>1</v>
      </c>
      <c r="E578" s="116">
        <f t="shared" si="17"/>
        <v>0.20338718921363302</v>
      </c>
      <c r="F578" s="91">
        <f t="shared" si="23"/>
        <v>31.65</v>
      </c>
      <c r="G578" s="110">
        <v>927.57249999999999</v>
      </c>
      <c r="H578" s="110">
        <v>0.35</v>
      </c>
      <c r="I578" s="112">
        <f t="shared" si="24"/>
        <v>260450.068</v>
      </c>
      <c r="J578" s="112">
        <f t="shared" si="24"/>
        <v>194.601</v>
      </c>
    </row>
    <row r="579" spans="1:12" x14ac:dyDescent="0.2">
      <c r="A579" s="91">
        <v>2043</v>
      </c>
      <c r="B579" s="91">
        <v>2</v>
      </c>
      <c r="E579" s="116">
        <f t="shared" si="17"/>
        <v>0.20338718921363302</v>
      </c>
      <c r="F579" s="91">
        <f t="shared" si="23"/>
        <v>29.92</v>
      </c>
      <c r="G579" s="110">
        <v>858.35750000000007</v>
      </c>
      <c r="H579" s="110">
        <v>0.05</v>
      </c>
      <c r="I579" s="112">
        <f t="shared" si="24"/>
        <v>260890.36633333334</v>
      </c>
      <c r="J579" s="112">
        <f t="shared" si="24"/>
        <v>194.48599999999999</v>
      </c>
    </row>
    <row r="580" spans="1:12" x14ac:dyDescent="0.2">
      <c r="A580" s="91">
        <v>2043</v>
      </c>
      <c r="B580" s="91">
        <v>3</v>
      </c>
      <c r="E580" s="116">
        <f t="shared" si="17"/>
        <v>0.20338718921363302</v>
      </c>
      <c r="F580" s="91">
        <f t="shared" si="23"/>
        <v>30.09</v>
      </c>
      <c r="G580" s="110">
        <v>666.12749999999994</v>
      </c>
      <c r="H580" s="110">
        <v>2.0225</v>
      </c>
      <c r="I580" s="112">
        <f t="shared" si="24"/>
        <v>261330.66466666665</v>
      </c>
      <c r="J580" s="112">
        <f t="shared" si="24"/>
        <v>194.37100000000001</v>
      </c>
    </row>
    <row r="581" spans="1:12" x14ac:dyDescent="0.2">
      <c r="A581" s="91">
        <v>2043</v>
      </c>
      <c r="B581" s="91">
        <v>4</v>
      </c>
      <c r="E581" s="116">
        <f t="shared" si="17"/>
        <v>0.20338718921363302</v>
      </c>
      <c r="F581" s="91">
        <f t="shared" si="23"/>
        <v>30.49</v>
      </c>
      <c r="G581" s="110">
        <v>370.83499999999998</v>
      </c>
      <c r="H581" s="110">
        <v>22.565000000000001</v>
      </c>
      <c r="I581" s="112">
        <f t="shared" si="24"/>
        <v>261770.96299999999</v>
      </c>
      <c r="J581" s="112">
        <f t="shared" si="24"/>
        <v>194.256</v>
      </c>
    </row>
    <row r="582" spans="1:12" x14ac:dyDescent="0.2">
      <c r="A582" s="91">
        <v>2043</v>
      </c>
      <c r="B582" s="91">
        <v>5</v>
      </c>
      <c r="E582" s="116">
        <f t="shared" si="17"/>
        <v>0.20338718921363302</v>
      </c>
      <c r="F582" s="91">
        <f t="shared" si="23"/>
        <v>29.81</v>
      </c>
      <c r="G582" s="110">
        <v>141.76749999999998</v>
      </c>
      <c r="H582" s="110">
        <v>69.552499999999995</v>
      </c>
      <c r="I582" s="112">
        <f t="shared" si="24"/>
        <v>262208.33933333331</v>
      </c>
      <c r="J582" s="112">
        <f t="shared" si="24"/>
        <v>194.16633333333334</v>
      </c>
    </row>
    <row r="583" spans="1:12" x14ac:dyDescent="0.2">
      <c r="A583" s="91">
        <v>2043</v>
      </c>
      <c r="B583" s="91">
        <v>6</v>
      </c>
      <c r="E583" s="116">
        <f t="shared" si="17"/>
        <v>0.20338718921363302</v>
      </c>
      <c r="F583" s="91">
        <f t="shared" si="23"/>
        <v>30.68</v>
      </c>
      <c r="G583" s="110">
        <v>29.807499999999997</v>
      </c>
      <c r="H583" s="110">
        <v>219.05749999999998</v>
      </c>
      <c r="I583" s="112">
        <f t="shared" si="24"/>
        <v>262645.71566666669</v>
      </c>
      <c r="J583" s="112">
        <f t="shared" si="24"/>
        <v>194.07666666666665</v>
      </c>
    </row>
    <row r="584" spans="1:12" x14ac:dyDescent="0.2">
      <c r="A584" s="91">
        <v>2043</v>
      </c>
      <c r="B584" s="91">
        <v>7</v>
      </c>
      <c r="E584" s="116">
        <f t="shared" si="17"/>
        <v>0.20338718921363302</v>
      </c>
      <c r="F584" s="91">
        <f t="shared" si="23"/>
        <v>30.66</v>
      </c>
      <c r="G584" s="110">
        <v>0.57250000000000001</v>
      </c>
      <c r="H584" s="110">
        <v>397.17500000000001</v>
      </c>
      <c r="I584" s="112">
        <f t="shared" si="24"/>
        <v>263083.092</v>
      </c>
      <c r="J584" s="112">
        <f t="shared" si="24"/>
        <v>193.98699999999999</v>
      </c>
    </row>
    <row r="585" spans="1:12" x14ac:dyDescent="0.2">
      <c r="A585" s="91">
        <v>2043</v>
      </c>
      <c r="B585" s="91">
        <v>8</v>
      </c>
      <c r="E585" s="116">
        <f t="shared" si="17"/>
        <v>0.20338718921363302</v>
      </c>
      <c r="F585" s="91">
        <f t="shared" si="23"/>
        <v>30.07</v>
      </c>
      <c r="G585" s="110">
        <v>0.1</v>
      </c>
      <c r="H585" s="110">
        <v>418.51750000000004</v>
      </c>
      <c r="I585" s="112">
        <f t="shared" si="24"/>
        <v>263576.71666666667</v>
      </c>
      <c r="J585" s="112">
        <f t="shared" si="24"/>
        <v>193.89733333333334</v>
      </c>
    </row>
    <row r="586" spans="1:12" x14ac:dyDescent="0.2">
      <c r="A586" s="91">
        <v>2043</v>
      </c>
      <c r="B586" s="91">
        <v>9</v>
      </c>
      <c r="E586" s="116">
        <f t="shared" si="17"/>
        <v>0.20338718921363302</v>
      </c>
      <c r="F586" s="91">
        <f t="shared" si="23"/>
        <v>30.72</v>
      </c>
      <c r="G586" s="110">
        <v>5.2125000000000004</v>
      </c>
      <c r="H586" s="110">
        <v>326.05</v>
      </c>
      <c r="I586" s="112">
        <f t="shared" si="24"/>
        <v>264070.34133333334</v>
      </c>
      <c r="J586" s="112">
        <f t="shared" si="24"/>
        <v>193.80766666666665</v>
      </c>
    </row>
    <row r="587" spans="1:12" x14ac:dyDescent="0.2">
      <c r="A587" s="91">
        <v>2043</v>
      </c>
      <c r="B587" s="91">
        <v>10</v>
      </c>
      <c r="E587" s="116">
        <f>E575*1.02</f>
        <v>0.20338718921363302</v>
      </c>
      <c r="F587" s="91">
        <f t="shared" si="23"/>
        <v>30.56</v>
      </c>
      <c r="G587" s="110">
        <v>99.232500000000002</v>
      </c>
      <c r="H587" s="110">
        <v>97.24</v>
      </c>
      <c r="I587" s="112">
        <f t="shared" si="24"/>
        <v>264563.96600000001</v>
      </c>
      <c r="J587" s="112">
        <f t="shared" si="24"/>
        <v>193.71799999999999</v>
      </c>
    </row>
    <row r="588" spans="1:12" x14ac:dyDescent="0.2">
      <c r="A588" s="91">
        <v>2043</v>
      </c>
      <c r="B588" s="91">
        <v>11</v>
      </c>
      <c r="E588" s="116">
        <f>E576*1.02</f>
        <v>0.20338718921363302</v>
      </c>
      <c r="F588" s="91">
        <f t="shared" si="23"/>
        <v>30.35</v>
      </c>
      <c r="G588" s="110">
        <v>353.59499999999997</v>
      </c>
      <c r="H588" s="110">
        <v>11.487500000000001</v>
      </c>
      <c r="I588" s="112">
        <f t="shared" si="24"/>
        <v>259519.394</v>
      </c>
      <c r="J588" s="112">
        <f t="shared" si="24"/>
        <v>194.82300000000001</v>
      </c>
    </row>
    <row r="589" spans="1:12" x14ac:dyDescent="0.2">
      <c r="A589" s="91">
        <v>2043</v>
      </c>
      <c r="B589" s="91">
        <v>12</v>
      </c>
      <c r="E589" s="116">
        <f>E577*1.02</f>
        <v>0.20338718921363302</v>
      </c>
      <c r="F589" s="91">
        <f t="shared" si="23"/>
        <v>31</v>
      </c>
      <c r="G589" s="110">
        <v>667.68999999999994</v>
      </c>
      <c r="H589" s="110">
        <v>1.1850000000000001</v>
      </c>
      <c r="I589" s="112">
        <f t="shared" si="24"/>
        <v>259984.731</v>
      </c>
      <c r="J589" s="112">
        <f t="shared" si="24"/>
        <v>194.71199999999999</v>
      </c>
    </row>
    <row r="590" spans="1:12" x14ac:dyDescent="0.2">
      <c r="E590" s="111"/>
    </row>
    <row r="591" spans="1:12" x14ac:dyDescent="0.2">
      <c r="E591" s="111"/>
    </row>
    <row r="592" spans="1:12" x14ac:dyDescent="0.2">
      <c r="E592" s="111"/>
    </row>
    <row r="593" spans="5:5" x14ac:dyDescent="0.2">
      <c r="E593" s="111"/>
    </row>
    <row r="594" spans="5:5" x14ac:dyDescent="0.2">
      <c r="E594" s="111"/>
    </row>
    <row r="595" spans="5:5" x14ac:dyDescent="0.2">
      <c r="E595" s="111"/>
    </row>
    <row r="596" spans="5:5" x14ac:dyDescent="0.2">
      <c r="E596" s="111"/>
    </row>
    <row r="597" spans="5:5" x14ac:dyDescent="0.2">
      <c r="E597" s="111"/>
    </row>
    <row r="598" spans="5:5" x14ac:dyDescent="0.2">
      <c r="E598" s="111"/>
    </row>
    <row r="599" spans="5:5" x14ac:dyDescent="0.2">
      <c r="E599" s="111"/>
    </row>
    <row r="600" spans="5:5" x14ac:dyDescent="0.2">
      <c r="E600" s="111"/>
    </row>
    <row r="601" spans="5:5" x14ac:dyDescent="0.2">
      <c r="E601" s="111"/>
    </row>
    <row r="602" spans="5:5" x14ac:dyDescent="0.2">
      <c r="E602" s="111"/>
    </row>
    <row r="603" spans="5:5" x14ac:dyDescent="0.2">
      <c r="E603" s="111"/>
    </row>
    <row r="604" spans="5:5" x14ac:dyDescent="0.2">
      <c r="E604" s="111"/>
    </row>
    <row r="605" spans="5:5" x14ac:dyDescent="0.2">
      <c r="E605" s="111"/>
    </row>
    <row r="606" spans="5:5" x14ac:dyDescent="0.2">
      <c r="E606" s="111"/>
    </row>
    <row r="607" spans="5:5" x14ac:dyDescent="0.2">
      <c r="E607" s="111"/>
    </row>
    <row r="608" spans="5:5" x14ac:dyDescent="0.2">
      <c r="E608" s="111"/>
    </row>
    <row r="609" spans="5:5" x14ac:dyDescent="0.2">
      <c r="E609" s="111"/>
    </row>
    <row r="610" spans="5:5" x14ac:dyDescent="0.2">
      <c r="E610" s="111"/>
    </row>
    <row r="611" spans="5:5" x14ac:dyDescent="0.2">
      <c r="E611" s="111"/>
    </row>
    <row r="612" spans="5:5" x14ac:dyDescent="0.2">
      <c r="E612" s="111"/>
    </row>
    <row r="613" spans="5:5" x14ac:dyDescent="0.2">
      <c r="E613" s="111"/>
    </row>
    <row r="614" spans="5:5" x14ac:dyDescent="0.2">
      <c r="E614" s="111"/>
    </row>
    <row r="615" spans="5:5" x14ac:dyDescent="0.2">
      <c r="E615" s="111"/>
    </row>
    <row r="616" spans="5:5" x14ac:dyDescent="0.2">
      <c r="E616" s="111"/>
    </row>
    <row r="617" spans="5:5" x14ac:dyDescent="0.2">
      <c r="E617" s="111"/>
    </row>
    <row r="618" spans="5:5" x14ac:dyDescent="0.2">
      <c r="E618" s="111"/>
    </row>
    <row r="619" spans="5:5" x14ac:dyDescent="0.2">
      <c r="E619" s="111"/>
    </row>
    <row r="620" spans="5:5" x14ac:dyDescent="0.2">
      <c r="E620" s="111"/>
    </row>
    <row r="621" spans="5:5" x14ac:dyDescent="0.2">
      <c r="E621" s="111"/>
    </row>
    <row r="622" spans="5:5" x14ac:dyDescent="0.2">
      <c r="E622" s="111"/>
    </row>
    <row r="623" spans="5:5" x14ac:dyDescent="0.2">
      <c r="E623" s="111"/>
    </row>
    <row r="624" spans="5:5" x14ac:dyDescent="0.2">
      <c r="E624" s="111"/>
    </row>
    <row r="625" spans="5:5" x14ac:dyDescent="0.2">
      <c r="E625" s="111"/>
    </row>
    <row r="626" spans="5:5" x14ac:dyDescent="0.2">
      <c r="E626" s="111"/>
    </row>
    <row r="627" spans="5:5" x14ac:dyDescent="0.2">
      <c r="E627" s="111"/>
    </row>
    <row r="628" spans="5:5" x14ac:dyDescent="0.2">
      <c r="E628" s="111"/>
    </row>
    <row r="629" spans="5:5" x14ac:dyDescent="0.2">
      <c r="E629" s="111"/>
    </row>
    <row r="630" spans="5:5" x14ac:dyDescent="0.2">
      <c r="E630" s="111"/>
    </row>
    <row r="631" spans="5:5" x14ac:dyDescent="0.2">
      <c r="E631" s="111"/>
    </row>
    <row r="632" spans="5:5" x14ac:dyDescent="0.2">
      <c r="E632" s="111"/>
    </row>
    <row r="633" spans="5:5" x14ac:dyDescent="0.2">
      <c r="E633" s="111"/>
    </row>
    <row r="634" spans="5:5" x14ac:dyDescent="0.2">
      <c r="E634" s="111"/>
    </row>
    <row r="635" spans="5:5" x14ac:dyDescent="0.2">
      <c r="E635" s="111"/>
    </row>
    <row r="636" spans="5:5" x14ac:dyDescent="0.2">
      <c r="E636" s="111"/>
    </row>
    <row r="637" spans="5:5" x14ac:dyDescent="0.2">
      <c r="E637" s="111"/>
    </row>
    <row r="638" spans="5:5" x14ac:dyDescent="0.2">
      <c r="E638" s="111"/>
    </row>
    <row r="639" spans="5:5" x14ac:dyDescent="0.2">
      <c r="E639" s="111"/>
    </row>
    <row r="640" spans="5:5" x14ac:dyDescent="0.2">
      <c r="E640" s="111"/>
    </row>
    <row r="641" spans="5:5" x14ac:dyDescent="0.2">
      <c r="E641" s="111"/>
    </row>
    <row r="642" spans="5:5" x14ac:dyDescent="0.2">
      <c r="E642" s="111"/>
    </row>
    <row r="643" spans="5:5" x14ac:dyDescent="0.2">
      <c r="E643" s="111"/>
    </row>
    <row r="644" spans="5:5" x14ac:dyDescent="0.2">
      <c r="E644" s="111"/>
    </row>
    <row r="645" spans="5:5" x14ac:dyDescent="0.2">
      <c r="E645" s="111"/>
    </row>
    <row r="646" spans="5:5" x14ac:dyDescent="0.2">
      <c r="E646" s="111"/>
    </row>
    <row r="647" spans="5:5" x14ac:dyDescent="0.2">
      <c r="E647" s="111"/>
    </row>
    <row r="648" spans="5:5" x14ac:dyDescent="0.2">
      <c r="E648" s="111"/>
    </row>
    <row r="649" spans="5:5" x14ac:dyDescent="0.2">
      <c r="E649" s="111"/>
    </row>
    <row r="650" spans="5:5" x14ac:dyDescent="0.2">
      <c r="E650" s="111"/>
    </row>
    <row r="651" spans="5:5" x14ac:dyDescent="0.2">
      <c r="E651" s="111"/>
    </row>
    <row r="652" spans="5:5" x14ac:dyDescent="0.2">
      <c r="E652" s="111"/>
    </row>
    <row r="653" spans="5:5" x14ac:dyDescent="0.2">
      <c r="E653" s="111"/>
    </row>
    <row r="654" spans="5:5" x14ac:dyDescent="0.2">
      <c r="E654" s="111"/>
    </row>
    <row r="655" spans="5:5" x14ac:dyDescent="0.2">
      <c r="E655" s="111"/>
    </row>
    <row r="656" spans="5:5" x14ac:dyDescent="0.2">
      <c r="E656" s="111"/>
    </row>
    <row r="657" spans="5:5" x14ac:dyDescent="0.2">
      <c r="E657" s="111"/>
    </row>
    <row r="658" spans="5:5" x14ac:dyDescent="0.2">
      <c r="E658" s="111"/>
    </row>
    <row r="659" spans="5:5" x14ac:dyDescent="0.2">
      <c r="E659" s="111"/>
    </row>
    <row r="660" spans="5:5" x14ac:dyDescent="0.2">
      <c r="E660" s="111"/>
    </row>
    <row r="661" spans="5:5" x14ac:dyDescent="0.2">
      <c r="E661" s="111"/>
    </row>
    <row r="662" spans="5:5" x14ac:dyDescent="0.2">
      <c r="E662" s="111"/>
    </row>
    <row r="663" spans="5:5" x14ac:dyDescent="0.2">
      <c r="E663" s="111"/>
    </row>
    <row r="664" spans="5:5" x14ac:dyDescent="0.2">
      <c r="E664" s="111"/>
    </row>
    <row r="665" spans="5:5" x14ac:dyDescent="0.2">
      <c r="E665" s="111"/>
    </row>
    <row r="666" spans="5:5" x14ac:dyDescent="0.2">
      <c r="E666" s="111"/>
    </row>
    <row r="667" spans="5:5" x14ac:dyDescent="0.2">
      <c r="E667" s="111"/>
    </row>
    <row r="668" spans="5:5" x14ac:dyDescent="0.2">
      <c r="E668" s="111"/>
    </row>
    <row r="669" spans="5:5" x14ac:dyDescent="0.2">
      <c r="E669" s="111"/>
    </row>
    <row r="670" spans="5:5" x14ac:dyDescent="0.2">
      <c r="E670" s="111"/>
    </row>
    <row r="671" spans="5:5" x14ac:dyDescent="0.2">
      <c r="E671" s="111"/>
    </row>
    <row r="672" spans="5:5" x14ac:dyDescent="0.2">
      <c r="E672" s="111"/>
    </row>
    <row r="673" spans="5:5" x14ac:dyDescent="0.2">
      <c r="E673" s="111"/>
    </row>
    <row r="674" spans="5:5" x14ac:dyDescent="0.2">
      <c r="E674" s="111"/>
    </row>
    <row r="675" spans="5:5" x14ac:dyDescent="0.2">
      <c r="E675" s="111"/>
    </row>
    <row r="676" spans="5:5" x14ac:dyDescent="0.2">
      <c r="E676" s="111"/>
    </row>
    <row r="677" spans="5:5" x14ac:dyDescent="0.2">
      <c r="E677" s="111"/>
    </row>
    <row r="678" spans="5:5" x14ac:dyDescent="0.2">
      <c r="E678" s="111"/>
    </row>
    <row r="679" spans="5:5" x14ac:dyDescent="0.2">
      <c r="E679" s="111"/>
    </row>
    <row r="680" spans="5:5" x14ac:dyDescent="0.2">
      <c r="E680" s="111"/>
    </row>
    <row r="681" spans="5:5" x14ac:dyDescent="0.2">
      <c r="E681" s="111"/>
    </row>
    <row r="682" spans="5:5" x14ac:dyDescent="0.2">
      <c r="E682" s="111"/>
    </row>
    <row r="683" spans="5:5" x14ac:dyDescent="0.2">
      <c r="E683" s="111"/>
    </row>
    <row r="684" spans="5:5" x14ac:dyDescent="0.2">
      <c r="E684" s="111"/>
    </row>
    <row r="685" spans="5:5" x14ac:dyDescent="0.2">
      <c r="E685" s="111"/>
    </row>
    <row r="686" spans="5:5" x14ac:dyDescent="0.2">
      <c r="E686" s="111"/>
    </row>
    <row r="687" spans="5:5" x14ac:dyDescent="0.2">
      <c r="E687" s="111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/>
  </sheetViews>
  <sheetFormatPr defaultRowHeight="12.75" x14ac:dyDescent="0.2"/>
  <cols>
    <col min="1" max="1" width="43.85546875" bestFit="1" customWidth="1"/>
    <col min="2" max="12" width="13.7109375" style="20" customWidth="1"/>
    <col min="13" max="14" width="15.7109375" customWidth="1"/>
    <col min="23" max="23" width="3.85546875" customWidth="1"/>
    <col min="34" max="34" width="3.85546875" customWidth="1"/>
    <col min="45" max="45" width="3.85546875" customWidth="1"/>
    <col min="56" max="56" width="3.85546875" customWidth="1"/>
    <col min="67" max="67" width="3.85546875" customWidth="1"/>
    <col min="78" max="78" width="3.85546875" customWidth="1"/>
    <col min="89" max="89" width="3.85546875" customWidth="1"/>
    <col min="100" max="100" width="3.85546875" customWidth="1"/>
    <col min="111" max="111" width="3.85546875" customWidth="1"/>
  </cols>
  <sheetData>
    <row r="1" spans="1:14" x14ac:dyDescent="0.2">
      <c r="A1" s="2" t="s">
        <v>23</v>
      </c>
    </row>
    <row r="2" spans="1:14" x14ac:dyDescent="0.2">
      <c r="A2" s="2" t="s">
        <v>31</v>
      </c>
    </row>
    <row r="3" spans="1:14" x14ac:dyDescent="0.2">
      <c r="A3" s="2" t="s">
        <v>25</v>
      </c>
    </row>
    <row r="4" spans="1:14" x14ac:dyDescent="0.2">
      <c r="A4" s="2" t="s">
        <v>24</v>
      </c>
      <c r="B4" s="5" t="s">
        <v>0</v>
      </c>
      <c r="C4" s="5" t="s">
        <v>1</v>
      </c>
      <c r="D4" s="5" t="s">
        <v>20</v>
      </c>
      <c r="E4" s="5" t="s">
        <v>37</v>
      </c>
      <c r="F4" s="5" t="s">
        <v>38</v>
      </c>
      <c r="G4" s="5" t="s">
        <v>21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22</v>
      </c>
      <c r="M4" s="5" t="s">
        <v>27</v>
      </c>
      <c r="N4" s="5" t="s">
        <v>29</v>
      </c>
    </row>
    <row r="5" spans="1:14" x14ac:dyDescent="0.2">
      <c r="A5" s="16" t="s">
        <v>3</v>
      </c>
      <c r="B5" s="20">
        <v>0.40907191469428172</v>
      </c>
      <c r="C5" s="20">
        <v>0.53727193353408242</v>
      </c>
      <c r="D5" s="20">
        <v>2.2480398717791155</v>
      </c>
      <c r="E5" s="20">
        <v>1.2932225573356297</v>
      </c>
      <c r="F5" s="20">
        <v>0.36192634037446503</v>
      </c>
      <c r="G5" s="20">
        <v>0.71143249835687306</v>
      </c>
      <c r="H5" s="20">
        <v>0.30085075933041233</v>
      </c>
      <c r="I5" s="20">
        <v>0.97141556445528043</v>
      </c>
      <c r="J5" s="20">
        <v>0.94092219391593979</v>
      </c>
      <c r="K5" s="20">
        <v>0.20012073931652419</v>
      </c>
      <c r="L5" s="20">
        <v>0.36493943398742307</v>
      </c>
      <c r="M5" s="18">
        <f>B5*B$18+C5*C$18+D5*D$18+E5*E$18+F5*F$18+G5*G$18+H5*H$18+I5*I$18+J5*J$18+K5*K$18+L5*L$18</f>
        <v>0.67297152263775817</v>
      </c>
      <c r="N5" s="18">
        <f>B5*B$25+C5*C$25+D5*D$25+E5*E$25+F5*F$25+G5*G$25+H5*H$25+I5*I$25+J5*J$25+K5*K$25+L5*L$25</f>
        <v>0.67297175693965505</v>
      </c>
    </row>
    <row r="6" spans="1:14" x14ac:dyDescent="0.2">
      <c r="A6" s="16" t="s">
        <v>4</v>
      </c>
      <c r="B6" s="20">
        <v>1.665318568852205</v>
      </c>
      <c r="C6" s="20">
        <v>1.5898518536338728</v>
      </c>
      <c r="D6" s="20">
        <v>2.2097934467393947</v>
      </c>
      <c r="E6" s="20">
        <v>4.2470933202879291</v>
      </c>
      <c r="F6" s="20">
        <v>5.5685859738316799</v>
      </c>
      <c r="G6" s="20">
        <v>2.1131425639520778</v>
      </c>
      <c r="H6" s="20">
        <v>3.9616981179153306</v>
      </c>
      <c r="I6" s="20">
        <v>2.9283025455846476</v>
      </c>
      <c r="J6" s="20">
        <v>1.913789277131495</v>
      </c>
      <c r="K6" s="20">
        <v>0.15744793460932416</v>
      </c>
      <c r="L6" s="20">
        <v>2.2631403061764224</v>
      </c>
      <c r="M6" s="18">
        <f t="shared" ref="M6:M14" si="0">B6*B$18+C6*C$18+D6*D$18+E6*E$18+F6*F$18+G6*G$18+H6*H$18+I6*I$18+J6*J$18+K6*K$18+L6*L$18</f>
        <v>2.1117408914102249</v>
      </c>
      <c r="N6" s="18">
        <f t="shared" ref="N6:N15" si="1">B6*B$25+C6*C$25+D6*D$25+E6*E$25+F6*F$25+G6*G$25+H6*H$25+I6*I$25+J6*J$25+K6*K$25+L6*L$25</f>
        <v>2.1117414024840979</v>
      </c>
    </row>
    <row r="7" spans="1:14" x14ac:dyDescent="0.2">
      <c r="A7" s="16" t="s">
        <v>5</v>
      </c>
      <c r="B7" s="20">
        <v>4.2226778291022629E-2</v>
      </c>
      <c r="C7" s="20">
        <v>0.33452780767216456</v>
      </c>
      <c r="D7" s="20">
        <v>0.18273291963421917</v>
      </c>
      <c r="E7" s="20">
        <v>2.5083310004697781</v>
      </c>
      <c r="F7" s="20">
        <v>0.31112966102366291</v>
      </c>
      <c r="G7" s="20">
        <v>0.53044030989824131</v>
      </c>
      <c r="H7" s="20">
        <v>0.11170201460287586</v>
      </c>
      <c r="I7" s="20">
        <v>0.1374349994727728</v>
      </c>
      <c r="J7" s="20">
        <v>0.7957181516449614</v>
      </c>
      <c r="K7" s="20">
        <v>4.1201328682813794E-2</v>
      </c>
      <c r="L7" s="20">
        <v>0.22437972266364528</v>
      </c>
      <c r="M7" s="18">
        <f t="shared" si="0"/>
        <v>0.41976666354033126</v>
      </c>
      <c r="N7" s="18">
        <f t="shared" si="1"/>
        <v>0.41976731366375358</v>
      </c>
    </row>
    <row r="8" spans="1:14" x14ac:dyDescent="0.2">
      <c r="A8" s="16" t="s">
        <v>6</v>
      </c>
      <c r="B8" s="20">
        <v>4.3066035509556713</v>
      </c>
      <c r="C8" s="20">
        <v>2.6694643238485858</v>
      </c>
      <c r="D8" s="20">
        <v>0.9816582426861542</v>
      </c>
      <c r="E8" s="20">
        <v>2.6963834976214924</v>
      </c>
      <c r="F8" s="20">
        <v>6.5781699759288728</v>
      </c>
      <c r="G8" s="20">
        <v>1.0632311676985426</v>
      </c>
      <c r="H8" s="20">
        <v>1.8468066414342141</v>
      </c>
      <c r="I8" s="20">
        <v>1.2017753647079394</v>
      </c>
      <c r="J8" s="20">
        <v>1.3927971734632245</v>
      </c>
      <c r="K8" s="20">
        <v>0.2538296142066207</v>
      </c>
      <c r="L8" s="20">
        <v>1.0896601474182774</v>
      </c>
      <c r="M8" s="18">
        <f t="shared" si="0"/>
        <v>1.9873026059563614</v>
      </c>
      <c r="N8" s="18">
        <f t="shared" si="1"/>
        <v>1.9873026361806305</v>
      </c>
    </row>
    <row r="9" spans="1:14" x14ac:dyDescent="0.2">
      <c r="A9" s="16" t="s">
        <v>7</v>
      </c>
      <c r="B9" s="20">
        <v>2.2696893331424665E-2</v>
      </c>
      <c r="C9" s="20">
        <v>2.3653481350557087E-2</v>
      </c>
      <c r="D9" s="20">
        <v>0.31872020866433581</v>
      </c>
      <c r="E9" s="20">
        <v>1.6809000130022389</v>
      </c>
      <c r="F9" s="20">
        <v>0.10582641531417106</v>
      </c>
      <c r="G9" s="20">
        <v>0.15435264556861672</v>
      </c>
      <c r="H9" s="20">
        <v>2.9787203894100231E-3</v>
      </c>
      <c r="I9" s="20">
        <v>7.8088067882257277E-4</v>
      </c>
      <c r="J9" s="20">
        <v>4.036672375133199E-2</v>
      </c>
      <c r="K9" s="20">
        <v>7.357380121931034E-4</v>
      </c>
      <c r="L9" s="20">
        <v>1.4184924995977575E-2</v>
      </c>
      <c r="M9" s="18">
        <f t="shared" si="0"/>
        <v>8.7184090678234877E-2</v>
      </c>
      <c r="N9" s="18">
        <f t="shared" si="1"/>
        <v>8.7184498740123864E-2</v>
      </c>
    </row>
    <row r="10" spans="1:14" x14ac:dyDescent="0.2">
      <c r="A10" s="16" t="s">
        <v>8</v>
      </c>
      <c r="B10" s="20">
        <v>0.16975164872991103</v>
      </c>
      <c r="C10" s="20">
        <v>0.28417968308312158</v>
      </c>
      <c r="D10" s="20">
        <v>1.2196359984888583</v>
      </c>
      <c r="E10" s="20">
        <v>0.38594158646213206</v>
      </c>
      <c r="F10" s="20">
        <v>1.0011178888720584</v>
      </c>
      <c r="G10" s="20">
        <v>0.75092170311148365</v>
      </c>
      <c r="H10" s="20">
        <v>0.75674391492961657</v>
      </c>
      <c r="I10" s="20">
        <v>0.49054924243634029</v>
      </c>
      <c r="J10" s="20">
        <v>0.54974250403792413</v>
      </c>
      <c r="K10" s="20">
        <v>0.15222419472275309</v>
      </c>
      <c r="L10" s="20">
        <v>0.46629717077686295</v>
      </c>
      <c r="M10" s="18">
        <f t="shared" si="0"/>
        <v>0.47206165977516623</v>
      </c>
      <c r="N10" s="18">
        <f t="shared" si="1"/>
        <v>0.4720616575489518</v>
      </c>
    </row>
    <row r="11" spans="1:14" x14ac:dyDescent="0.2">
      <c r="A11" s="16" t="s">
        <v>9</v>
      </c>
      <c r="B11" s="20">
        <v>1.5277648385691986</v>
      </c>
      <c r="C11" s="20">
        <v>2.5576171477480942</v>
      </c>
      <c r="D11" s="20">
        <v>10.976723986399724</v>
      </c>
      <c r="E11" s="20">
        <v>3.4734742781591881</v>
      </c>
      <c r="F11" s="20">
        <v>9.0100609998485233</v>
      </c>
      <c r="G11" s="20">
        <v>6.7582953280033529</v>
      </c>
      <c r="H11" s="20">
        <v>6.8106952343665483</v>
      </c>
      <c r="I11" s="20">
        <v>4.4149431819270619</v>
      </c>
      <c r="J11" s="20">
        <v>4.9476825363413157</v>
      </c>
      <c r="K11" s="20">
        <v>1.3700177525047779</v>
      </c>
      <c r="L11" s="20">
        <v>4.1966745369917655</v>
      </c>
      <c r="M11" s="18">
        <f t="shared" si="0"/>
        <v>4.2485549379764951</v>
      </c>
      <c r="N11" s="18">
        <f t="shared" si="1"/>
        <v>4.2485549179405657</v>
      </c>
    </row>
    <row r="12" spans="1:14" x14ac:dyDescent="0.2">
      <c r="A12" s="16" t="s">
        <v>10</v>
      </c>
      <c r="B12" s="20">
        <v>0.62917899653623721</v>
      </c>
      <c r="C12" s="20">
        <v>0.74761896411582229</v>
      </c>
      <c r="D12" s="20">
        <v>34.804246786145463</v>
      </c>
      <c r="E12" s="20">
        <v>11.83862797453556</v>
      </c>
      <c r="F12" s="20">
        <v>0.49315109536403712</v>
      </c>
      <c r="G12" s="20">
        <v>0.3839228240031583</v>
      </c>
      <c r="H12" s="20">
        <v>0.53021222931498402</v>
      </c>
      <c r="I12" s="20">
        <v>1.5352114145651781</v>
      </c>
      <c r="J12" s="20">
        <v>0.96647810535563183</v>
      </c>
      <c r="K12" s="20">
        <v>2.3528901629935453</v>
      </c>
      <c r="L12" s="20">
        <v>2.1586876766605876</v>
      </c>
      <c r="M12" s="18">
        <f t="shared" si="0"/>
        <v>1.978955193019083</v>
      </c>
      <c r="N12" s="18">
        <f t="shared" si="1"/>
        <v>1.9789575268524005</v>
      </c>
    </row>
    <row r="13" spans="1:14" x14ac:dyDescent="0.2">
      <c r="A13" s="16" t="s">
        <v>11</v>
      </c>
      <c r="B13" s="20">
        <v>0.1699627826213661</v>
      </c>
      <c r="C13" s="20">
        <v>0.53558239915189987</v>
      </c>
      <c r="D13" s="20">
        <v>0.32296981144652692</v>
      </c>
      <c r="E13" s="20">
        <v>0.16201445908455314</v>
      </c>
      <c r="F13" s="20">
        <v>0.78523200163114915</v>
      </c>
      <c r="G13" s="20">
        <v>0.13241419848272198</v>
      </c>
      <c r="H13" s="20">
        <v>1.5965941287237724</v>
      </c>
      <c r="I13" s="20">
        <v>1.0174875245058121</v>
      </c>
      <c r="J13" s="20">
        <v>0.21519239064558993</v>
      </c>
      <c r="K13" s="20">
        <v>6.6952159109572418E-2</v>
      </c>
      <c r="L13" s="20">
        <v>0.49647237485921514</v>
      </c>
      <c r="M13" s="18">
        <f t="shared" si="0"/>
        <v>0.40345829196842731</v>
      </c>
      <c r="N13" s="18">
        <f t="shared" si="1"/>
        <v>0.40345817861376343</v>
      </c>
    </row>
    <row r="14" spans="1:14" x14ac:dyDescent="0.2">
      <c r="A14" s="16" t="s">
        <v>12</v>
      </c>
      <c r="B14" s="20">
        <v>2.7605756307756044</v>
      </c>
      <c r="C14" s="20">
        <v>1.540855356550576</v>
      </c>
      <c r="D14" s="20">
        <v>3.6164119676446633</v>
      </c>
      <c r="E14" s="20">
        <v>3.3357619879373179</v>
      </c>
      <c r="F14" s="20">
        <v>5.0077059726665745</v>
      </c>
      <c r="G14" s="20">
        <v>2.6937278957609352</v>
      </c>
      <c r="H14" s="20">
        <v>4.7570164618878072</v>
      </c>
      <c r="I14" s="20">
        <v>4.4463345852157286</v>
      </c>
      <c r="J14" s="20">
        <v>2.8759112612189974</v>
      </c>
      <c r="K14" s="20">
        <v>1.2831270932647725</v>
      </c>
      <c r="L14" s="20">
        <v>4.6565240145886388</v>
      </c>
      <c r="M14" s="18">
        <f t="shared" si="0"/>
        <v>3.0149618875678956</v>
      </c>
      <c r="N14" s="18">
        <f t="shared" si="1"/>
        <v>3.0149619355122379</v>
      </c>
    </row>
    <row r="15" spans="1:14" x14ac:dyDescent="0.2">
      <c r="A15" s="17" t="s">
        <v>13</v>
      </c>
      <c r="B15" s="20">
        <f>SUM(B5:B14)</f>
        <v>11.703151603356925</v>
      </c>
      <c r="C15" s="20">
        <f t="shared" ref="C15:M15" si="2">SUM(C5:C14)</f>
        <v>10.820622950688778</v>
      </c>
      <c r="D15" s="20">
        <f t="shared" si="2"/>
        <v>56.880933239628455</v>
      </c>
      <c r="E15" s="20">
        <f t="shared" si="2"/>
        <v>31.621750674895821</v>
      </c>
      <c r="F15" s="20">
        <f t="shared" si="2"/>
        <v>29.222906324855192</v>
      </c>
      <c r="G15" s="20">
        <f t="shared" si="2"/>
        <v>15.291881134836004</v>
      </c>
      <c r="H15" s="20">
        <f t="shared" si="2"/>
        <v>20.67529822289497</v>
      </c>
      <c r="I15" s="20">
        <f t="shared" si="2"/>
        <v>17.144235303549586</v>
      </c>
      <c r="J15" s="20">
        <f t="shared" si="2"/>
        <v>14.638600317506413</v>
      </c>
      <c r="K15" s="20">
        <f t="shared" si="2"/>
        <v>5.8785467174228963</v>
      </c>
      <c r="L15" s="20">
        <f t="shared" si="2"/>
        <v>15.930960309118817</v>
      </c>
      <c r="M15" s="117">
        <f t="shared" si="2"/>
        <v>15.396957744529978</v>
      </c>
      <c r="N15" s="18">
        <f t="shared" si="1"/>
        <v>15.396961824476181</v>
      </c>
    </row>
    <row r="17" spans="1:13" x14ac:dyDescent="0.2">
      <c r="A17" s="2" t="s">
        <v>33</v>
      </c>
      <c r="B17" s="118">
        <v>555.09299999999996</v>
      </c>
      <c r="C17" s="118">
        <v>346.83799999999997</v>
      </c>
      <c r="D17" s="118">
        <v>68.947000000000003</v>
      </c>
      <c r="E17" s="118">
        <v>101.274</v>
      </c>
      <c r="F17" s="118">
        <v>138.43299999999999</v>
      </c>
      <c r="G17" s="118">
        <v>373.952</v>
      </c>
      <c r="H17" s="118">
        <v>196.727</v>
      </c>
      <c r="I17" s="118">
        <v>375.214</v>
      </c>
      <c r="J17" s="118">
        <v>1008.9159999999999</v>
      </c>
      <c r="K17" s="118">
        <v>398.23600000000005</v>
      </c>
      <c r="L17" s="118">
        <v>227.21099999999998</v>
      </c>
      <c r="M17" s="3">
        <f>SUM(B17:L17)</f>
        <v>3790.8409999999999</v>
      </c>
    </row>
    <row r="18" spans="1:13" x14ac:dyDescent="0.2">
      <c r="A18" t="s">
        <v>35</v>
      </c>
      <c r="B18" s="119">
        <f>B17/$M$17</f>
        <v>0.14643004019424713</v>
      </c>
      <c r="C18" s="119">
        <f t="shared" ref="C18:L18" si="3">C17/$M$17</f>
        <v>9.149368174502702E-2</v>
      </c>
      <c r="D18" s="119">
        <f t="shared" si="3"/>
        <v>1.8187784715845378E-2</v>
      </c>
      <c r="E18" s="119">
        <f t="shared" si="3"/>
        <v>2.6715443881713846E-2</v>
      </c>
      <c r="F18" s="119">
        <f t="shared" si="3"/>
        <v>3.6517754239758407E-2</v>
      </c>
      <c r="G18" s="119">
        <f t="shared" si="3"/>
        <v>9.8646184316356189E-2</v>
      </c>
      <c r="H18" s="119">
        <f t="shared" si="3"/>
        <v>5.189534459503841E-2</v>
      </c>
      <c r="I18" s="119">
        <f t="shared" si="3"/>
        <v>9.8979091974577674E-2</v>
      </c>
      <c r="J18" s="119">
        <f t="shared" si="3"/>
        <v>0.2661456916816084</v>
      </c>
      <c r="K18" s="119">
        <f t="shared" si="3"/>
        <v>0.10505215069690342</v>
      </c>
      <c r="L18" s="119">
        <f t="shared" si="3"/>
        <v>5.9936831958924151E-2</v>
      </c>
      <c r="M18" s="3">
        <f>SUM(B18:L18)</f>
        <v>1</v>
      </c>
    </row>
    <row r="19" spans="1:13" x14ac:dyDescent="0.2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3"/>
    </row>
    <row r="20" spans="1:13" x14ac:dyDescent="0.2">
      <c r="A20" s="19" t="s">
        <v>32</v>
      </c>
      <c r="B20" s="22">
        <v>1645</v>
      </c>
      <c r="C20" s="22">
        <v>791</v>
      </c>
      <c r="D20" s="22">
        <v>877</v>
      </c>
      <c r="E20" s="22">
        <v>528</v>
      </c>
      <c r="F20" s="22">
        <v>501</v>
      </c>
      <c r="G20" s="22">
        <v>2074</v>
      </c>
      <c r="H20" s="22">
        <v>434</v>
      </c>
      <c r="I20" s="22">
        <v>434</v>
      </c>
      <c r="J20" s="22">
        <v>1105</v>
      </c>
      <c r="K20" s="22">
        <v>2306</v>
      </c>
      <c r="L20" s="22">
        <v>1484.6426277640151</v>
      </c>
    </row>
    <row r="22" spans="1:13" ht="13.5" thickBot="1" x14ac:dyDescent="0.25">
      <c r="A22" s="2" t="s">
        <v>28</v>
      </c>
    </row>
    <row r="23" spans="1:13" ht="13.5" thickBot="1" x14ac:dyDescent="0.25">
      <c r="A23" s="43" t="s">
        <v>44</v>
      </c>
      <c r="B23" s="44">
        <v>49574.195788448371</v>
      </c>
      <c r="C23" s="45">
        <v>64417.81932666908</v>
      </c>
      <c r="D23" s="45">
        <v>11549.724099686113</v>
      </c>
      <c r="E23" s="45">
        <v>28178.907961353467</v>
      </c>
      <c r="F23" s="45">
        <v>40593.615520867723</v>
      </c>
      <c r="G23" s="45">
        <v>26488.839841209818</v>
      </c>
      <c r="H23" s="45">
        <v>66593.22827495425</v>
      </c>
      <c r="I23" s="45">
        <v>127012.1109657479</v>
      </c>
      <c r="J23" s="45">
        <v>134137.12417146971</v>
      </c>
      <c r="K23" s="45">
        <v>25370.968340963696</v>
      </c>
      <c r="L23" s="46">
        <v>22483.465708629879</v>
      </c>
      <c r="M23">
        <v>596400</v>
      </c>
    </row>
    <row r="24" spans="1:13" x14ac:dyDescent="0.2">
      <c r="A24" t="s">
        <v>34</v>
      </c>
      <c r="B24" s="23">
        <f>B20*B23</f>
        <v>81549552.071997568</v>
      </c>
      <c r="C24" s="23">
        <f t="shared" ref="C24:L24" si="4">C20*C23</f>
        <v>50954495.087395243</v>
      </c>
      <c r="D24" s="23">
        <f>D20*D23</f>
        <v>10129108.03542472</v>
      </c>
      <c r="E24" s="23">
        <f t="shared" si="4"/>
        <v>14878463.40359463</v>
      </c>
      <c r="F24" s="23">
        <f t="shared" si="4"/>
        <v>20337401.375954729</v>
      </c>
      <c r="G24" s="23">
        <f t="shared" si="4"/>
        <v>54937853.830669165</v>
      </c>
      <c r="H24" s="23">
        <f t="shared" si="4"/>
        <v>28901461.071330145</v>
      </c>
      <c r="I24" s="23">
        <f t="shared" si="4"/>
        <v>55123256.159134589</v>
      </c>
      <c r="J24" s="23">
        <f t="shared" si="4"/>
        <v>148221522.20947403</v>
      </c>
      <c r="K24" s="23">
        <f t="shared" si="4"/>
        <v>58505452.994262286</v>
      </c>
      <c r="L24" s="23">
        <f t="shared" si="4"/>
        <v>33379911.610902388</v>
      </c>
      <c r="M24" s="3">
        <f>SUM(B24:L24)</f>
        <v>556918477.8501395</v>
      </c>
    </row>
    <row r="25" spans="1:13" x14ac:dyDescent="0.2">
      <c r="B25" s="119">
        <f>B24/$M$24</f>
        <v>0.14642996293964167</v>
      </c>
      <c r="C25" s="119">
        <f t="shared" ref="C25:L25" si="5">C24/$M$24</f>
        <v>9.1493633474137526E-2</v>
      </c>
      <c r="D25" s="119">
        <f>D24/$M$24</f>
        <v>1.8187775120204128E-2</v>
      </c>
      <c r="E25" s="119">
        <f t="shared" si="5"/>
        <v>2.6715693580557146E-2</v>
      </c>
      <c r="F25" s="119">
        <f t="shared" si="5"/>
        <v>3.6517734973461044E-2</v>
      </c>
      <c r="G25" s="119">
        <f t="shared" si="5"/>
        <v>9.8646132271898376E-2</v>
      </c>
      <c r="H25" s="119">
        <f t="shared" si="5"/>
        <v>5.1895317215722193E-2</v>
      </c>
      <c r="I25" s="119">
        <f t="shared" si="5"/>
        <v>9.8979039754482051E-2</v>
      </c>
      <c r="J25" s="119">
        <f t="shared" si="5"/>
        <v>0.26614581506013302</v>
      </c>
      <c r="K25" s="119">
        <f t="shared" si="5"/>
        <v>0.10505209527274016</v>
      </c>
      <c r="L25" s="119">
        <f t="shared" si="5"/>
        <v>5.9936800337022658E-2</v>
      </c>
      <c r="M25" s="3">
        <f>SUM(B25:L25)</f>
        <v>1</v>
      </c>
    </row>
    <row r="26" spans="1:13" x14ac:dyDescent="0.2">
      <c r="A26" s="2"/>
    </row>
    <row r="27" spans="1:13" x14ac:dyDescent="0.2">
      <c r="A27" s="2" t="s">
        <v>30</v>
      </c>
    </row>
    <row r="28" spans="1:13" x14ac:dyDescent="0.2">
      <c r="A28" s="2"/>
    </row>
    <row r="29" spans="1:13" x14ac:dyDescent="0.2">
      <c r="B29" s="20" t="s">
        <v>26</v>
      </c>
      <c r="C29" s="20" t="s">
        <v>29</v>
      </c>
      <c r="D29" s="120" t="s">
        <v>43</v>
      </c>
    </row>
    <row r="30" spans="1:13" x14ac:dyDescent="0.2">
      <c r="A30" s="16" t="s">
        <v>3</v>
      </c>
      <c r="B30" s="121">
        <v>0.6711940660993263</v>
      </c>
      <c r="C30" s="121">
        <v>0.67119406609932619</v>
      </c>
      <c r="D30" s="122">
        <v>61634.880156896696</v>
      </c>
      <c r="E30" s="70"/>
      <c r="F30" s="25"/>
    </row>
    <row r="31" spans="1:13" x14ac:dyDescent="0.2">
      <c r="A31" s="16" t="s">
        <v>4</v>
      </c>
      <c r="B31" s="121">
        <v>2.1254218837653056</v>
      </c>
      <c r="C31" s="121">
        <v>2.1254218837653052</v>
      </c>
      <c r="D31" s="122">
        <v>195174.73366538112</v>
      </c>
      <c r="E31" s="70"/>
      <c r="F31" s="25"/>
    </row>
    <row r="32" spans="1:13" x14ac:dyDescent="0.2">
      <c r="A32" s="16" t="s">
        <v>5</v>
      </c>
      <c r="B32" s="121">
        <v>0.41876253163092131</v>
      </c>
      <c r="C32" s="121">
        <v>0.41876253163092125</v>
      </c>
      <c r="D32" s="122">
        <v>38454.419898657092</v>
      </c>
      <c r="E32" s="70"/>
      <c r="F32" s="25"/>
    </row>
    <row r="33" spans="1:6" x14ac:dyDescent="0.2">
      <c r="A33" s="16" t="s">
        <v>6</v>
      </c>
      <c r="B33" s="121">
        <v>1.9853703656868136</v>
      </c>
      <c r="C33" s="121">
        <v>1.9853703656868136</v>
      </c>
      <c r="D33" s="122">
        <v>182313.98448932706</v>
      </c>
      <c r="E33" s="70"/>
      <c r="F33" s="25"/>
    </row>
    <row r="34" spans="1:6" x14ac:dyDescent="0.2">
      <c r="A34" s="16" t="s">
        <v>7</v>
      </c>
      <c r="B34" s="121">
        <v>8.7107207920371174E-2</v>
      </c>
      <c r="C34" s="121">
        <v>8.7107207920371174E-2</v>
      </c>
      <c r="D34" s="122">
        <v>7998.9418741068775</v>
      </c>
      <c r="E34" s="70"/>
      <c r="F34" s="25"/>
    </row>
    <row r="35" spans="1:6" x14ac:dyDescent="0.2">
      <c r="A35" s="16" t="s">
        <v>8</v>
      </c>
      <c r="B35" s="121">
        <v>0.47162882896599762</v>
      </c>
      <c r="C35" s="121">
        <v>0.4716288289659975</v>
      </c>
      <c r="D35" s="122">
        <v>43309.063384292582</v>
      </c>
      <c r="E35" s="70"/>
      <c r="F35" s="25"/>
    </row>
    <row r="36" spans="1:6" x14ac:dyDescent="0.2">
      <c r="A36" s="16" t="s">
        <v>9</v>
      </c>
      <c r="B36" s="121">
        <v>4.2446594606939785</v>
      </c>
      <c r="C36" s="121">
        <v>4.2446594606939776</v>
      </c>
      <c r="D36" s="122">
        <v>389781.5704586333</v>
      </c>
      <c r="E36" s="70"/>
      <c r="F36" s="25"/>
    </row>
    <row r="37" spans="1:6" x14ac:dyDescent="0.2">
      <c r="A37" s="16" t="s">
        <v>10</v>
      </c>
      <c r="B37" s="121">
        <v>1.9787256543931426</v>
      </c>
      <c r="C37" s="121">
        <v>1.9787256543931424</v>
      </c>
      <c r="D37" s="122">
        <v>181703.80927332331</v>
      </c>
      <c r="E37" s="70"/>
      <c r="F37" s="25"/>
    </row>
    <row r="38" spans="1:6" x14ac:dyDescent="0.2">
      <c r="A38" s="16" t="s">
        <v>11</v>
      </c>
      <c r="B38" s="121">
        <v>0.40121674461111229</v>
      </c>
      <c r="C38" s="121">
        <v>0.40121674461111223</v>
      </c>
      <c r="D38" s="122">
        <v>36843.21304382127</v>
      </c>
      <c r="E38" s="70"/>
      <c r="F38" s="25"/>
    </row>
    <row r="39" spans="1:6" x14ac:dyDescent="0.2">
      <c r="A39" s="16" t="s">
        <v>12</v>
      </c>
      <c r="B39" s="121">
        <v>2.7801522514021912</v>
      </c>
      <c r="C39" s="121">
        <v>2.7801522514021912</v>
      </c>
      <c r="D39" s="122">
        <v>255297.77375556063</v>
      </c>
      <c r="E39" s="70"/>
      <c r="F39" s="25"/>
    </row>
    <row r="40" spans="1:6" x14ac:dyDescent="0.2">
      <c r="A40" s="17" t="s">
        <v>13</v>
      </c>
      <c r="B40" s="121">
        <v>15.164238995169161</v>
      </c>
      <c r="C40" s="121">
        <v>15.164238995169159</v>
      </c>
      <c r="D40" s="122">
        <v>1392512.39</v>
      </c>
    </row>
    <row r="41" spans="1:6" ht="13.5" thickBot="1" x14ac:dyDescent="0.25">
      <c r="B41" s="123"/>
      <c r="C41" s="123" t="s">
        <v>76</v>
      </c>
      <c r="D41" s="123"/>
    </row>
    <row r="42" spans="1:6" ht="13.5" thickBot="1" x14ac:dyDescent="0.25">
      <c r="A42" s="43" t="s">
        <v>36</v>
      </c>
      <c r="B42" s="122">
        <v>1392512.39</v>
      </c>
      <c r="C42" s="124">
        <v>1392512.39</v>
      </c>
      <c r="D42" s="123">
        <v>2248157.7799999998</v>
      </c>
    </row>
    <row r="43" spans="1:6" x14ac:dyDescent="0.2">
      <c r="A43" s="19" t="s">
        <v>48</v>
      </c>
      <c r="B43" s="125">
        <v>91828.702412538463</v>
      </c>
      <c r="C43" s="123"/>
      <c r="D43" s="123"/>
    </row>
    <row r="44" spans="1:6" x14ac:dyDescent="0.2">
      <c r="A44" s="126" t="s">
        <v>49</v>
      </c>
      <c r="B44" s="123"/>
      <c r="C44" s="123"/>
      <c r="D44" s="123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2" width="9.28515625" style="29" customWidth="1"/>
    <col min="3" max="3" width="9.140625" style="29"/>
    <col min="4" max="4" width="9.28515625" style="29" customWidth="1"/>
    <col min="5" max="6" width="9.140625" style="29"/>
    <col min="7" max="7" width="9.5703125" style="29" customWidth="1"/>
    <col min="8" max="9" width="9.140625" style="29"/>
    <col min="10" max="10" width="9.28515625" style="29" customWidth="1"/>
    <col min="11" max="11" width="9.140625" style="29"/>
    <col min="12" max="16384" width="9.140625" style="1"/>
  </cols>
  <sheetData>
    <row r="1" spans="1:11" s="6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127">
        <v>1.1009550586352337</v>
      </c>
      <c r="C2" s="127">
        <v>2.5685406477883133</v>
      </c>
      <c r="D2" s="127">
        <v>0.46164797883850484</v>
      </c>
      <c r="E2" s="127">
        <v>0.97551224018228866</v>
      </c>
      <c r="F2" s="127">
        <v>0.66706816551861081</v>
      </c>
      <c r="G2" s="127">
        <v>1.8625403964666165</v>
      </c>
      <c r="H2" s="127">
        <v>37.352562231348813</v>
      </c>
      <c r="I2" s="127">
        <v>37.352562231348813</v>
      </c>
      <c r="J2" s="127">
        <v>1</v>
      </c>
      <c r="K2" s="127">
        <v>1</v>
      </c>
    </row>
    <row r="3" spans="1:11" x14ac:dyDescent="0.2">
      <c r="A3" s="27">
        <v>1996</v>
      </c>
      <c r="B3" s="127">
        <v>1.1056869097750874</v>
      </c>
      <c r="C3" s="127">
        <v>2.5848470202562783</v>
      </c>
      <c r="D3" s="127">
        <v>0.46245299536487666</v>
      </c>
      <c r="E3" s="127">
        <v>0.9764114953928773</v>
      </c>
      <c r="F3" s="127">
        <v>0.66770599379849982</v>
      </c>
      <c r="G3" s="127">
        <v>1.8652500661144871</v>
      </c>
      <c r="H3" s="127">
        <v>37.448963873318618</v>
      </c>
      <c r="I3" s="127">
        <v>37.448963873318618</v>
      </c>
      <c r="J3" s="127">
        <v>1</v>
      </c>
      <c r="K3" s="127">
        <v>1</v>
      </c>
    </row>
    <row r="4" spans="1:11" x14ac:dyDescent="0.2">
      <c r="A4" s="27">
        <v>1997</v>
      </c>
      <c r="B4" s="127">
        <v>1.1104187609149414</v>
      </c>
      <c r="C4" s="127">
        <v>2.6011533927242434</v>
      </c>
      <c r="D4" s="127">
        <v>0.46321783603809968</v>
      </c>
      <c r="E4" s="127">
        <v>0.97747954714580065</v>
      </c>
      <c r="F4" s="127">
        <v>0.66793617656250115</v>
      </c>
      <c r="G4" s="127">
        <v>1.8677669848986926</v>
      </c>
      <c r="H4" s="127">
        <v>37.561776828261159</v>
      </c>
      <c r="I4" s="127">
        <v>37.561776828261159</v>
      </c>
      <c r="J4" s="127">
        <v>1</v>
      </c>
      <c r="K4" s="127">
        <v>1</v>
      </c>
    </row>
    <row r="5" spans="1:11" x14ac:dyDescent="0.2">
      <c r="A5" s="27">
        <v>1998</v>
      </c>
      <c r="B5" s="127">
        <v>1.1222018806618912</v>
      </c>
      <c r="C5" s="127">
        <v>2.6174597651922085</v>
      </c>
      <c r="D5" s="127">
        <v>0.475095216449333</v>
      </c>
      <c r="E5" s="127">
        <v>0.97992937057223117</v>
      </c>
      <c r="F5" s="127">
        <v>0.67468300662878922</v>
      </c>
      <c r="G5" s="127">
        <v>1.8809335195354406</v>
      </c>
      <c r="H5" s="127">
        <v>37.640822555627977</v>
      </c>
      <c r="I5" s="127">
        <v>37.640822555627977</v>
      </c>
      <c r="J5" s="127">
        <v>1</v>
      </c>
      <c r="K5" s="127">
        <v>1</v>
      </c>
    </row>
    <row r="6" spans="1:11" x14ac:dyDescent="0.2">
      <c r="A6" s="27">
        <v>1999</v>
      </c>
      <c r="B6" s="127">
        <v>1.1341100360403142</v>
      </c>
      <c r="C6" s="127">
        <v>2.6337661376601735</v>
      </c>
      <c r="D6" s="127">
        <v>0.48727714507623904</v>
      </c>
      <c r="E6" s="127">
        <v>0.98238533390699867</v>
      </c>
      <c r="F6" s="127">
        <v>0.6814979864937265</v>
      </c>
      <c r="G6" s="127">
        <v>1.8941928696228003</v>
      </c>
      <c r="H6" s="127">
        <v>37.720034628347506</v>
      </c>
      <c r="I6" s="127">
        <v>37.720034628347506</v>
      </c>
      <c r="J6" s="127">
        <v>1</v>
      </c>
      <c r="K6" s="127">
        <v>1</v>
      </c>
    </row>
    <row r="7" spans="1:11" x14ac:dyDescent="0.2">
      <c r="A7" s="27">
        <v>2000</v>
      </c>
      <c r="B7" s="127">
        <v>1.1461445538558002</v>
      </c>
      <c r="C7" s="127">
        <v>2.6500725101281386</v>
      </c>
      <c r="D7" s="127">
        <v>0.49977143084742465</v>
      </c>
      <c r="E7" s="127">
        <v>0.98484745253834449</v>
      </c>
      <c r="F7" s="127">
        <v>0.68838180453911757</v>
      </c>
      <c r="G7" s="127">
        <v>1.9075456894489431</v>
      </c>
      <c r="H7" s="127">
        <v>37.799413396480119</v>
      </c>
      <c r="I7" s="127">
        <v>37.799413396480119</v>
      </c>
      <c r="J7" s="127">
        <v>1</v>
      </c>
      <c r="K7" s="127">
        <v>1</v>
      </c>
    </row>
    <row r="8" spans="1:11" x14ac:dyDescent="0.2">
      <c r="A8" s="27">
        <v>2001</v>
      </c>
      <c r="B8" s="127">
        <v>1.1581907638816489</v>
      </c>
      <c r="C8" s="127">
        <v>2.6663788825961037</v>
      </c>
      <c r="D8" s="127">
        <v>0.51194335679612224</v>
      </c>
      <c r="E8" s="127">
        <v>0.9871841170621255</v>
      </c>
      <c r="F8" s="127">
        <v>0.69480226648105381</v>
      </c>
      <c r="G8" s="127">
        <v>1.9192199996171075</v>
      </c>
      <c r="H8" s="127">
        <v>37.878959210822842</v>
      </c>
      <c r="I8" s="127">
        <v>37.878959210822842</v>
      </c>
      <c r="J8" s="127">
        <v>1</v>
      </c>
      <c r="K8" s="127">
        <v>1</v>
      </c>
    </row>
    <row r="9" spans="1:11" x14ac:dyDescent="0.2">
      <c r="A9" s="27">
        <v>2002</v>
      </c>
      <c r="B9" s="127">
        <v>1.1698896604865143</v>
      </c>
      <c r="C9" s="127">
        <v>2.6826852550640687</v>
      </c>
      <c r="D9" s="127">
        <v>0.52106194075941181</v>
      </c>
      <c r="E9" s="127">
        <v>0.98866711773873361</v>
      </c>
      <c r="F9" s="127">
        <v>0.69934802866739187</v>
      </c>
      <c r="G9" s="127">
        <v>1.9282829293852184</v>
      </c>
      <c r="H9" s="127">
        <v>38.007919803946713</v>
      </c>
      <c r="I9" s="127">
        <v>38.007919803946713</v>
      </c>
      <c r="J9" s="127">
        <v>1</v>
      </c>
      <c r="K9" s="127">
        <v>1</v>
      </c>
    </row>
    <row r="10" spans="1:11" x14ac:dyDescent="0.2">
      <c r="A10" s="27">
        <v>2003</v>
      </c>
      <c r="B10" s="127">
        <v>1.1823487422034207</v>
      </c>
      <c r="C10" s="127">
        <v>2.6989916275320338</v>
      </c>
      <c r="D10" s="127">
        <v>0.52950165237553659</v>
      </c>
      <c r="E10" s="127">
        <v>0.9898001400266605</v>
      </c>
      <c r="F10" s="127">
        <v>0.70331633326273935</v>
      </c>
      <c r="G10" s="127">
        <v>1.9343407432703383</v>
      </c>
      <c r="H10" s="127">
        <v>38.532759279364761</v>
      </c>
      <c r="I10" s="127">
        <v>38.532759279364761</v>
      </c>
      <c r="J10" s="127">
        <v>1</v>
      </c>
      <c r="K10" s="127">
        <v>1</v>
      </c>
    </row>
    <row r="11" spans="1:11" x14ac:dyDescent="0.2">
      <c r="A11" s="27">
        <v>2004</v>
      </c>
      <c r="B11" s="128">
        <v>1.1947289999999999</v>
      </c>
      <c r="C11" s="128">
        <v>2.7152980000000002</v>
      </c>
      <c r="D11" s="128">
        <v>0.53737841485334048</v>
      </c>
      <c r="E11" s="128">
        <v>0.99090599999999995</v>
      </c>
      <c r="F11" s="128">
        <v>0.70684599999999997</v>
      </c>
      <c r="G11" s="128">
        <v>1.9413959999999999</v>
      </c>
      <c r="H11" s="128">
        <v>38.828631999999999</v>
      </c>
      <c r="I11" s="128">
        <v>38.828631999999999</v>
      </c>
      <c r="J11" s="127">
        <v>1</v>
      </c>
      <c r="K11" s="127">
        <v>1</v>
      </c>
    </row>
    <row r="12" spans="1:11" x14ac:dyDescent="0.2">
      <c r="A12" s="27">
        <v>2005</v>
      </c>
      <c r="B12" s="128">
        <v>1.2303040000000001</v>
      </c>
      <c r="C12" s="128">
        <v>2.7460819999999999</v>
      </c>
      <c r="D12" s="128">
        <v>0.53784320777453132</v>
      </c>
      <c r="E12" s="128">
        <v>0.99196099999999998</v>
      </c>
      <c r="F12" s="128">
        <v>0.71291499999999997</v>
      </c>
      <c r="G12" s="128">
        <v>1.9531130000000001</v>
      </c>
      <c r="H12" s="128">
        <v>40.587527999999999</v>
      </c>
      <c r="I12" s="128">
        <v>40.587527999999999</v>
      </c>
      <c r="J12" s="127">
        <v>1</v>
      </c>
      <c r="K12" s="127">
        <v>1</v>
      </c>
    </row>
    <row r="13" spans="1:11" x14ac:dyDescent="0.2">
      <c r="A13" s="27">
        <v>2006</v>
      </c>
      <c r="B13" s="128">
        <v>1.2639860000000001</v>
      </c>
      <c r="C13" s="128">
        <v>2.7830219999999999</v>
      </c>
      <c r="D13" s="128">
        <v>0.53830840270751423</v>
      </c>
      <c r="E13" s="128">
        <v>0.99737299999999995</v>
      </c>
      <c r="F13" s="128">
        <v>0.71847300000000003</v>
      </c>
      <c r="G13" s="128">
        <v>1.9643120000000001</v>
      </c>
      <c r="H13" s="128">
        <v>42.329742000000003</v>
      </c>
      <c r="I13" s="128">
        <v>42.329742000000003</v>
      </c>
      <c r="J13" s="127">
        <v>1</v>
      </c>
      <c r="K13" s="127">
        <v>1</v>
      </c>
    </row>
    <row r="14" spans="1:11" x14ac:dyDescent="0.2">
      <c r="A14" s="27">
        <v>2007</v>
      </c>
      <c r="B14" s="128">
        <v>1.2925359999999999</v>
      </c>
      <c r="C14" s="128">
        <v>2.8183020000000001</v>
      </c>
      <c r="D14" s="128">
        <v>0.53877399999999998</v>
      </c>
      <c r="E14" s="128">
        <v>1.0022819999999999</v>
      </c>
      <c r="F14" s="128">
        <v>0.72316800000000003</v>
      </c>
      <c r="G14" s="128">
        <v>1.973339</v>
      </c>
      <c r="H14" s="128">
        <v>43.745510000000003</v>
      </c>
      <c r="I14" s="128">
        <v>43.745510000000003</v>
      </c>
      <c r="J14" s="127">
        <v>1</v>
      </c>
      <c r="K14" s="127">
        <v>1</v>
      </c>
    </row>
    <row r="15" spans="1:11" x14ac:dyDescent="0.2">
      <c r="A15" s="27">
        <v>2008</v>
      </c>
      <c r="B15" s="128">
        <v>1.3310230000000001</v>
      </c>
      <c r="C15" s="128">
        <v>2.8544339999999999</v>
      </c>
      <c r="D15" s="128">
        <v>0.53924000000000005</v>
      </c>
      <c r="E15" s="128">
        <v>1.0103930000000001</v>
      </c>
      <c r="F15" s="128">
        <v>0.72992100000000004</v>
      </c>
      <c r="G15" s="128">
        <v>1.9866429999999999</v>
      </c>
      <c r="H15" s="128">
        <v>45.284210000000002</v>
      </c>
      <c r="I15" s="128">
        <v>45.284210000000002</v>
      </c>
      <c r="J15" s="127">
        <v>1</v>
      </c>
      <c r="K15" s="127">
        <v>1</v>
      </c>
    </row>
    <row r="16" spans="1:11" x14ac:dyDescent="0.2">
      <c r="A16" s="27">
        <v>2009</v>
      </c>
      <c r="B16" s="128">
        <v>1.356031</v>
      </c>
      <c r="C16" s="128">
        <v>2.8890600000000002</v>
      </c>
      <c r="D16" s="128">
        <v>0.54080899999999998</v>
      </c>
      <c r="E16" s="128">
        <v>1.0180549999999999</v>
      </c>
      <c r="F16" s="128">
        <v>0.73538099999999995</v>
      </c>
      <c r="G16" s="128">
        <v>2.050748</v>
      </c>
      <c r="H16" s="128">
        <v>46.719211999999999</v>
      </c>
      <c r="I16" s="128">
        <v>46.719211999999999</v>
      </c>
      <c r="J16" s="127">
        <v>1</v>
      </c>
      <c r="K16" s="127">
        <v>1</v>
      </c>
    </row>
    <row r="17" spans="1:11" x14ac:dyDescent="0.2">
      <c r="A17" s="27">
        <v>2010</v>
      </c>
      <c r="B17" s="128">
        <v>1.3736330000000001</v>
      </c>
      <c r="C17" s="128">
        <v>2.9309099999999999</v>
      </c>
      <c r="D17" s="128">
        <v>0.54216799999999998</v>
      </c>
      <c r="E17" s="128">
        <v>1.025048</v>
      </c>
      <c r="F17" s="128">
        <v>0.74011700000000002</v>
      </c>
      <c r="G17" s="128">
        <v>2.1136219999999999</v>
      </c>
      <c r="H17" s="128">
        <v>48.197803</v>
      </c>
      <c r="I17" s="128">
        <v>48.197803</v>
      </c>
      <c r="J17" s="127">
        <v>1</v>
      </c>
      <c r="K17" s="127">
        <v>1</v>
      </c>
    </row>
    <row r="18" spans="1:11" x14ac:dyDescent="0.2">
      <c r="A18" s="27">
        <v>2011</v>
      </c>
      <c r="B18" s="128">
        <v>1.3872100000000001</v>
      </c>
      <c r="C18" s="128">
        <v>2.9672139999999998</v>
      </c>
      <c r="D18" s="128">
        <v>0.54317000000000004</v>
      </c>
      <c r="E18" s="128">
        <v>1.031941</v>
      </c>
      <c r="F18" s="128">
        <v>0.74427399999999999</v>
      </c>
      <c r="G18" s="128">
        <v>2.1726760000000001</v>
      </c>
      <c r="H18" s="128">
        <v>49.365906000000003</v>
      </c>
      <c r="I18" s="128">
        <v>49.365906000000003</v>
      </c>
      <c r="J18" s="127">
        <v>1</v>
      </c>
      <c r="K18" s="127">
        <v>1</v>
      </c>
    </row>
    <row r="19" spans="1:11" x14ac:dyDescent="0.2">
      <c r="A19" s="27">
        <v>2012</v>
      </c>
      <c r="B19" s="128">
        <v>1.399799</v>
      </c>
      <c r="C19" s="128">
        <v>2.9973369999999999</v>
      </c>
      <c r="D19" s="128">
        <v>0.54361700000000002</v>
      </c>
      <c r="E19" s="128">
        <v>1.038295</v>
      </c>
      <c r="F19" s="128">
        <v>0.74719199999999997</v>
      </c>
      <c r="G19" s="128">
        <v>2.232996</v>
      </c>
      <c r="H19" s="128">
        <v>49.967888000000002</v>
      </c>
      <c r="I19" s="128">
        <v>49.967888000000002</v>
      </c>
      <c r="J19" s="127">
        <v>1</v>
      </c>
      <c r="K19" s="127">
        <v>1</v>
      </c>
    </row>
    <row r="20" spans="1:11" x14ac:dyDescent="0.2">
      <c r="A20" s="27">
        <v>2013</v>
      </c>
      <c r="B20" s="128">
        <v>1.4121269999999999</v>
      </c>
      <c r="C20" s="128">
        <v>3.024575</v>
      </c>
      <c r="D20" s="128">
        <v>0.54408900000000004</v>
      </c>
      <c r="E20" s="128">
        <v>1.0442640000000001</v>
      </c>
      <c r="F20" s="128">
        <v>0.74975999999999998</v>
      </c>
      <c r="G20" s="128">
        <v>2.2968839999999999</v>
      </c>
      <c r="H20" s="128">
        <v>50.651133999999999</v>
      </c>
      <c r="I20" s="128">
        <v>50.651133999999999</v>
      </c>
      <c r="J20" s="127">
        <v>1</v>
      </c>
      <c r="K20" s="127">
        <v>1</v>
      </c>
    </row>
    <row r="21" spans="1:11" x14ac:dyDescent="0.2">
      <c r="A21" s="27">
        <v>2014</v>
      </c>
      <c r="B21" s="128">
        <v>1.4223779999999999</v>
      </c>
      <c r="C21" s="128">
        <v>3.0492910000000002</v>
      </c>
      <c r="D21" s="128">
        <v>0.54393199999999997</v>
      </c>
      <c r="E21" s="128">
        <v>1.0490539999999999</v>
      </c>
      <c r="F21" s="128">
        <v>0.75182099999999996</v>
      </c>
      <c r="G21" s="128">
        <v>2.3575499999999998</v>
      </c>
      <c r="H21" s="128">
        <v>51.292907999999997</v>
      </c>
      <c r="I21" s="128">
        <v>51.292907999999997</v>
      </c>
      <c r="J21" s="127">
        <v>1</v>
      </c>
      <c r="K21" s="127">
        <v>1</v>
      </c>
    </row>
    <row r="22" spans="1:11" x14ac:dyDescent="0.2">
      <c r="A22" s="27">
        <v>2015</v>
      </c>
      <c r="B22" s="128">
        <v>1.4317390000000001</v>
      </c>
      <c r="C22" s="128">
        <v>3.0738940000000001</v>
      </c>
      <c r="D22" s="128">
        <v>0.54376800000000003</v>
      </c>
      <c r="E22" s="128">
        <v>1.053742</v>
      </c>
      <c r="F22" s="128">
        <v>0.75368299999999999</v>
      </c>
      <c r="G22" s="128">
        <v>2.4153519999999999</v>
      </c>
      <c r="H22" s="128">
        <v>51.813648000000001</v>
      </c>
      <c r="I22" s="128">
        <v>51.813648000000001</v>
      </c>
      <c r="J22" s="127">
        <v>1</v>
      </c>
      <c r="K22" s="127">
        <v>1</v>
      </c>
    </row>
    <row r="23" spans="1:11" x14ac:dyDescent="0.2">
      <c r="A23" s="27">
        <v>2016</v>
      </c>
      <c r="B23" s="128">
        <v>1.4398690000000001</v>
      </c>
      <c r="C23" s="128">
        <v>3.0973229999999998</v>
      </c>
      <c r="D23" s="128">
        <v>0.54355500000000001</v>
      </c>
      <c r="E23" s="128">
        <v>1.058292</v>
      </c>
      <c r="F23" s="128">
        <v>0.75535600000000003</v>
      </c>
      <c r="G23" s="128">
        <v>2.4698090000000001</v>
      </c>
      <c r="H23" s="128">
        <v>52.258063999999997</v>
      </c>
      <c r="I23" s="128">
        <v>52.258063999999997</v>
      </c>
      <c r="J23" s="127">
        <v>1</v>
      </c>
      <c r="K23" s="127">
        <v>1</v>
      </c>
    </row>
    <row r="24" spans="1:11" x14ac:dyDescent="0.2">
      <c r="A24" s="27">
        <v>2017</v>
      </c>
      <c r="B24" s="128">
        <v>1.446993</v>
      </c>
      <c r="C24" s="128">
        <v>3.1193939999999998</v>
      </c>
      <c r="D24" s="128">
        <v>0.54340999999999995</v>
      </c>
      <c r="E24" s="128">
        <v>1.058765</v>
      </c>
      <c r="F24" s="128">
        <v>0.75683599999999995</v>
      </c>
      <c r="G24" s="128">
        <v>2.5203570000000002</v>
      </c>
      <c r="H24" s="128">
        <v>52.638733000000002</v>
      </c>
      <c r="I24" s="128">
        <v>52.638733000000002</v>
      </c>
      <c r="J24" s="127">
        <v>1</v>
      </c>
      <c r="K24" s="127">
        <v>1</v>
      </c>
    </row>
    <row r="25" spans="1:11" x14ac:dyDescent="0.2">
      <c r="A25" s="27">
        <v>2018</v>
      </c>
      <c r="B25" s="128">
        <v>1.4540040000000001</v>
      </c>
      <c r="C25" s="128">
        <v>3.1402399999999999</v>
      </c>
      <c r="D25" s="128">
        <v>0.54327899999999996</v>
      </c>
      <c r="E25" s="128">
        <v>1.059205</v>
      </c>
      <c r="F25" s="128">
        <v>0.75807800000000003</v>
      </c>
      <c r="G25" s="128">
        <v>2.5667260000000001</v>
      </c>
      <c r="H25" s="128">
        <v>52.964367000000003</v>
      </c>
      <c r="I25" s="128">
        <v>52.964367000000003</v>
      </c>
      <c r="J25" s="127">
        <v>1</v>
      </c>
      <c r="K25" s="127">
        <v>1</v>
      </c>
    </row>
    <row r="26" spans="1:11" x14ac:dyDescent="0.2">
      <c r="A26" s="27">
        <v>2019</v>
      </c>
      <c r="B26" s="128">
        <v>1.46221</v>
      </c>
      <c r="C26" s="128">
        <v>3.159516</v>
      </c>
      <c r="D26" s="128">
        <v>0.54320299999999999</v>
      </c>
      <c r="E26" s="128">
        <v>1.059564</v>
      </c>
      <c r="F26" s="128">
        <v>0.75917900000000005</v>
      </c>
      <c r="G26" s="128">
        <v>2.6087989999999999</v>
      </c>
      <c r="H26" s="128">
        <v>53.238894999999999</v>
      </c>
      <c r="I26" s="128">
        <v>53.238894999999999</v>
      </c>
      <c r="J26" s="127">
        <v>1</v>
      </c>
      <c r="K26" s="127">
        <v>1</v>
      </c>
    </row>
    <row r="27" spans="1:11" x14ac:dyDescent="0.2">
      <c r="A27" s="27">
        <v>2020</v>
      </c>
      <c r="B27" s="128">
        <v>1.4695849999999999</v>
      </c>
      <c r="C27" s="128">
        <v>3.1811989999999999</v>
      </c>
      <c r="D27" s="128">
        <v>0.54313</v>
      </c>
      <c r="E27" s="128">
        <v>1.0635749999999999</v>
      </c>
      <c r="F27" s="128">
        <v>0.76014499999999996</v>
      </c>
      <c r="G27" s="128">
        <v>2.6474820000000001</v>
      </c>
      <c r="H27" s="128">
        <v>53.551819000000002</v>
      </c>
      <c r="I27" s="128">
        <v>53.551819000000002</v>
      </c>
      <c r="J27" s="127">
        <v>1</v>
      </c>
      <c r="K27" s="127">
        <v>1</v>
      </c>
    </row>
    <row r="28" spans="1:11" x14ac:dyDescent="0.2">
      <c r="A28" s="28">
        <v>2021</v>
      </c>
      <c r="B28" s="128">
        <v>1.4768810000000001</v>
      </c>
      <c r="C28" s="128">
        <v>3.201241</v>
      </c>
      <c r="D28" s="128">
        <v>0.54296299999999997</v>
      </c>
      <c r="E28" s="128">
        <v>1.067642</v>
      </c>
      <c r="F28" s="128">
        <v>0.76100400000000001</v>
      </c>
      <c r="G28" s="128">
        <v>2.682267</v>
      </c>
      <c r="H28" s="128">
        <v>53.831676000000002</v>
      </c>
      <c r="I28" s="128">
        <v>53.831676000000002</v>
      </c>
      <c r="J28" s="127">
        <v>1</v>
      </c>
      <c r="K28" s="127">
        <v>1</v>
      </c>
    </row>
    <row r="29" spans="1:11" x14ac:dyDescent="0.2">
      <c r="A29" s="28">
        <v>2022</v>
      </c>
      <c r="B29" s="128">
        <v>1.48533</v>
      </c>
      <c r="C29" s="128">
        <v>3.219827</v>
      </c>
      <c r="D29" s="128">
        <v>0.54283099999999995</v>
      </c>
      <c r="E29" s="128">
        <v>1.071628</v>
      </c>
      <c r="F29" s="128">
        <v>0.76176900000000003</v>
      </c>
      <c r="G29" s="128">
        <v>2.713552</v>
      </c>
      <c r="H29" s="128">
        <v>54.086773000000001</v>
      </c>
      <c r="I29" s="128">
        <v>54.086773000000001</v>
      </c>
      <c r="J29" s="127">
        <v>1</v>
      </c>
      <c r="K29" s="127">
        <v>1</v>
      </c>
    </row>
    <row r="30" spans="1:11" x14ac:dyDescent="0.2">
      <c r="A30" s="28">
        <v>2023</v>
      </c>
      <c r="B30" s="128">
        <v>1.4942759999999999</v>
      </c>
      <c r="C30" s="128">
        <v>3.237231</v>
      </c>
      <c r="D30" s="128">
        <v>0.54277699999999995</v>
      </c>
      <c r="E30" s="128">
        <v>1.075547</v>
      </c>
      <c r="F30" s="128">
        <v>0.762463</v>
      </c>
      <c r="G30" s="128">
        <v>2.7416719999999999</v>
      </c>
      <c r="H30" s="128">
        <v>54.317920999999998</v>
      </c>
      <c r="I30" s="128">
        <v>54.317920999999998</v>
      </c>
      <c r="J30" s="127">
        <v>1</v>
      </c>
      <c r="K30" s="127">
        <v>1</v>
      </c>
    </row>
    <row r="31" spans="1:11" x14ac:dyDescent="0.2">
      <c r="A31" s="28">
        <v>2024</v>
      </c>
      <c r="B31" s="128">
        <v>1.502505</v>
      </c>
      <c r="C31" s="128">
        <v>3.2534999999999998</v>
      </c>
      <c r="D31" s="128">
        <v>0.54289600000000005</v>
      </c>
      <c r="E31" s="128">
        <v>1.0793740000000001</v>
      </c>
      <c r="F31" s="128">
        <v>0.76306700000000005</v>
      </c>
      <c r="G31" s="128">
        <v>2.767064</v>
      </c>
      <c r="H31" s="128">
        <v>54.537230999999998</v>
      </c>
      <c r="I31" s="128">
        <v>54.537230999999998</v>
      </c>
      <c r="J31" s="127">
        <v>1</v>
      </c>
      <c r="K31" s="127">
        <v>1</v>
      </c>
    </row>
    <row r="32" spans="1:11" x14ac:dyDescent="0.2">
      <c r="A32" s="28">
        <v>2025</v>
      </c>
      <c r="B32" s="128">
        <v>1.51085</v>
      </c>
      <c r="C32" s="128">
        <v>3.2687940000000002</v>
      </c>
      <c r="D32" s="128">
        <v>0.54302700000000004</v>
      </c>
      <c r="E32" s="128">
        <v>1.0829800000000001</v>
      </c>
      <c r="F32" s="128">
        <v>0.76361100000000004</v>
      </c>
      <c r="G32" s="128">
        <v>2.7898869999999998</v>
      </c>
      <c r="H32" s="128">
        <v>54.748717999999997</v>
      </c>
      <c r="I32" s="128">
        <v>54.748717999999997</v>
      </c>
      <c r="J32" s="127">
        <v>1</v>
      </c>
      <c r="K32" s="127">
        <v>1</v>
      </c>
    </row>
    <row r="33" spans="1:11" x14ac:dyDescent="0.2">
      <c r="A33" s="28">
        <f t="shared" ref="A33:A50" si="0">A32+1</f>
        <v>2026</v>
      </c>
      <c r="B33" s="128">
        <v>1.5196810000000001</v>
      </c>
      <c r="C33" s="128">
        <v>3.2833290000000002</v>
      </c>
      <c r="D33" s="128">
        <v>0.54322099999999995</v>
      </c>
      <c r="E33" s="128">
        <v>1.0865009999999999</v>
      </c>
      <c r="F33" s="128">
        <v>0.76409000000000005</v>
      </c>
      <c r="G33" s="128">
        <v>2.8103850000000001</v>
      </c>
      <c r="H33" s="128">
        <v>54.943019999999997</v>
      </c>
      <c r="I33" s="128">
        <v>54.943019999999997</v>
      </c>
      <c r="J33" s="127">
        <v>1</v>
      </c>
      <c r="K33" s="127">
        <v>1</v>
      </c>
    </row>
    <row r="34" spans="1:11" x14ac:dyDescent="0.2">
      <c r="A34" s="28">
        <f t="shared" si="0"/>
        <v>2027</v>
      </c>
      <c r="B34" s="128">
        <v>1.528683</v>
      </c>
      <c r="C34" s="128">
        <v>3.2971979999999999</v>
      </c>
      <c r="D34" s="128">
        <v>0.54341499999999998</v>
      </c>
      <c r="E34" s="128">
        <v>1.0900879999999999</v>
      </c>
      <c r="F34" s="128">
        <v>0.76451599999999997</v>
      </c>
      <c r="G34" s="128">
        <v>2.828986</v>
      </c>
      <c r="H34" s="128">
        <v>55.125458000000002</v>
      </c>
      <c r="I34" s="128">
        <v>55.125458000000002</v>
      </c>
      <c r="J34" s="127">
        <v>1</v>
      </c>
      <c r="K34" s="127">
        <v>1</v>
      </c>
    </row>
    <row r="35" spans="1:11" x14ac:dyDescent="0.2">
      <c r="A35" s="28">
        <f t="shared" si="0"/>
        <v>2028</v>
      </c>
      <c r="B35" s="128">
        <v>1.537612</v>
      </c>
      <c r="C35" s="128">
        <v>3.3103829999999999</v>
      </c>
      <c r="D35" s="128">
        <v>0.54388999999999998</v>
      </c>
      <c r="E35" s="128">
        <v>1.093332</v>
      </c>
      <c r="F35" s="128">
        <v>0.76487899999999998</v>
      </c>
      <c r="G35" s="128">
        <v>2.845888</v>
      </c>
      <c r="H35" s="128">
        <v>55.287818999999999</v>
      </c>
      <c r="I35" s="128">
        <v>55.287818999999999</v>
      </c>
      <c r="J35" s="127">
        <v>1</v>
      </c>
      <c r="K35" s="127">
        <v>1</v>
      </c>
    </row>
    <row r="36" spans="1:11" x14ac:dyDescent="0.2">
      <c r="A36" s="28">
        <f t="shared" si="0"/>
        <v>2029</v>
      </c>
      <c r="B36" s="128">
        <v>1.546222</v>
      </c>
      <c r="C36" s="128">
        <v>3.3227880000000001</v>
      </c>
      <c r="D36" s="128">
        <v>0.54403100000000004</v>
      </c>
      <c r="E36" s="128">
        <v>1.096266</v>
      </c>
      <c r="F36" s="128">
        <v>0.76519899999999996</v>
      </c>
      <c r="G36" s="128">
        <v>2.8611599999999999</v>
      </c>
      <c r="H36" s="128">
        <v>55.434764999999999</v>
      </c>
      <c r="I36" s="128">
        <v>55.434764999999999</v>
      </c>
      <c r="J36" s="127">
        <v>1</v>
      </c>
      <c r="K36" s="127">
        <v>1</v>
      </c>
    </row>
    <row r="37" spans="1:11" x14ac:dyDescent="0.2">
      <c r="A37" s="28">
        <f t="shared" si="0"/>
        <v>2030</v>
      </c>
      <c r="B37" s="128">
        <v>1.5551269999999999</v>
      </c>
      <c r="C37" s="128">
        <v>3.3367249999999999</v>
      </c>
      <c r="D37" s="128">
        <v>0.54411299999999996</v>
      </c>
      <c r="E37" s="128">
        <v>1.105261</v>
      </c>
      <c r="F37" s="128">
        <v>0.76548300000000002</v>
      </c>
      <c r="G37" s="128">
        <v>2.8749120000000001</v>
      </c>
      <c r="H37" s="128">
        <v>55.571387999999999</v>
      </c>
      <c r="I37" s="128">
        <v>55.571387999999999</v>
      </c>
      <c r="J37" s="127">
        <v>1</v>
      </c>
      <c r="K37" s="127">
        <v>1</v>
      </c>
    </row>
    <row r="38" spans="1:11" x14ac:dyDescent="0.2">
      <c r="A38" s="28">
        <f t="shared" si="0"/>
        <v>2031</v>
      </c>
      <c r="B38" s="129">
        <v>1.5647580000000001</v>
      </c>
      <c r="C38" s="51">
        <v>3.3498480000000002</v>
      </c>
      <c r="D38" s="51">
        <v>0.544435</v>
      </c>
      <c r="E38" s="51">
        <v>1.1143190000000001</v>
      </c>
      <c r="F38" s="51">
        <v>0.76572600000000002</v>
      </c>
      <c r="G38" s="51">
        <v>2.8871920000000002</v>
      </c>
      <c r="H38" s="51">
        <v>55.703341999999999</v>
      </c>
      <c r="I38" s="51">
        <v>55.703341999999999</v>
      </c>
      <c r="J38" s="127">
        <v>1</v>
      </c>
      <c r="K38" s="127">
        <v>1</v>
      </c>
    </row>
    <row r="39" spans="1:11" x14ac:dyDescent="0.2">
      <c r="A39" s="28">
        <f t="shared" si="0"/>
        <v>2032</v>
      </c>
      <c r="B39" s="51">
        <v>1.574605</v>
      </c>
      <c r="C39" s="51">
        <v>3.362457</v>
      </c>
      <c r="D39" s="51">
        <v>0.54510800000000004</v>
      </c>
      <c r="E39" s="51">
        <v>1.123721</v>
      </c>
      <c r="F39" s="51">
        <v>0.76626799999999995</v>
      </c>
      <c r="G39" s="51">
        <v>2.8981509999999999</v>
      </c>
      <c r="H39" s="51">
        <v>55.827126</v>
      </c>
      <c r="I39" s="51">
        <v>55.827126</v>
      </c>
      <c r="J39" s="127">
        <v>1</v>
      </c>
      <c r="K39" s="127">
        <v>1</v>
      </c>
    </row>
    <row r="40" spans="1:11" x14ac:dyDescent="0.2">
      <c r="A40" s="28">
        <f t="shared" si="0"/>
        <v>2033</v>
      </c>
      <c r="B40" s="129">
        <v>1.584128</v>
      </c>
      <c r="C40" s="129">
        <v>3.3746119999999999</v>
      </c>
      <c r="D40" s="129">
        <v>0.54595000000000005</v>
      </c>
      <c r="E40" s="129">
        <v>1.1331310000000001</v>
      </c>
      <c r="F40" s="129">
        <v>0.76677700000000004</v>
      </c>
      <c r="G40" s="129">
        <v>2.9078089999999999</v>
      </c>
      <c r="H40" s="129">
        <v>55.945186999999997</v>
      </c>
      <c r="I40" s="129">
        <v>55.945186999999997</v>
      </c>
      <c r="J40" s="127">
        <v>1</v>
      </c>
      <c r="K40" s="127">
        <v>1</v>
      </c>
    </row>
    <row r="41" spans="1:11" x14ac:dyDescent="0.2">
      <c r="A41" s="28">
        <f t="shared" si="0"/>
        <v>2034</v>
      </c>
      <c r="B41" s="129">
        <v>1.5938030000000001</v>
      </c>
      <c r="C41" s="129">
        <v>3.3860860000000002</v>
      </c>
      <c r="D41" s="129">
        <v>0.54684900000000003</v>
      </c>
      <c r="E41" s="129">
        <v>1.1426400000000001</v>
      </c>
      <c r="F41" s="129">
        <v>0.76727999999999996</v>
      </c>
      <c r="G41" s="129">
        <v>2.9164789999999998</v>
      </c>
      <c r="H41" s="129">
        <v>56.059818</v>
      </c>
      <c r="I41" s="129">
        <v>56.059818</v>
      </c>
      <c r="J41" s="127">
        <v>1</v>
      </c>
      <c r="K41" s="127">
        <v>1</v>
      </c>
    </row>
    <row r="42" spans="1:11" x14ac:dyDescent="0.2">
      <c r="A42" s="28">
        <f t="shared" si="0"/>
        <v>2035</v>
      </c>
      <c r="B42" s="129">
        <v>1.603229</v>
      </c>
      <c r="C42" s="129">
        <v>3.3972899999999999</v>
      </c>
      <c r="D42" s="129">
        <v>0.54775200000000002</v>
      </c>
      <c r="E42" s="129">
        <v>1.152136</v>
      </c>
      <c r="F42" s="129">
        <v>0.76776299999999997</v>
      </c>
      <c r="G42" s="129">
        <v>2.9243039999999998</v>
      </c>
      <c r="H42" s="129">
        <v>56.171092999999999</v>
      </c>
      <c r="I42" s="129">
        <v>56.171092999999999</v>
      </c>
      <c r="J42" s="127">
        <v>1</v>
      </c>
      <c r="K42" s="127">
        <v>1</v>
      </c>
    </row>
    <row r="43" spans="1:11" x14ac:dyDescent="0.2">
      <c r="A43" s="28">
        <f t="shared" si="0"/>
        <v>2036</v>
      </c>
      <c r="B43" s="51">
        <v>1.6128279999999999</v>
      </c>
      <c r="C43" s="51">
        <v>3.41229</v>
      </c>
      <c r="D43" s="51">
        <v>0.54862250000000001</v>
      </c>
      <c r="E43" s="51">
        <v>1.1615955</v>
      </c>
      <c r="F43" s="51">
        <v>0.76826899999999998</v>
      </c>
      <c r="G43" s="51">
        <v>2.933468</v>
      </c>
      <c r="H43" s="51">
        <v>56.287438999999999</v>
      </c>
      <c r="I43" s="51">
        <v>56.287438999999999</v>
      </c>
      <c r="J43" s="127">
        <v>1</v>
      </c>
      <c r="K43" s="127">
        <v>1</v>
      </c>
    </row>
    <row r="44" spans="1:11" x14ac:dyDescent="0.2">
      <c r="A44" s="28">
        <f t="shared" si="0"/>
        <v>2037</v>
      </c>
      <c r="B44" s="129">
        <v>1.6223827</v>
      </c>
      <c r="C44" s="129">
        <v>3.4272900000000002</v>
      </c>
      <c r="D44" s="129">
        <v>0.54950560000000004</v>
      </c>
      <c r="E44" s="129">
        <v>1.1710708999999999</v>
      </c>
      <c r="F44" s="129">
        <v>0.7687678</v>
      </c>
      <c r="G44" s="129">
        <v>2.9421808999999999</v>
      </c>
      <c r="H44" s="129">
        <v>56.402092199999998</v>
      </c>
      <c r="I44" s="129">
        <v>56.402092199999998</v>
      </c>
      <c r="J44" s="127">
        <v>1</v>
      </c>
      <c r="K44" s="127">
        <v>1</v>
      </c>
    </row>
    <row r="45" spans="1:11" x14ac:dyDescent="0.2">
      <c r="A45" s="28">
        <f t="shared" si="0"/>
        <v>2038</v>
      </c>
      <c r="B45" s="129">
        <v>1.6319374</v>
      </c>
      <c r="C45" s="129">
        <v>3.4422900000000003</v>
      </c>
      <c r="D45" s="129">
        <v>0.55038869999999995</v>
      </c>
      <c r="E45" s="129">
        <v>1.1805463</v>
      </c>
      <c r="F45" s="129">
        <v>0.76926660000000002</v>
      </c>
      <c r="G45" s="129">
        <v>2.9508937999999998</v>
      </c>
      <c r="H45" s="129">
        <v>56.516745399999998</v>
      </c>
      <c r="I45" s="129">
        <v>56.516745399999998</v>
      </c>
      <c r="J45" s="127">
        <v>1</v>
      </c>
      <c r="K45" s="127">
        <v>1</v>
      </c>
    </row>
    <row r="46" spans="1:11" x14ac:dyDescent="0.2">
      <c r="A46" s="28">
        <f t="shared" si="0"/>
        <v>2039</v>
      </c>
      <c r="B46" s="129">
        <v>1.6414921</v>
      </c>
      <c r="C46" s="129">
        <v>3.4572900000000004</v>
      </c>
      <c r="D46" s="129">
        <v>0.55127179999999998</v>
      </c>
      <c r="E46" s="129">
        <v>1.1900217</v>
      </c>
      <c r="F46" s="129">
        <v>0.76976540000000004</v>
      </c>
      <c r="G46" s="129">
        <v>2.9596067000000001</v>
      </c>
      <c r="H46" s="129">
        <v>56.631398599999997</v>
      </c>
      <c r="I46" s="129">
        <v>56.631398599999997</v>
      </c>
      <c r="J46" s="127">
        <v>1</v>
      </c>
      <c r="K46" s="127">
        <v>1</v>
      </c>
    </row>
    <row r="47" spans="1:11" x14ac:dyDescent="0.2">
      <c r="A47" s="28">
        <f t="shared" si="0"/>
        <v>2040</v>
      </c>
      <c r="B47" s="51">
        <v>1.6510468</v>
      </c>
      <c r="C47" s="51">
        <v>3.4722900000000005</v>
      </c>
      <c r="D47" s="51">
        <v>0.5521549</v>
      </c>
      <c r="E47" s="51">
        <v>1.1994971000000001</v>
      </c>
      <c r="F47" s="51">
        <v>0.77026419999999995</v>
      </c>
      <c r="G47" s="51">
        <v>2.9683196000000001</v>
      </c>
      <c r="H47" s="51">
        <v>56.746051799999996</v>
      </c>
      <c r="I47" s="51">
        <v>56.746051799999996</v>
      </c>
      <c r="J47" s="127">
        <v>1</v>
      </c>
      <c r="K47" s="127">
        <v>1</v>
      </c>
    </row>
    <row r="48" spans="1:11" x14ac:dyDescent="0.2">
      <c r="A48" s="28">
        <f t="shared" si="0"/>
        <v>2041</v>
      </c>
      <c r="B48" s="129">
        <v>1.6606015000000001</v>
      </c>
      <c r="C48" s="129">
        <v>3.4872900000000007</v>
      </c>
      <c r="D48" s="129">
        <v>0.55303800000000003</v>
      </c>
      <c r="E48" s="129">
        <v>1.2089725</v>
      </c>
      <c r="F48" s="129">
        <v>0.77076299999999998</v>
      </c>
      <c r="G48" s="129">
        <v>2.9770325</v>
      </c>
      <c r="H48" s="129">
        <v>56.860705000000003</v>
      </c>
      <c r="I48" s="129">
        <v>56.860705000000003</v>
      </c>
      <c r="J48" s="127">
        <v>1</v>
      </c>
      <c r="K48" s="127">
        <v>1</v>
      </c>
    </row>
    <row r="49" spans="1:11" x14ac:dyDescent="0.2">
      <c r="A49" s="28">
        <f t="shared" si="0"/>
        <v>2042</v>
      </c>
      <c r="B49" s="129">
        <v>1.6701562000000001</v>
      </c>
      <c r="C49" s="129">
        <v>3.5022900000000008</v>
      </c>
      <c r="D49" s="129">
        <v>0.55392110000000006</v>
      </c>
      <c r="E49" s="129">
        <v>1.2184478999999999</v>
      </c>
      <c r="F49" s="129">
        <v>0.7712618</v>
      </c>
      <c r="G49" s="129">
        <v>2.9857453999999999</v>
      </c>
      <c r="H49" s="129">
        <v>56.975358200000002</v>
      </c>
      <c r="I49" s="129">
        <v>56.975358200000002</v>
      </c>
      <c r="J49" s="127">
        <v>1</v>
      </c>
      <c r="K49" s="127">
        <v>1</v>
      </c>
    </row>
    <row r="50" spans="1:11" x14ac:dyDescent="0.2">
      <c r="A50" s="28">
        <f t="shared" si="0"/>
        <v>2043</v>
      </c>
      <c r="B50" s="129">
        <v>1.6797108999999999</v>
      </c>
      <c r="C50" s="129">
        <v>3.51729</v>
      </c>
      <c r="D50" s="129">
        <v>0.55480419999999997</v>
      </c>
      <c r="E50" s="129">
        <v>1.2279233000000001</v>
      </c>
      <c r="F50" s="129">
        <v>0.77176060000000002</v>
      </c>
      <c r="G50" s="129">
        <v>2.9944582999999998</v>
      </c>
      <c r="H50" s="129">
        <v>57.090011400000002</v>
      </c>
      <c r="I50" s="129">
        <v>57.090011400000002</v>
      </c>
      <c r="J50" s="127">
        <v>1</v>
      </c>
      <c r="K50" s="127">
        <v>1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1" width="9.140625" style="9"/>
  </cols>
  <sheetData>
    <row r="1" spans="1:11" s="2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32">
        <v>0.40935500609693204</v>
      </c>
      <c r="C2" s="32">
        <v>0.88025890317868416</v>
      </c>
      <c r="D2" s="32">
        <v>0.99999984741213266</v>
      </c>
      <c r="E2" s="32">
        <v>0.4946982865316738</v>
      </c>
      <c r="F2" s="32">
        <v>0.1948625922871611</v>
      </c>
      <c r="G2" s="32">
        <v>0.48124439239501954</v>
      </c>
      <c r="H2" s="32">
        <v>0.75056228637695366</v>
      </c>
      <c r="I2" s="32">
        <v>1</v>
      </c>
      <c r="J2" s="52">
        <v>1.1661924847938308</v>
      </c>
      <c r="K2" s="52">
        <v>1</v>
      </c>
    </row>
    <row r="3" spans="1:11" x14ac:dyDescent="0.2">
      <c r="A3" s="27">
        <v>1996</v>
      </c>
      <c r="B3" s="32">
        <v>0.41319871507436806</v>
      </c>
      <c r="C3" s="32">
        <v>0.88367075939255502</v>
      </c>
      <c r="D3" s="32">
        <v>0.99999984741213266</v>
      </c>
      <c r="E3" s="32">
        <v>0.50186782691619081</v>
      </c>
      <c r="F3" s="32">
        <v>0.19689241095681906</v>
      </c>
      <c r="G3" s="32">
        <v>0.48121486663818358</v>
      </c>
      <c r="H3" s="32">
        <v>0.75021301269531293</v>
      </c>
      <c r="I3" s="32">
        <v>1.0014361446981628</v>
      </c>
      <c r="J3" s="52">
        <v>1.1747253401261983</v>
      </c>
      <c r="K3" s="52">
        <v>1.0216040896942085</v>
      </c>
    </row>
    <row r="4" spans="1:11" x14ac:dyDescent="0.2">
      <c r="A4" s="27">
        <v>1997</v>
      </c>
      <c r="B4" s="32">
        <v>0.41704242405180408</v>
      </c>
      <c r="C4" s="32">
        <v>0.88708261560642587</v>
      </c>
      <c r="D4" s="32">
        <v>0.99999984741213266</v>
      </c>
      <c r="E4" s="32">
        <v>0.50903736730070781</v>
      </c>
      <c r="F4" s="32">
        <v>0.19892222962647699</v>
      </c>
      <c r="G4" s="32">
        <v>0.48118389129638672</v>
      </c>
      <c r="H4" s="32">
        <v>0.74987617492675829</v>
      </c>
      <c r="I4" s="32">
        <v>1.0028743519079195</v>
      </c>
      <c r="J4" s="52">
        <v>1.1832588030819609</v>
      </c>
      <c r="K4" s="52">
        <v>1.0436749160799323</v>
      </c>
    </row>
    <row r="5" spans="1:11" x14ac:dyDescent="0.2">
      <c r="A5" s="27">
        <v>1998</v>
      </c>
      <c r="B5" s="32">
        <v>0.42088613302923999</v>
      </c>
      <c r="C5" s="32">
        <v>0.89049447182029684</v>
      </c>
      <c r="D5" s="32">
        <v>0.99999999999999989</v>
      </c>
      <c r="E5" s="32">
        <v>0.51620690768522481</v>
      </c>
      <c r="F5" s="32">
        <v>0.20095204829613489</v>
      </c>
      <c r="G5" s="32">
        <v>0.48118034362792972</v>
      </c>
      <c r="H5" s="32">
        <v>0.74954460144043</v>
      </c>
      <c r="I5" s="32">
        <v>1.0043146245913355</v>
      </c>
      <c r="J5" s="52">
        <v>1.1917918320210126</v>
      </c>
      <c r="K5" s="52">
        <v>1.0662225625785187</v>
      </c>
    </row>
    <row r="6" spans="1:11" x14ac:dyDescent="0.2">
      <c r="A6" s="27">
        <v>1999</v>
      </c>
      <c r="B6" s="32">
        <v>0.43011103457508637</v>
      </c>
      <c r="C6" s="32">
        <v>0.89765936986942563</v>
      </c>
      <c r="D6" s="32">
        <v>0.99999969482426532</v>
      </c>
      <c r="E6" s="32">
        <v>0.52588578720432277</v>
      </c>
      <c r="F6" s="32">
        <v>0.20460572190151918</v>
      </c>
      <c r="G6" s="32">
        <v>0.48116947174072272</v>
      </c>
      <c r="H6" s="32">
        <v>0.74921951293945332</v>
      </c>
      <c r="I6" s="32">
        <v>1.0057569657147296</v>
      </c>
      <c r="J6" s="52">
        <v>1.2003248609600643</v>
      </c>
      <c r="K6" s="52">
        <v>1.0892573304544537</v>
      </c>
    </row>
    <row r="7" spans="1:11" x14ac:dyDescent="0.2">
      <c r="A7" s="27">
        <v>2000</v>
      </c>
      <c r="B7" s="32">
        <v>0.43702971073447111</v>
      </c>
      <c r="C7" s="32">
        <v>0.90303304340627222</v>
      </c>
      <c r="D7" s="32">
        <v>1</v>
      </c>
      <c r="E7" s="32">
        <v>0.53314494684364622</v>
      </c>
      <c r="F7" s="32">
        <v>0.20734597710555738</v>
      </c>
      <c r="G7" s="32">
        <v>0.48115634918212891</v>
      </c>
      <c r="H7" s="32">
        <v>0.74890373229980489</v>
      </c>
      <c r="I7" s="32">
        <v>1.0072013782486811</v>
      </c>
      <c r="J7" s="52">
        <v>1.2088582371124843</v>
      </c>
      <c r="K7" s="52">
        <v>1.1127897435216658</v>
      </c>
    </row>
    <row r="8" spans="1:11" x14ac:dyDescent="0.2">
      <c r="A8" s="27">
        <v>2001</v>
      </c>
      <c r="B8" s="32">
        <v>0.44221871785400968</v>
      </c>
      <c r="C8" s="32">
        <v>0.90706329855890711</v>
      </c>
      <c r="D8" s="32">
        <v>0.99999969482426543</v>
      </c>
      <c r="E8" s="32">
        <v>0.53858931657313891</v>
      </c>
      <c r="F8" s="32">
        <v>0.20940116850858606</v>
      </c>
      <c r="G8" s="32">
        <v>0.48114395141601563</v>
      </c>
      <c r="H8" s="32">
        <v>0.74859680175781262</v>
      </c>
      <c r="I8" s="32">
        <v>1.0086478651680351</v>
      </c>
      <c r="J8" s="52">
        <v>1.2173910056415098</v>
      </c>
      <c r="K8" s="52">
        <v>1.136830552951503</v>
      </c>
    </row>
    <row r="9" spans="1:11" x14ac:dyDescent="0.2">
      <c r="A9" s="27">
        <v>2002</v>
      </c>
      <c r="B9" s="32">
        <v>0.44611047319366365</v>
      </c>
      <c r="C9" s="32">
        <v>0.91008598992338319</v>
      </c>
      <c r="D9" s="32">
        <v>0.99999984741213277</v>
      </c>
      <c r="E9" s="32">
        <v>0.54267259387025835</v>
      </c>
      <c r="F9" s="32">
        <v>0.21094256206085754</v>
      </c>
      <c r="G9" s="32">
        <v>0.48112857818603516</v>
      </c>
      <c r="H9" s="32">
        <v>0.74829902648925795</v>
      </c>
      <c r="I9" s="32">
        <v>1.0100964294519093</v>
      </c>
      <c r="J9" s="52">
        <v>1.2259246422039565</v>
      </c>
      <c r="K9" s="52">
        <v>1.1613907421845839</v>
      </c>
    </row>
    <row r="10" spans="1:11" x14ac:dyDescent="0.2">
      <c r="A10" s="27">
        <v>2003</v>
      </c>
      <c r="B10" s="32">
        <v>0.44902928969840411</v>
      </c>
      <c r="C10" s="32">
        <v>0.91235300844674028</v>
      </c>
      <c r="D10" s="32">
        <v>0.99999984741213277</v>
      </c>
      <c r="E10" s="32">
        <v>0.54573505184309801</v>
      </c>
      <c r="F10" s="32">
        <v>0.21209860722506113</v>
      </c>
      <c r="G10" s="32">
        <v>0.48112777709960936</v>
      </c>
      <c r="H10" s="32">
        <v>0.74800689697265632</v>
      </c>
      <c r="I10" s="32">
        <v>1.0115470740836998</v>
      </c>
      <c r="J10" s="52">
        <v>1.234457410732982</v>
      </c>
      <c r="K10" s="52">
        <v>1.1864815319487629</v>
      </c>
    </row>
    <row r="11" spans="1:11" x14ac:dyDescent="0.2">
      <c r="A11" s="27">
        <v>2004</v>
      </c>
      <c r="B11" s="32">
        <v>0.45121840207695946</v>
      </c>
      <c r="C11" s="32">
        <v>0.91405327233925804</v>
      </c>
      <c r="D11" s="32">
        <v>1</v>
      </c>
      <c r="E11" s="32">
        <v>0.54803189532272778</v>
      </c>
      <c r="F11" s="32">
        <v>0.21296564109821381</v>
      </c>
      <c r="G11" s="32">
        <v>0.48113002777099612</v>
      </c>
      <c r="H11" s="32">
        <v>0.74772018432617182</v>
      </c>
      <c r="I11" s="32">
        <v>1.0129998020510871</v>
      </c>
      <c r="J11" s="52">
        <v>1.242990526475376</v>
      </c>
      <c r="K11" s="52">
        <v>1.2121143853855059</v>
      </c>
    </row>
    <row r="12" spans="1:11" x14ac:dyDescent="0.2">
      <c r="A12" s="27">
        <v>2005</v>
      </c>
      <c r="B12" s="32">
        <v>0.45473573241317805</v>
      </c>
      <c r="C12" s="32">
        <v>0.91754204812928053</v>
      </c>
      <c r="D12" s="32">
        <v>1</v>
      </c>
      <c r="E12" s="32">
        <v>0.54086685030099568</v>
      </c>
      <c r="F12" s="32">
        <v>0.21037405152038152</v>
      </c>
      <c r="G12" s="32">
        <v>0.48308784403936145</v>
      </c>
      <c r="H12" s="32">
        <v>0.7490316892078791</v>
      </c>
      <c r="I12" s="32">
        <v>1.0147766086873233</v>
      </c>
      <c r="J12" s="52">
        <v>1.2455596305623946</v>
      </c>
      <c r="K12" s="52">
        <v>1.2300543271933246</v>
      </c>
    </row>
    <row r="13" spans="1:11" x14ac:dyDescent="0.2">
      <c r="A13" s="27">
        <v>2006</v>
      </c>
      <c r="B13" s="32">
        <v>0.45825306274939664</v>
      </c>
      <c r="C13" s="32">
        <v>0.92103082391930302</v>
      </c>
      <c r="D13" s="32">
        <v>1</v>
      </c>
      <c r="E13" s="32">
        <v>0.52581476796431281</v>
      </c>
      <c r="F13" s="32">
        <v>0.20667034002843646</v>
      </c>
      <c r="G13" s="32">
        <v>0.48334099423534421</v>
      </c>
      <c r="H13" s="32">
        <v>0.75034319408958638</v>
      </c>
      <c r="I13" s="32">
        <v>1.0165534153235596</v>
      </c>
      <c r="J13" s="52">
        <v>1.2481287346494132</v>
      </c>
      <c r="K13" s="52">
        <v>1.2479942690011434</v>
      </c>
    </row>
    <row r="14" spans="1:11" x14ac:dyDescent="0.2">
      <c r="A14" s="27">
        <v>2007</v>
      </c>
      <c r="B14" s="32">
        <v>0.46177039308561524</v>
      </c>
      <c r="C14" s="32">
        <v>0.92451959970932551</v>
      </c>
      <c r="D14" s="32">
        <v>1</v>
      </c>
      <c r="E14" s="32">
        <v>0.51115565078948499</v>
      </c>
      <c r="F14" s="32">
        <v>0.2032940704382058</v>
      </c>
      <c r="G14" s="32">
        <v>0.48306371866196535</v>
      </c>
      <c r="H14" s="32">
        <v>0.75165469897129367</v>
      </c>
      <c r="I14" s="32">
        <v>1.0183302219597958</v>
      </c>
      <c r="J14" s="52">
        <v>1.2506978387364318</v>
      </c>
      <c r="K14" s="52">
        <v>1.2659342108089622</v>
      </c>
    </row>
    <row r="15" spans="1:11" x14ac:dyDescent="0.2">
      <c r="A15" s="27">
        <v>2008</v>
      </c>
      <c r="B15" s="32">
        <v>0.46528772342183383</v>
      </c>
      <c r="C15" s="32">
        <v>0.928008375499348</v>
      </c>
      <c r="D15" s="32">
        <v>1</v>
      </c>
      <c r="E15" s="32">
        <v>0.49308342520771792</v>
      </c>
      <c r="F15" s="32">
        <v>0.19850848943632005</v>
      </c>
      <c r="G15" s="32">
        <v>0.48182949729758873</v>
      </c>
      <c r="H15" s="32">
        <v>0.75296620385300095</v>
      </c>
      <c r="I15" s="32">
        <v>1.0201070285960321</v>
      </c>
      <c r="J15" s="52">
        <v>1.2532669428234504</v>
      </c>
      <c r="K15" s="52">
        <v>1.283874152616781</v>
      </c>
    </row>
    <row r="16" spans="1:11" x14ac:dyDescent="0.2">
      <c r="A16" s="27">
        <v>2009</v>
      </c>
      <c r="B16" s="32">
        <v>0.46880505375805243</v>
      </c>
      <c r="C16" s="32">
        <v>0.9314971512893705</v>
      </c>
      <c r="D16" s="32">
        <v>1</v>
      </c>
      <c r="E16" s="32">
        <v>0.47663494072049589</v>
      </c>
      <c r="F16" s="32">
        <v>0.19394660700087185</v>
      </c>
      <c r="G16" s="32">
        <v>0.47963189239629128</v>
      </c>
      <c r="H16" s="32">
        <v>0.75427770873470823</v>
      </c>
      <c r="I16" s="32">
        <v>1.0218838352322683</v>
      </c>
      <c r="J16" s="52">
        <v>1.255836046910469</v>
      </c>
      <c r="K16" s="52">
        <v>1.3105968561227268</v>
      </c>
    </row>
    <row r="17" spans="1:11" x14ac:dyDescent="0.2">
      <c r="A17" s="27">
        <v>2010</v>
      </c>
      <c r="B17" s="32">
        <v>0.47232238409427102</v>
      </c>
      <c r="C17" s="32">
        <v>0.93498592707939299</v>
      </c>
      <c r="D17" s="32">
        <v>1</v>
      </c>
      <c r="E17" s="32">
        <v>0.46111722216514589</v>
      </c>
      <c r="F17" s="32">
        <v>0.19039296522917218</v>
      </c>
      <c r="G17" s="32">
        <v>0.47724654744463957</v>
      </c>
      <c r="H17" s="32">
        <v>0.75558921361641551</v>
      </c>
      <c r="I17" s="32">
        <v>1.0236606418685046</v>
      </c>
      <c r="J17" s="52">
        <v>1.2584051509974876</v>
      </c>
      <c r="K17" s="52">
        <v>1.3408032775845216</v>
      </c>
    </row>
    <row r="18" spans="1:11" x14ac:dyDescent="0.2">
      <c r="A18" s="27">
        <v>2011</v>
      </c>
      <c r="B18" s="32">
        <v>0.47583971443048961</v>
      </c>
      <c r="C18" s="32">
        <v>0.93847470286941548</v>
      </c>
      <c r="D18" s="32">
        <v>1</v>
      </c>
      <c r="E18" s="32">
        <v>0.46032618759955457</v>
      </c>
      <c r="F18" s="32">
        <v>0.18929196831008227</v>
      </c>
      <c r="G18" s="32">
        <v>0.47789435266748431</v>
      </c>
      <c r="H18" s="32">
        <v>0.75690071849812279</v>
      </c>
      <c r="I18" s="32">
        <v>1.0254374485047408</v>
      </c>
      <c r="J18" s="52">
        <v>1.2609742550845062</v>
      </c>
      <c r="K18" s="52">
        <v>1.3913399750858508</v>
      </c>
    </row>
    <row r="19" spans="1:11" x14ac:dyDescent="0.2">
      <c r="A19" s="27">
        <v>2012</v>
      </c>
      <c r="B19" s="32">
        <v>0.47935704476670821</v>
      </c>
      <c r="C19" s="32">
        <v>0.94196347865943797</v>
      </c>
      <c r="D19" s="32">
        <v>1</v>
      </c>
      <c r="E19" s="32">
        <v>0.45785534637956993</v>
      </c>
      <c r="F19" s="32">
        <v>0.18732183000960756</v>
      </c>
      <c r="G19" s="32">
        <v>0.47770057496117679</v>
      </c>
      <c r="H19" s="32">
        <v>0.75821222337983007</v>
      </c>
      <c r="I19" s="32">
        <v>1.0272142551409771</v>
      </c>
      <c r="J19" s="52">
        <v>1.2635433591715248</v>
      </c>
      <c r="K19" s="52">
        <v>1.4220456162823292</v>
      </c>
    </row>
    <row r="20" spans="1:11" x14ac:dyDescent="0.2">
      <c r="A20" s="27">
        <v>2013</v>
      </c>
      <c r="B20" s="32">
        <v>0.48287437510292669</v>
      </c>
      <c r="C20" s="32">
        <v>0.94545225444946057</v>
      </c>
      <c r="D20" s="32">
        <v>1</v>
      </c>
      <c r="E20" s="32">
        <v>0.4539517679360251</v>
      </c>
      <c r="F20" s="32">
        <v>0.18575637230608386</v>
      </c>
      <c r="G20" s="32">
        <v>0.47736422777549131</v>
      </c>
      <c r="H20" s="32">
        <v>0.75952372826153736</v>
      </c>
      <c r="I20" s="32">
        <v>1.0289910617772133</v>
      </c>
      <c r="J20" s="52">
        <v>1.2661124632585434</v>
      </c>
      <c r="K20" s="52">
        <v>1.4568859802668683</v>
      </c>
    </row>
    <row r="21" spans="1:11" x14ac:dyDescent="0.2">
      <c r="A21" s="27">
        <v>2014</v>
      </c>
      <c r="B21" s="32">
        <v>0.48036438189944342</v>
      </c>
      <c r="C21" s="32">
        <v>0.94279314038066009</v>
      </c>
      <c r="D21" s="32">
        <v>1</v>
      </c>
      <c r="E21" s="32">
        <v>0.44835772788406442</v>
      </c>
      <c r="F21" s="32">
        <v>0.18341169117858483</v>
      </c>
      <c r="G21" s="32">
        <v>0.47698886310690547</v>
      </c>
      <c r="H21" s="32">
        <v>0.76083523314324464</v>
      </c>
      <c r="I21" s="32">
        <v>1.0307678684134496</v>
      </c>
      <c r="J21" s="52">
        <v>1.268681567345562</v>
      </c>
      <c r="K21" s="52">
        <v>1.498143896460681</v>
      </c>
    </row>
    <row r="22" spans="1:11" x14ac:dyDescent="0.2">
      <c r="A22" s="27">
        <v>2015</v>
      </c>
      <c r="B22" s="32">
        <v>0.47743053459246115</v>
      </c>
      <c r="C22" s="32">
        <v>0.94108918536452013</v>
      </c>
      <c r="D22" s="32">
        <v>1</v>
      </c>
      <c r="E22" s="32">
        <v>0.44333894781179567</v>
      </c>
      <c r="F22" s="32">
        <v>0.18127217281180208</v>
      </c>
      <c r="G22" s="32">
        <v>0.47713465556265067</v>
      </c>
      <c r="H22" s="32">
        <v>0.76214673802495192</v>
      </c>
      <c r="I22" s="32">
        <v>1.0325446750496858</v>
      </c>
      <c r="J22" s="52">
        <v>1.2712506714325806</v>
      </c>
      <c r="K22" s="52">
        <v>1.5379541950436995</v>
      </c>
    </row>
    <row r="23" spans="1:11" x14ac:dyDescent="0.2">
      <c r="A23" s="27">
        <v>2016</v>
      </c>
      <c r="B23" s="32">
        <v>0.47522961091091281</v>
      </c>
      <c r="C23" s="32">
        <v>0.94045204956931905</v>
      </c>
      <c r="D23" s="32">
        <v>1</v>
      </c>
      <c r="E23" s="32">
        <v>0.43916105717309073</v>
      </c>
      <c r="F23" s="32">
        <v>0.17958746025631997</v>
      </c>
      <c r="G23" s="32">
        <v>0.47804827531362926</v>
      </c>
      <c r="H23" s="32">
        <v>0.7634582429066592</v>
      </c>
      <c r="I23" s="32">
        <v>1.0343214816859221</v>
      </c>
      <c r="J23" s="52">
        <v>1.2738197755195992</v>
      </c>
      <c r="K23" s="52">
        <v>1.579757248016433</v>
      </c>
    </row>
    <row r="24" spans="1:11" x14ac:dyDescent="0.2">
      <c r="A24" s="27">
        <v>2017</v>
      </c>
      <c r="B24" s="32">
        <v>0.47354694638105743</v>
      </c>
      <c r="C24" s="32">
        <v>0.94090903255434244</v>
      </c>
      <c r="D24" s="32">
        <v>1</v>
      </c>
      <c r="E24" s="32">
        <v>0.43484077840912999</v>
      </c>
      <c r="F24" s="32">
        <v>0.17784852056762324</v>
      </c>
      <c r="G24" s="32">
        <v>0.47912122780859712</v>
      </c>
      <c r="H24" s="32">
        <v>0.76476974778836648</v>
      </c>
      <c r="I24" s="32">
        <v>1.0360982883221583</v>
      </c>
      <c r="J24" s="52">
        <v>1.2763888796066178</v>
      </c>
      <c r="K24" s="52">
        <v>1.6175279440504851</v>
      </c>
    </row>
    <row r="25" spans="1:11" x14ac:dyDescent="0.2">
      <c r="A25" s="27">
        <v>2018</v>
      </c>
      <c r="B25" s="32">
        <v>0.47161955284253676</v>
      </c>
      <c r="C25" s="32">
        <v>0.94043463637148916</v>
      </c>
      <c r="D25" s="32">
        <v>1</v>
      </c>
      <c r="E25" s="32">
        <v>0.43036611099293665</v>
      </c>
      <c r="F25" s="32">
        <v>0.17616297116627344</v>
      </c>
      <c r="G25" s="32">
        <v>0.47997727396081502</v>
      </c>
      <c r="H25" s="32">
        <v>0.76608125267007376</v>
      </c>
      <c r="I25" s="32">
        <v>1.0378750949583946</v>
      </c>
      <c r="J25" s="52">
        <v>1.2789579836936364</v>
      </c>
      <c r="K25" s="52">
        <v>1.6531153499411519</v>
      </c>
    </row>
    <row r="26" spans="1:11" x14ac:dyDescent="0.2">
      <c r="A26" s="27">
        <v>2019</v>
      </c>
      <c r="B26" s="32">
        <v>0.47033765162986679</v>
      </c>
      <c r="C26" s="32">
        <v>0.94039806386068159</v>
      </c>
      <c r="D26" s="32">
        <v>1</v>
      </c>
      <c r="E26" s="32">
        <v>0.42639341711479389</v>
      </c>
      <c r="F26" s="32">
        <v>0.17444240817475962</v>
      </c>
      <c r="G26" s="32">
        <v>0.4807338479828967</v>
      </c>
      <c r="H26" s="32">
        <v>0.76739275755178105</v>
      </c>
      <c r="I26" s="32">
        <v>1.0396519015946308</v>
      </c>
      <c r="J26" s="52">
        <v>1.281527087780655</v>
      </c>
      <c r="K26" s="52">
        <v>1.6875139701712583</v>
      </c>
    </row>
    <row r="27" spans="1:11" x14ac:dyDescent="0.2">
      <c r="A27" s="27">
        <v>2020</v>
      </c>
      <c r="B27" s="32">
        <v>0.46870939003569417</v>
      </c>
      <c r="C27" s="32">
        <v>0.94111937089365083</v>
      </c>
      <c r="D27" s="32">
        <v>1</v>
      </c>
      <c r="E27" s="32">
        <v>0.4230067347769868</v>
      </c>
      <c r="F27" s="32">
        <v>0.17296309185548805</v>
      </c>
      <c r="G27" s="32">
        <v>0.4811276339941169</v>
      </c>
      <c r="H27" s="32">
        <v>0.76870426243348833</v>
      </c>
      <c r="I27" s="32">
        <v>1.0414287082308671</v>
      </c>
      <c r="J27" s="52">
        <v>1.2840961918676737</v>
      </c>
      <c r="K27" s="52">
        <v>1.7204254224075299</v>
      </c>
    </row>
    <row r="28" spans="1:11" x14ac:dyDescent="0.2">
      <c r="A28" s="28">
        <v>2021</v>
      </c>
      <c r="B28" s="32">
        <v>0.46771413066406331</v>
      </c>
      <c r="C28" s="32">
        <v>0.94159868013398118</v>
      </c>
      <c r="D28" s="32">
        <v>1</v>
      </c>
      <c r="E28" s="32">
        <v>0.41993438632932395</v>
      </c>
      <c r="F28" s="32">
        <v>0.17105658349483313</v>
      </c>
      <c r="G28" s="32">
        <v>0.48147363003119931</v>
      </c>
      <c r="H28" s="32">
        <v>0.77001576731519561</v>
      </c>
      <c r="I28" s="32">
        <v>1.0432055148671033</v>
      </c>
      <c r="J28" s="52">
        <v>1.2866652959546923</v>
      </c>
      <c r="K28" s="52">
        <v>1.7550613860249846</v>
      </c>
    </row>
    <row r="29" spans="1:11" x14ac:dyDescent="0.2">
      <c r="A29" s="28">
        <v>2022</v>
      </c>
      <c r="B29" s="32">
        <v>0.46704372645918352</v>
      </c>
      <c r="C29" s="32">
        <v>0.94264345167469443</v>
      </c>
      <c r="D29" s="32">
        <v>1</v>
      </c>
      <c r="E29" s="32">
        <v>0.41679076862641096</v>
      </c>
      <c r="F29" s="32">
        <v>0.16939456642519821</v>
      </c>
      <c r="G29" s="32">
        <v>0.48161268670264135</v>
      </c>
      <c r="H29" s="32">
        <v>0.77132727219690289</v>
      </c>
      <c r="I29" s="32">
        <v>1.0449823215033396</v>
      </c>
      <c r="J29" s="52">
        <v>1.2892344000417109</v>
      </c>
      <c r="K29" s="52">
        <v>1.7873374090184848</v>
      </c>
    </row>
    <row r="30" spans="1:11" x14ac:dyDescent="0.2">
      <c r="A30" s="28">
        <v>2023</v>
      </c>
      <c r="B30" s="32">
        <v>0.466821134779629</v>
      </c>
      <c r="C30" s="32">
        <v>0.94338645866724402</v>
      </c>
      <c r="D30" s="32">
        <v>1</v>
      </c>
      <c r="E30" s="32">
        <v>0.41382216740213745</v>
      </c>
      <c r="F30" s="32">
        <v>0.16780749058650973</v>
      </c>
      <c r="G30" s="32">
        <v>0.48183803563306271</v>
      </c>
      <c r="H30" s="32">
        <v>0.77263877707861017</v>
      </c>
      <c r="I30" s="32">
        <v>1.0467591281395758</v>
      </c>
      <c r="J30" s="52">
        <v>1.2918035041287295</v>
      </c>
      <c r="K30" s="52">
        <v>1.8213434569545968</v>
      </c>
    </row>
    <row r="31" spans="1:11" x14ac:dyDescent="0.2">
      <c r="A31" s="28">
        <v>2024</v>
      </c>
      <c r="B31" s="32">
        <v>0.46639553189160676</v>
      </c>
      <c r="C31" s="32">
        <v>0.94376159143887139</v>
      </c>
      <c r="D31" s="32">
        <v>1</v>
      </c>
      <c r="E31" s="32">
        <v>0.41087328248430688</v>
      </c>
      <c r="F31" s="32">
        <v>0.16626635949332078</v>
      </c>
      <c r="G31" s="32">
        <v>0.4821397155517515</v>
      </c>
      <c r="H31" s="32">
        <v>0.77395028196031745</v>
      </c>
      <c r="I31" s="32">
        <v>1.0485359347758121</v>
      </c>
      <c r="J31" s="52">
        <v>1.2943726082157481</v>
      </c>
      <c r="K31" s="52">
        <v>1.8546935104226596</v>
      </c>
    </row>
    <row r="32" spans="1:11" x14ac:dyDescent="0.2">
      <c r="A32" s="28">
        <v>2025</v>
      </c>
      <c r="B32" s="32">
        <v>0.46608238018410464</v>
      </c>
      <c r="C32" s="32">
        <v>0.94440346298590561</v>
      </c>
      <c r="D32" s="32">
        <v>1</v>
      </c>
      <c r="E32" s="32">
        <v>0.40780716720321514</v>
      </c>
      <c r="F32" s="32">
        <v>0.16458310787029362</v>
      </c>
      <c r="G32" s="32">
        <v>0.48266637510777372</v>
      </c>
      <c r="H32" s="32">
        <v>0.77526178684202474</v>
      </c>
      <c r="I32" s="32">
        <v>1.0503127414120483</v>
      </c>
      <c r="J32" s="52">
        <v>1.2969417123027667</v>
      </c>
      <c r="K32" s="52">
        <v>1.8889356601848637</v>
      </c>
    </row>
    <row r="33" spans="1:11" x14ac:dyDescent="0.2">
      <c r="A33" s="28">
        <f t="shared" ref="A33:A50" si="0">A32+1</f>
        <v>2026</v>
      </c>
      <c r="B33" s="32">
        <v>0.46589658245562904</v>
      </c>
      <c r="C33" s="32">
        <v>0.94383860880575465</v>
      </c>
      <c r="D33" s="32">
        <v>1</v>
      </c>
      <c r="E33" s="32">
        <v>0.40497901817140219</v>
      </c>
      <c r="F33" s="32">
        <v>0.16324958631433001</v>
      </c>
      <c r="G33" s="32">
        <v>0.48329533542037795</v>
      </c>
      <c r="H33" s="32">
        <v>0.77657329172373202</v>
      </c>
      <c r="I33" s="32">
        <v>1.0520895480482846</v>
      </c>
      <c r="J33" s="52">
        <v>1.2995108163897853</v>
      </c>
      <c r="K33" s="52">
        <v>1.9218845854845232</v>
      </c>
    </row>
    <row r="34" spans="1:11" x14ac:dyDescent="0.2">
      <c r="A34" s="28">
        <f t="shared" si="0"/>
        <v>2027</v>
      </c>
      <c r="B34" s="32">
        <v>0.46569889767240941</v>
      </c>
      <c r="C34" s="32">
        <v>0.94328469423626171</v>
      </c>
      <c r="D34" s="32">
        <v>1</v>
      </c>
      <c r="E34" s="32">
        <v>0.4022374042520287</v>
      </c>
      <c r="F34" s="32">
        <v>0.16177902092814603</v>
      </c>
      <c r="G34" s="32">
        <v>0.48414835656842581</v>
      </c>
      <c r="H34" s="32">
        <v>0.7778847966054393</v>
      </c>
      <c r="I34" s="32">
        <v>1.0538663546845208</v>
      </c>
      <c r="J34" s="52">
        <v>1.3020799204768039</v>
      </c>
      <c r="K34" s="52">
        <v>1.9542273594666002</v>
      </c>
    </row>
    <row r="35" spans="1:11" x14ac:dyDescent="0.2">
      <c r="A35" s="28">
        <f t="shared" si="0"/>
        <v>2028</v>
      </c>
      <c r="B35" s="32">
        <v>0.46579555275838136</v>
      </c>
      <c r="C35" s="32">
        <v>0.94373568317619017</v>
      </c>
      <c r="D35" s="32">
        <v>1</v>
      </c>
      <c r="E35" s="32">
        <v>0.39999995532385346</v>
      </c>
      <c r="F35" s="32">
        <v>0.16032012187300324</v>
      </c>
      <c r="G35" s="32">
        <v>0.48519941241165782</v>
      </c>
      <c r="H35" s="32">
        <v>0.77919630148714658</v>
      </c>
      <c r="I35" s="32">
        <v>1.0556431613207571</v>
      </c>
      <c r="J35" s="52">
        <v>1.3046490245638225</v>
      </c>
      <c r="K35" s="52">
        <v>1.9863000220021281</v>
      </c>
    </row>
    <row r="36" spans="1:11" x14ac:dyDescent="0.2">
      <c r="A36" s="28">
        <f t="shared" si="0"/>
        <v>2029</v>
      </c>
      <c r="B36" s="32">
        <v>0.46595294255797837</v>
      </c>
      <c r="C36" s="32">
        <v>0.94422279340736337</v>
      </c>
      <c r="D36" s="32">
        <v>1</v>
      </c>
      <c r="E36" s="32">
        <v>0.39793177234068494</v>
      </c>
      <c r="F36" s="32">
        <v>0.15918078564955107</v>
      </c>
      <c r="G36" s="32">
        <v>0.48643238851681347</v>
      </c>
      <c r="H36" s="32">
        <v>0.78050780636885386</v>
      </c>
      <c r="I36" s="32">
        <v>1.0574199679569933</v>
      </c>
      <c r="J36" s="52">
        <v>1.3072181286508411</v>
      </c>
      <c r="K36" s="52">
        <v>2.0181497521393768</v>
      </c>
    </row>
    <row r="37" spans="1:11" x14ac:dyDescent="0.2">
      <c r="A37" s="28">
        <f t="shared" si="0"/>
        <v>2030</v>
      </c>
      <c r="B37" s="32">
        <v>0.4666026234285745</v>
      </c>
      <c r="C37" s="32">
        <v>0.94506766408418952</v>
      </c>
      <c r="D37" s="32">
        <v>1</v>
      </c>
      <c r="E37" s="32">
        <v>0.3979258175346933</v>
      </c>
      <c r="F37" s="32">
        <v>0.15805009062103642</v>
      </c>
      <c r="G37" s="32">
        <v>0.48775802374229948</v>
      </c>
      <c r="H37" s="32">
        <v>0.78181931125056114</v>
      </c>
      <c r="I37" s="32">
        <v>1.0591967745932296</v>
      </c>
      <c r="J37" s="52">
        <v>1.3097872327378597</v>
      </c>
      <c r="K37" s="52">
        <v>2.0496304414558608</v>
      </c>
    </row>
    <row r="38" spans="1:11" x14ac:dyDescent="0.2">
      <c r="A38" s="28">
        <f t="shared" si="0"/>
        <v>2031</v>
      </c>
      <c r="B38" s="32">
        <v>0.46691868935147474</v>
      </c>
      <c r="C38" s="32">
        <v>0.94594141338988835</v>
      </c>
      <c r="D38" s="32">
        <v>1</v>
      </c>
      <c r="E38" s="32">
        <v>0.39809521084756144</v>
      </c>
      <c r="F38" s="32">
        <v>0.15628843804311729</v>
      </c>
      <c r="G38" s="32">
        <v>0.48888581554650784</v>
      </c>
      <c r="H38" s="32">
        <v>0.78313081613226843</v>
      </c>
      <c r="I38" s="32">
        <v>1.0609735812294658</v>
      </c>
      <c r="J38" s="52">
        <v>1.3123563368248783</v>
      </c>
      <c r="K38" s="52">
        <v>2.0799553792948227</v>
      </c>
    </row>
    <row r="39" spans="1:11" x14ac:dyDescent="0.2">
      <c r="A39" s="28">
        <f t="shared" si="0"/>
        <v>2032</v>
      </c>
      <c r="B39" s="32">
        <v>0.46721680650984265</v>
      </c>
      <c r="C39" s="32">
        <v>0.945895520028462</v>
      </c>
      <c r="D39" s="32">
        <v>1</v>
      </c>
      <c r="E39" s="32">
        <v>0.39826591492097269</v>
      </c>
      <c r="F39" s="32">
        <v>0.15513400232112132</v>
      </c>
      <c r="G39" s="32">
        <v>0.48970679195383715</v>
      </c>
      <c r="H39" s="32">
        <v>0.78444232101397571</v>
      </c>
      <c r="I39" s="32">
        <v>1.0627503878657021</v>
      </c>
      <c r="J39" s="52">
        <v>1.3149254409118969</v>
      </c>
      <c r="K39" s="52">
        <v>2.1081363383419114</v>
      </c>
    </row>
    <row r="40" spans="1:11" x14ac:dyDescent="0.2">
      <c r="A40" s="28">
        <f t="shared" si="0"/>
        <v>2033</v>
      </c>
      <c r="B40" s="32">
        <v>0.46653388473264729</v>
      </c>
      <c r="C40" s="32">
        <v>0.94536772076501929</v>
      </c>
      <c r="D40" s="32">
        <v>1</v>
      </c>
      <c r="E40" s="32">
        <v>0.39776955700077071</v>
      </c>
      <c r="F40" s="32">
        <v>0.15377688565757397</v>
      </c>
      <c r="G40" s="32">
        <v>0.49012046887971628</v>
      </c>
      <c r="H40" s="32">
        <v>0.78575382589568299</v>
      </c>
      <c r="I40" s="32">
        <v>1.0645271945019383</v>
      </c>
      <c r="J40" s="52">
        <v>1.3174945449989155</v>
      </c>
      <c r="K40" s="52">
        <v>2.1346541115172637</v>
      </c>
    </row>
    <row r="41" spans="1:11" x14ac:dyDescent="0.2">
      <c r="A41" s="28">
        <f t="shared" si="0"/>
        <v>2034</v>
      </c>
      <c r="B41" s="32">
        <v>0.4656702276618635</v>
      </c>
      <c r="C41" s="32">
        <v>0.94357337841628963</v>
      </c>
      <c r="D41" s="32">
        <v>1</v>
      </c>
      <c r="E41" s="32">
        <v>0.39693962957507523</v>
      </c>
      <c r="F41" s="32">
        <v>0.15195421960474925</v>
      </c>
      <c r="G41" s="32">
        <v>0.49036554531586019</v>
      </c>
      <c r="H41" s="32">
        <v>0.78706533077739027</v>
      </c>
      <c r="I41" s="32">
        <v>1.0663040011381746</v>
      </c>
      <c r="J41" s="52">
        <v>1.3200636490859341</v>
      </c>
      <c r="K41" s="52">
        <v>2.1596865091333814</v>
      </c>
    </row>
    <row r="42" spans="1:11" x14ac:dyDescent="0.2">
      <c r="A42" s="28">
        <f t="shared" si="0"/>
        <v>2035</v>
      </c>
      <c r="B42" s="32">
        <v>0.46464867531498166</v>
      </c>
      <c r="C42" s="32">
        <v>0.94198063321479653</v>
      </c>
      <c r="D42" s="32">
        <v>1</v>
      </c>
      <c r="E42" s="32">
        <v>0.39626799424957498</v>
      </c>
      <c r="F42" s="32">
        <v>0.15023924073295111</v>
      </c>
      <c r="G42" s="32">
        <v>0.49050500482666964</v>
      </c>
      <c r="H42" s="32">
        <v>0.78837683565909733</v>
      </c>
      <c r="I42" s="32">
        <v>1.0680808077744108</v>
      </c>
      <c r="J42" s="52">
        <v>1.3226327531729534</v>
      </c>
      <c r="K42" s="52">
        <v>2.1831856884625109</v>
      </c>
    </row>
    <row r="43" spans="1:11" x14ac:dyDescent="0.2">
      <c r="A43" s="28">
        <f t="shared" si="0"/>
        <v>2036</v>
      </c>
      <c r="B43" s="32">
        <v>0.46596193641601402</v>
      </c>
      <c r="C43" s="32">
        <v>0.94435061227762196</v>
      </c>
      <c r="D43" s="32">
        <v>1</v>
      </c>
      <c r="E43" s="32">
        <v>0.393155229893833</v>
      </c>
      <c r="F43" s="32">
        <v>0.149249138753693</v>
      </c>
      <c r="G43" s="32">
        <v>0.49243368622171702</v>
      </c>
      <c r="H43" s="32">
        <v>0.78968834054080495</v>
      </c>
      <c r="I43" s="32">
        <v>1.06985761441065</v>
      </c>
      <c r="J43" s="52">
        <v>1.32520185725997</v>
      </c>
      <c r="K43" s="52">
        <v>2.2242309299037202</v>
      </c>
    </row>
    <row r="44" spans="1:11" x14ac:dyDescent="0.2">
      <c r="A44" s="28">
        <f t="shared" si="0"/>
        <v>2037</v>
      </c>
      <c r="B44" s="32">
        <v>0.46593796772976598</v>
      </c>
      <c r="C44" s="32">
        <v>0.94436515309021796</v>
      </c>
      <c r="D44" s="32">
        <v>1</v>
      </c>
      <c r="E44" s="32">
        <v>0.39198561495565099</v>
      </c>
      <c r="F44" s="32">
        <v>0.147841033701579</v>
      </c>
      <c r="G44" s="32">
        <v>0.49330523751426703</v>
      </c>
      <c r="H44" s="32">
        <v>0.790999845422512</v>
      </c>
      <c r="I44" s="32">
        <v>1.07163442104688</v>
      </c>
      <c r="J44" s="52">
        <v>1.3277709613469899</v>
      </c>
      <c r="K44" s="52">
        <v>2.2543762094029298</v>
      </c>
    </row>
    <row r="45" spans="1:11" x14ac:dyDescent="0.2">
      <c r="A45" s="28">
        <f t="shared" si="0"/>
        <v>2038</v>
      </c>
      <c r="B45" s="32">
        <v>0.46591399904351799</v>
      </c>
      <c r="C45" s="32">
        <v>0.94437969390281395</v>
      </c>
      <c r="D45" s="32">
        <v>1</v>
      </c>
      <c r="E45" s="32">
        <v>0.39081600001747002</v>
      </c>
      <c r="F45" s="32">
        <v>0.146432928649465</v>
      </c>
      <c r="G45" s="32">
        <v>0.49417678880681698</v>
      </c>
      <c r="H45" s="32">
        <v>0.79231135030421895</v>
      </c>
      <c r="I45" s="32">
        <v>1.07341122768312</v>
      </c>
      <c r="J45" s="52">
        <v>1.3303400654340101</v>
      </c>
      <c r="K45" s="52">
        <v>2.2845214889021501</v>
      </c>
    </row>
    <row r="46" spans="1:11" x14ac:dyDescent="0.2">
      <c r="A46" s="28">
        <f t="shared" si="0"/>
        <v>2039</v>
      </c>
      <c r="B46" s="32">
        <v>0.46589003035727</v>
      </c>
      <c r="C46" s="32">
        <v>0.94439423471540995</v>
      </c>
      <c r="D46" s="32">
        <v>1</v>
      </c>
      <c r="E46" s="32">
        <v>0.389646385079288</v>
      </c>
      <c r="F46" s="32">
        <v>0.145024823597351</v>
      </c>
      <c r="G46" s="32">
        <v>0.49504834009936699</v>
      </c>
      <c r="H46" s="32">
        <v>0.79362285518592701</v>
      </c>
      <c r="I46" s="32">
        <v>1.0751880343193601</v>
      </c>
      <c r="J46" s="52">
        <v>1.33290916952103</v>
      </c>
      <c r="K46" s="52">
        <v>2.3146667684013602</v>
      </c>
    </row>
    <row r="47" spans="1:11" x14ac:dyDescent="0.2">
      <c r="A47" s="28">
        <f t="shared" si="0"/>
        <v>2040</v>
      </c>
      <c r="B47" s="32">
        <v>0.46586606167102201</v>
      </c>
      <c r="C47" s="32">
        <v>0.94440877552800595</v>
      </c>
      <c r="D47" s="32">
        <v>1</v>
      </c>
      <c r="E47" s="32">
        <v>0.38847677014110699</v>
      </c>
      <c r="F47" s="32">
        <v>0.143616718545238</v>
      </c>
      <c r="G47" s="32">
        <v>0.495919891391917</v>
      </c>
      <c r="H47" s="32">
        <v>0.79493436006763396</v>
      </c>
      <c r="I47" s="32">
        <v>1.0769648409555901</v>
      </c>
      <c r="J47" s="52">
        <v>1.3354782736080499</v>
      </c>
      <c r="K47" s="52">
        <v>2.3448120479005801</v>
      </c>
    </row>
    <row r="48" spans="1:11" x14ac:dyDescent="0.2">
      <c r="A48" s="28">
        <f t="shared" si="0"/>
        <v>2041</v>
      </c>
      <c r="B48" s="32">
        <v>0.46584209298477502</v>
      </c>
      <c r="C48" s="32">
        <v>0.94442331634060095</v>
      </c>
      <c r="D48" s="32">
        <v>1</v>
      </c>
      <c r="E48" s="32">
        <v>0.38730715520292602</v>
      </c>
      <c r="F48" s="32">
        <v>0.142208613493124</v>
      </c>
      <c r="G48" s="32">
        <v>0.49679144268446801</v>
      </c>
      <c r="H48" s="32">
        <v>0.79624586494934102</v>
      </c>
      <c r="I48" s="32">
        <v>1.0787416475918301</v>
      </c>
      <c r="J48" s="52">
        <v>1.3380473776950601</v>
      </c>
      <c r="K48" s="52">
        <v>2.3749573273997902</v>
      </c>
    </row>
    <row r="49" spans="1:11" x14ac:dyDescent="0.2">
      <c r="A49" s="28">
        <f t="shared" si="0"/>
        <v>2042</v>
      </c>
      <c r="B49" s="32">
        <v>0.46581812429852698</v>
      </c>
      <c r="C49" s="32">
        <v>0.94443785715319695</v>
      </c>
      <c r="D49" s="32">
        <v>1</v>
      </c>
      <c r="E49" s="32">
        <v>0.38613754026474401</v>
      </c>
      <c r="F49" s="32">
        <v>0.14080050844101</v>
      </c>
      <c r="G49" s="32">
        <v>0.49766299397701802</v>
      </c>
      <c r="H49" s="32">
        <v>0.79755736983104897</v>
      </c>
      <c r="I49" s="32">
        <v>1.0805184542280599</v>
      </c>
      <c r="J49" s="52">
        <v>1.34061648178208</v>
      </c>
      <c r="K49" s="52">
        <v>2.40510260689901</v>
      </c>
    </row>
    <row r="50" spans="1:11" x14ac:dyDescent="0.2">
      <c r="A50" s="28">
        <f t="shared" si="0"/>
        <v>2043</v>
      </c>
      <c r="B50" s="32">
        <v>0.46579415561227899</v>
      </c>
      <c r="C50" s="32">
        <v>0.94445239796579294</v>
      </c>
      <c r="D50" s="32">
        <v>1</v>
      </c>
      <c r="E50" s="32">
        <v>0.38496792532656299</v>
      </c>
      <c r="F50" s="32">
        <v>0.139392403388896</v>
      </c>
      <c r="G50" s="32">
        <v>0.49853454526956797</v>
      </c>
      <c r="H50" s="32">
        <v>0.79886887471275603</v>
      </c>
      <c r="I50" s="32">
        <v>1.0822952608642999</v>
      </c>
      <c r="J50" s="52">
        <v>1.3431855858691</v>
      </c>
      <c r="K50" s="52">
        <v>2.4352478863982201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2" width="9.140625" style="9"/>
    <col min="13" max="13" width="2.5703125" style="9" customWidth="1"/>
    <col min="15" max="15" width="9.140625" style="9"/>
  </cols>
  <sheetData>
    <row r="1" spans="1:16" x14ac:dyDescent="0.2">
      <c r="A1" s="26" t="s">
        <v>2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7</v>
      </c>
      <c r="G1" s="8" t="s">
        <v>10</v>
      </c>
      <c r="H1" s="8" t="s">
        <v>18</v>
      </c>
      <c r="I1" s="8" t="s">
        <v>19</v>
      </c>
      <c r="J1" s="8" t="s">
        <v>11</v>
      </c>
      <c r="K1" s="8" t="s">
        <v>12</v>
      </c>
      <c r="L1" s="8" t="s">
        <v>52</v>
      </c>
      <c r="M1" s="8"/>
      <c r="N1" s="8" t="s">
        <v>45</v>
      </c>
      <c r="O1" s="8" t="s">
        <v>13</v>
      </c>
      <c r="P1" s="8"/>
    </row>
    <row r="2" spans="1:16" s="1" customFormat="1" x14ac:dyDescent="0.2">
      <c r="A2" s="27">
        <v>1995</v>
      </c>
      <c r="B2" s="13">
        <f>B3*('LE Shares'!B2/'LE Shares'!B3)/('LE Efficiency'!B2/'LE Efficiency'!B3)</f>
        <v>60679.175749454436</v>
      </c>
      <c r="C2" s="13">
        <f>C3*('LE Shares'!C2/'LE Shares'!C3)/('LE Efficiency'!C2/'LE Efficiency'!C3)</f>
        <v>198698.03432574242</v>
      </c>
      <c r="D2" s="13">
        <f>D3*('LE Shares'!D2/'LE Shares'!D3)/('LE Efficiency'!D2/'LE Efficiency'!D3)</f>
        <v>212221.41010491969</v>
      </c>
      <c r="E2" s="13">
        <f>E3*('LE Shares'!E2/'LE Shares'!E3)/('LE Efficiency'!E2/'LE Efficiency'!E3)</f>
        <v>35259.858923947664</v>
      </c>
      <c r="F2" s="13">
        <f>F3*('LE Shares'!F2/'LE Shares'!F3)/('LE Efficiency'!F2/'LE Efficiency'!F3)</f>
        <v>7755.4332453466759</v>
      </c>
      <c r="G2" s="13">
        <f>G3*('LE Shares'!G2/'LE Shares'!G3)/('LE Efficiency'!G2/'LE Efficiency'!G3)</f>
        <v>189441.74312419421</v>
      </c>
      <c r="H2" s="13">
        <f>H3*('LE Shares'!H2/'LE Shares'!H3)/('LE Efficiency'!H2/'LE Efficiency'!H3)</f>
        <v>45191.641623972966</v>
      </c>
      <c r="I2" s="13">
        <f>I3*('LE Shares'!I2/'LE Shares'!I3)/('LE Efficiency'!I2/'LE Efficiency'!I3)</f>
        <v>399984.9332210705</v>
      </c>
      <c r="J2" s="13">
        <f>J3*('LE Shares'!J2/'LE Shares'!J3)/('LE Efficiency'!J2/'LE Efficiency'!J3)</f>
        <v>34566.858919832295</v>
      </c>
      <c r="K2" s="13">
        <f>K3*('LE Shares'!K2/'LE Shares'!K3)/('LE Efficiency'!K2/'LE Efficiency'!K3)</f>
        <v>210621.84958259089</v>
      </c>
      <c r="L2" s="13">
        <f>'LE PV'!K2*'LE BaseYrInput'!$B$43</f>
        <v>0</v>
      </c>
      <c r="M2" s="12"/>
      <c r="N2" s="33">
        <f t="shared" ref="N2:N37" si="0">O2-B2-C2</f>
        <v>1135043.7287458749</v>
      </c>
      <c r="O2" s="34">
        <f>SUM(B2:K2)</f>
        <v>1394420.9388210718</v>
      </c>
    </row>
    <row r="3" spans="1:16" s="1" customFormat="1" x14ac:dyDescent="0.2">
      <c r="A3" s="27">
        <v>1996</v>
      </c>
      <c r="B3" s="13">
        <f>B4*('LE Shares'!B3/'LE Shares'!B4)/('LE Efficiency'!B3/'LE Efficiency'!B4)</f>
        <v>60986.814912536953</v>
      </c>
      <c r="C3" s="13">
        <f>C4*('LE Shares'!C3/'LE Shares'!C4)/('LE Efficiency'!C3/'LE Efficiency'!C4)</f>
        <v>198209.84713564531</v>
      </c>
      <c r="D3" s="13">
        <f>D4*('LE Shares'!D3/'LE Shares'!D4)/('LE Efficiency'!D3/'LE Efficiency'!D4)</f>
        <v>211851.98500853858</v>
      </c>
      <c r="E3" s="13">
        <f>E4*('LE Shares'!E3/'LE Shares'!E4)/('LE Efficiency'!E3/'LE Efficiency'!E4)</f>
        <v>35737.927124106071</v>
      </c>
      <c r="F3" s="13">
        <f>F4*('LE Shares'!F3/'LE Shares'!F4)/('LE Efficiency'!F3/'LE Efficiency'!F4)</f>
        <v>7828.7334351216559</v>
      </c>
      <c r="G3" s="13">
        <f>G4*('LE Shares'!G3/'LE Shares'!G4)/('LE Efficiency'!G3/'LE Efficiency'!G4)</f>
        <v>189154.93306090127</v>
      </c>
      <c r="H3" s="13">
        <f>H4*('LE Shares'!H3/'LE Shares'!H4)/('LE Efficiency'!H3/'LE Efficiency'!H4)</f>
        <v>45054.332907432901</v>
      </c>
      <c r="I3" s="13">
        <f>I4*('LE Shares'!I3/'LE Shares'!I4)/('LE Efficiency'!I3/'LE Efficiency'!I4)</f>
        <v>399528.24398030702</v>
      </c>
      <c r="J3" s="13">
        <f>J4*('LE Shares'!J3/'LE Shares'!J4)/('LE Efficiency'!J3/'LE Efficiency'!J4)</f>
        <v>34819.77943707387</v>
      </c>
      <c r="K3" s="13">
        <f>K4*('LE Shares'!K3/'LE Shares'!K4)/('LE Efficiency'!K3/'LE Efficiency'!K4)</f>
        <v>215172.14291253325</v>
      </c>
      <c r="L3" s="13">
        <f>'LE PV'!K3*'LE BaseYrInput'!$B$43</f>
        <v>0</v>
      </c>
      <c r="M3" s="13"/>
      <c r="N3" s="33">
        <f t="shared" si="0"/>
        <v>1139148.0778660148</v>
      </c>
      <c r="O3" s="34">
        <f t="shared" ref="O3:O42" si="1">SUM(B3:K3)</f>
        <v>1398344.739914197</v>
      </c>
    </row>
    <row r="4" spans="1:16" s="1" customFormat="1" x14ac:dyDescent="0.2">
      <c r="A4" s="27">
        <v>1997</v>
      </c>
      <c r="B4" s="13">
        <f>B5*('LE Shares'!B4/'LE Shares'!B5)/('LE Efficiency'!B4/'LE Efficiency'!B5)</f>
        <v>61291.832176970522</v>
      </c>
      <c r="C4" s="13">
        <f>C5*('LE Shares'!C4/'LE Shares'!C5)/('LE Efficiency'!C4/'LE Efficiency'!C5)</f>
        <v>197727.78073963753</v>
      </c>
      <c r="D4" s="13">
        <f>D5*('LE Shares'!D4/'LE Shares'!D5)/('LE Efficiency'!D4/'LE Efficiency'!D5)</f>
        <v>211502.18626973475</v>
      </c>
      <c r="E4" s="13">
        <f>E5*('LE Shares'!E4/'LE Shares'!E5)/('LE Efficiency'!E4/'LE Efficiency'!E5)</f>
        <v>36208.861726995536</v>
      </c>
      <c r="F4" s="13">
        <f>F5*('LE Shares'!F4/'LE Shares'!F5)/('LE Efficiency'!F4/'LE Efficiency'!F5)</f>
        <v>7906.7162919169477</v>
      </c>
      <c r="G4" s="13">
        <f>G5*('LE Shares'!G4/'LE Shares'!G5)/('LE Efficiency'!G4/'LE Efficiency'!G5)</f>
        <v>188887.87706544023</v>
      </c>
      <c r="H4" s="13">
        <f>H5*('LE Shares'!H4/'LE Shares'!H5)/('LE Efficiency'!H4/'LE Efficiency'!H5)</f>
        <v>44898.848659543197</v>
      </c>
      <c r="I4" s="13">
        <f>I5*('LE Shares'!I4/'LE Shares'!I5)/('LE Efficiency'!I4/'LE Efficiency'!I5)</f>
        <v>398900.35884135502</v>
      </c>
      <c r="J4" s="13">
        <f>J5*('LE Shares'!J4/'LE Shares'!J5)/('LE Efficiency'!J4/'LE Efficiency'!J5)</f>
        <v>35072.717964748917</v>
      </c>
      <c r="K4" s="13">
        <f>K5*('LE Shares'!K4/'LE Shares'!K5)/('LE Efficiency'!K4/'LE Efficiency'!K5)</f>
        <v>219820.74118771066</v>
      </c>
      <c r="L4" s="13">
        <f>'LE PV'!K4*'LE BaseYrInput'!$B$43</f>
        <v>0</v>
      </c>
      <c r="M4" s="14"/>
      <c r="N4" s="33">
        <f t="shared" si="0"/>
        <v>1143198.3080074454</v>
      </c>
      <c r="O4" s="34">
        <f t="shared" si="1"/>
        <v>1402217.9209240535</v>
      </c>
    </row>
    <row r="5" spans="1:16" s="1" customFormat="1" x14ac:dyDescent="0.2">
      <c r="A5" s="27">
        <v>1998</v>
      </c>
      <c r="B5" s="13">
        <f>B6*('LE Shares'!B5/'LE Shares'!B6)/('LE Efficiency'!B5/'LE Efficiency'!B6)</f>
        <v>61207.238150532707</v>
      </c>
      <c r="C5" s="13">
        <f>C6*('LE Shares'!C5/'LE Shares'!C6)/('LE Efficiency'!C5/'LE Efficiency'!C6)</f>
        <v>197251.72074289684</v>
      </c>
      <c r="D5" s="13">
        <f>D6*('LE Shares'!D5/'LE Shares'!D6)/('LE Efficiency'!D5/'LE Efficiency'!D6)</f>
        <v>206214.66307884702</v>
      </c>
      <c r="E5" s="13">
        <f>E6*('LE Shares'!E5/'LE Shares'!E6)/('LE Efficiency'!E5/'LE Efficiency'!E6)</f>
        <v>36627.04858074394</v>
      </c>
      <c r="F5" s="13">
        <f>F6*('LE Shares'!F5/'LE Shares'!F6)/('LE Efficiency'!F5/'LE Efficiency'!F6)</f>
        <v>7907.5230997018343</v>
      </c>
      <c r="G5" s="13">
        <f>G6*('LE Shares'!G5/'LE Shares'!G6)/('LE Efficiency'!G5/'LE Efficiency'!G6)</f>
        <v>187564.27904348241</v>
      </c>
      <c r="H5" s="13">
        <f>H6*('LE Shares'!H5/'LE Shares'!H6)/('LE Efficiency'!H5/'LE Efficiency'!H6)</f>
        <v>44784.749800487974</v>
      </c>
      <c r="I5" s="13">
        <f>I6*('LE Shares'!I5/'LE Shares'!I6)/('LE Efficiency'!I5/'LE Efficiency'!I6)</f>
        <v>398634.34367809893</v>
      </c>
      <c r="J5" s="13">
        <f>J6*('LE Shares'!J5/'LE Shares'!J6)/('LE Efficiency'!J5/'LE Efficiency'!J6)</f>
        <v>35325.64362782862</v>
      </c>
      <c r="K5" s="13">
        <f>K6*('LE Shares'!K5/'LE Shares'!K6)/('LE Efficiency'!K5/'LE Efficiency'!K6)</f>
        <v>224569.76819697733</v>
      </c>
      <c r="L5" s="13">
        <f>'LE PV'!K5*'LE BaseYrInput'!$B$43</f>
        <v>0</v>
      </c>
      <c r="M5" s="130"/>
      <c r="N5" s="33">
        <f t="shared" si="0"/>
        <v>1141628.0191061681</v>
      </c>
      <c r="O5" s="34">
        <f t="shared" si="1"/>
        <v>1400086.9779995978</v>
      </c>
    </row>
    <row r="6" spans="1:16" s="1" customFormat="1" x14ac:dyDescent="0.2">
      <c r="A6" s="27">
        <v>1999</v>
      </c>
      <c r="B6" s="13">
        <f>B7*('LE Shares'!B6/'LE Shares'!B7)/('LE Efficiency'!B6/'LE Efficiency'!B7)</f>
        <v>61892.004608033276</v>
      </c>
      <c r="C6" s="13">
        <f>C7*('LE Shares'!C6/'LE Shares'!C7)/('LE Efficiency'!C6/'LE Efficiency'!C7)</f>
        <v>197607.73768719568</v>
      </c>
      <c r="D6" s="13">
        <f>D7*('LE Shares'!D6/'LE Shares'!D7)/('LE Efficiency'!D6/'LE Efficiency'!D7)</f>
        <v>201059.23514345731</v>
      </c>
      <c r="E6" s="13">
        <f>E7*('LE Shares'!E6/'LE Shares'!E7)/('LE Efficiency'!E6/'LE Efficiency'!E7)</f>
        <v>37220.521227278805</v>
      </c>
      <c r="F6" s="13">
        <f>F7*('LE Shares'!F6/'LE Shares'!F7)/('LE Efficiency'!F6/'LE Efficiency'!F7)</f>
        <v>7970.78328449945</v>
      </c>
      <c r="G6" s="13">
        <f>G7*('LE Shares'!G6/'LE Shares'!G7)/('LE Efficiency'!G6/'LE Efficiency'!G7)</f>
        <v>186247.12088951308</v>
      </c>
      <c r="H6" s="13">
        <f>H7*('LE Shares'!H6/'LE Shares'!H7)/('LE Efficiency'!H6/'LE Efficiency'!H7)</f>
        <v>44671.318812226033</v>
      </c>
      <c r="I6" s="13">
        <f>I7*('LE Shares'!I6/'LE Shares'!I7)/('LE Efficiency'!I6/'LE Efficiency'!I7)</f>
        <v>398368.50591269555</v>
      </c>
      <c r="J6" s="13">
        <f>J7*('LE Shares'!J6/'LE Shares'!J7)/('LE Efficiency'!J6/'LE Efficiency'!J7)</f>
        <v>35578.569290908323</v>
      </c>
      <c r="K6" s="13">
        <f>K7*('LE Shares'!K6/'LE Shares'!K7)/('LE Efficiency'!K6/'LE Efficiency'!K7)</f>
        <v>229421.39361171241</v>
      </c>
      <c r="L6" s="13">
        <f>'LE PV'!K6*'LE BaseYrInput'!$B$43</f>
        <v>0</v>
      </c>
      <c r="M6" s="14"/>
      <c r="N6" s="33">
        <f t="shared" si="0"/>
        <v>1140537.448172291</v>
      </c>
      <c r="O6" s="34">
        <f t="shared" si="1"/>
        <v>1400037.1904675199</v>
      </c>
    </row>
    <row r="7" spans="1:16" x14ac:dyDescent="0.2">
      <c r="A7" s="27">
        <v>2000</v>
      </c>
      <c r="B7" s="13">
        <f>B8*('LE Shares'!B7/'LE Shares'!B8)/('LE Efficiency'!B7/'LE Efficiency'!B8)</f>
        <v>62227.266793852381</v>
      </c>
      <c r="C7" s="13">
        <f>C8*('LE Shares'!C7/'LE Shares'!C8)/('LE Efficiency'!C7/'LE Efficiency'!C8)</f>
        <v>197567.48545925081</v>
      </c>
      <c r="D7" s="13">
        <f>D8*('LE Shares'!D7/'LE Shares'!D8)/('LE Efficiency'!D7/'LE Efficiency'!D8)</f>
        <v>196032.81408932892</v>
      </c>
      <c r="E7" s="13">
        <f>E8*('LE Shares'!E7/'LE Shares'!E8)/('LE Efficiency'!E7/'LE Efficiency'!E8)</f>
        <v>37639.965674698171</v>
      </c>
      <c r="F7" s="13">
        <f>F8*('LE Shares'!F7/'LE Shares'!F8)/('LE Efficiency'!F7/'LE Efficiency'!F8)</f>
        <v>7996.7594978819725</v>
      </c>
      <c r="G7" s="13">
        <f>G8*('LE Shares'!G7/'LE Shares'!G8)/('LE Efficiency'!G7/'LE Efficiency'!G8)</f>
        <v>184938.34722685997</v>
      </c>
      <c r="H7" s="13">
        <f>H8*('LE Shares'!H7/'LE Shares'!H8)/('LE Efficiency'!H7/'LE Efficiency'!H8)</f>
        <v>44558.720538048052</v>
      </c>
      <c r="I7" s="13">
        <f>I8*('LE Shares'!I7/'LE Shares'!I8)/('LE Efficiency'!I7/'LE Efficiency'!I8)</f>
        <v>398102.84542684321</v>
      </c>
      <c r="J7" s="13">
        <f>J8*('LE Shares'!J7/'LE Shares'!J8)/('LE Efficiency'!J7/'LE Efficiency'!J8)</f>
        <v>35831.505245664295</v>
      </c>
      <c r="K7" s="13">
        <f>K8*('LE Shares'!K7/'LE Shares'!K8)/('LE Efficiency'!K7/'LE Efficiency'!K8)</f>
        <v>234377.83397707017</v>
      </c>
      <c r="L7" s="13">
        <f>'LE PV'!K7*'LE BaseYrInput'!$B$43</f>
        <v>0</v>
      </c>
      <c r="M7" s="10"/>
      <c r="N7" s="33">
        <f t="shared" si="0"/>
        <v>1139478.7916763949</v>
      </c>
      <c r="O7" s="34">
        <f t="shared" si="1"/>
        <v>1399273.5439294982</v>
      </c>
    </row>
    <row r="8" spans="1:16" x14ac:dyDescent="0.2">
      <c r="A8" s="27">
        <v>2001</v>
      </c>
      <c r="B8" s="13">
        <f>B9*('LE Shares'!B8/'LE Shares'!B9)/('LE Efficiency'!B8/'LE Efficiency'!B9)</f>
        <v>62311.209610752689</v>
      </c>
      <c r="C8" s="13">
        <f>C9*('LE Shares'!C8/'LE Shares'!C9)/('LE Efficiency'!C8/'LE Efficiency'!C9)</f>
        <v>197235.60709292581</v>
      </c>
      <c r="D8" s="13">
        <f>D9*('LE Shares'!D8/'LE Shares'!D9)/('LE Efficiency'!D8/'LE Efficiency'!D9)</f>
        <v>191371.89454913186</v>
      </c>
      <c r="E8" s="13">
        <f>E9*('LE Shares'!E8/'LE Shares'!E9)/('LE Efficiency'!E8/'LE Efficiency'!E9)</f>
        <v>37934.333891566093</v>
      </c>
      <c r="F8" s="13">
        <f>F9*('LE Shares'!F8/'LE Shares'!F9)/('LE Efficiency'!F8/'LE Efficiency'!F9)</f>
        <v>8001.3944004725481</v>
      </c>
      <c r="G8" s="13">
        <f>G9*('LE Shares'!G8/'LE Shares'!G9)/('LE Efficiency'!G8/'LE Efficiency'!G9)</f>
        <v>183808.66041208638</v>
      </c>
      <c r="H8" s="13">
        <f>H9*('LE Shares'!H8/'LE Shares'!H9)/('LE Efficiency'!H8/'LE Efficiency'!H9)</f>
        <v>44446.9236386962</v>
      </c>
      <c r="I8" s="13">
        <f>I9*('LE Shares'!I8/'LE Shares'!I9)/('LE Efficiency'!I8/'LE Efficiency'!I9)</f>
        <v>397837.36210231949</v>
      </c>
      <c r="J8" s="13">
        <f>J9*('LE Shares'!J8/'LE Shares'!J9)/('LE Efficiency'!J8/'LE Efficiency'!J9)</f>
        <v>36084.423189986803</v>
      </c>
      <c r="K8" s="13">
        <f>K9*('LE Shares'!K8/'LE Shares'!K9)/('LE Efficiency'!K8/'LE Efficiency'!K9)</f>
        <v>239441.35372464507</v>
      </c>
      <c r="L8" s="13">
        <f>'LE PV'!K8*'LE BaseYrInput'!$B$43</f>
        <v>0</v>
      </c>
      <c r="M8" s="10"/>
      <c r="N8" s="33">
        <f t="shared" si="0"/>
        <v>1138926.3459089042</v>
      </c>
      <c r="O8" s="34">
        <f t="shared" si="1"/>
        <v>1398473.1626125828</v>
      </c>
    </row>
    <row r="9" spans="1:16" x14ac:dyDescent="0.2">
      <c r="A9" s="27">
        <v>2002</v>
      </c>
      <c r="B9" s="13">
        <f>B10*('LE Shares'!B9/'LE Shares'!B10)/('LE Efficiency'!B9/'LE Efficiency'!B10)</f>
        <v>62230.98494388094</v>
      </c>
      <c r="C9" s="13">
        <f>C10*('LE Shares'!C9/'LE Shares'!C10)/('LE Efficiency'!C9/'LE Efficiency'!C10)</f>
        <v>196690.00614439268</v>
      </c>
      <c r="D9" s="13">
        <f>D10*('LE Shares'!D9/'LE Shares'!D10)/('LE Efficiency'!D9/'LE Efficiency'!D10)</f>
        <v>188022.9150845421</v>
      </c>
      <c r="E9" s="13">
        <f>E10*('LE Shares'!E9/'LE Shares'!E10)/('LE Efficiency'!E9/'LE Efficiency'!E10)</f>
        <v>38164.597499643845</v>
      </c>
      <c r="F9" s="13">
        <f>F10*('LE Shares'!F9/'LE Shares'!F10)/('LE Efficiency'!F9/'LE Efficiency'!F10)</f>
        <v>8007.9004415847094</v>
      </c>
      <c r="G9" s="13">
        <f>G10*('LE Shares'!G9/'LE Shares'!G10)/('LE Efficiency'!G9/'LE Efficiency'!G10)</f>
        <v>182938.91436424272</v>
      </c>
      <c r="H9" s="13">
        <f>H10*('LE Shares'!H9/'LE Shares'!H10)/('LE Efficiency'!H9/'LE Efficiency'!H10)</f>
        <v>44278.495536681155</v>
      </c>
      <c r="I9" s="13">
        <f>I10*('LE Shares'!I9/'LE Shares'!I10)/('LE Efficiency'!I9/'LE Efficiency'!I10)</f>
        <v>397056.91627577035</v>
      </c>
      <c r="J9" s="13">
        <f>J10*('LE Shares'!J9/'LE Shares'!J10)/('LE Efficiency'!J9/'LE Efficiency'!J10)</f>
        <v>36337.366863499985</v>
      </c>
      <c r="K9" s="13">
        <f>K10*('LE Shares'!K9/'LE Shares'!K10)/('LE Efficiency'!K9/'LE Efficiency'!K10)</f>
        <v>244614.26620701503</v>
      </c>
      <c r="L9" s="13">
        <f>'LE PV'!K9*'LE BaseYrInput'!$B$43</f>
        <v>0</v>
      </c>
      <c r="M9" s="10"/>
      <c r="N9" s="33">
        <f t="shared" si="0"/>
        <v>1139421.3722729797</v>
      </c>
      <c r="O9" s="34">
        <f t="shared" si="1"/>
        <v>1398342.3633612534</v>
      </c>
    </row>
    <row r="10" spans="1:16" x14ac:dyDescent="0.2">
      <c r="A10" s="27">
        <v>2003</v>
      </c>
      <c r="B10" s="13">
        <f>B11*('LE Shares'!B10/'LE Shares'!B11)/('LE Efficiency'!B10/'LE Efficiency'!B11)</f>
        <v>61978.096668735605</v>
      </c>
      <c r="C10" s="13">
        <f>C11*('LE Shares'!C10/'LE Shares'!C11)/('LE Efficiency'!C10/'LE Efficiency'!C11)</f>
        <v>195988.66671023524</v>
      </c>
      <c r="D10" s="13">
        <f>D11*('LE Shares'!D10/'LE Shares'!D11)/('LE Efficiency'!D10/'LE Efficiency'!D11)</f>
        <v>185026.02324592852</v>
      </c>
      <c r="E10" s="13">
        <f>E11*('LE Shares'!E10/'LE Shares'!E11)/('LE Efficiency'!E10/'LE Efficiency'!E11)</f>
        <v>38336.037853075453</v>
      </c>
      <c r="F10" s="13">
        <f>F11*('LE Shares'!F10/'LE Shares'!F11)/('LE Efficiency'!F10/'LE Efficiency'!F11)</f>
        <v>8006.356369987524</v>
      </c>
      <c r="G10" s="13">
        <f>G11*('LE Shares'!G10/'LE Shares'!G11)/('LE Efficiency'!G10/'LE Efficiency'!G11)</f>
        <v>182365.69723750223</v>
      </c>
      <c r="H10" s="13">
        <f>H11*('LE Shares'!H10/'LE Shares'!H11)/('LE Efficiency'!H10/'LE Efficiency'!H11)</f>
        <v>43658.34516043523</v>
      </c>
      <c r="I10" s="13">
        <f>I11*('LE Shares'!I10/'LE Shares'!I11)/('LE Efficiency'!I10/'LE Efficiency'!I11)</f>
        <v>392211.22533680598</v>
      </c>
      <c r="J10" s="13">
        <f>J11*('LE Shares'!J10/'LE Shares'!J11)/('LE Efficiency'!J10/'LE Efficiency'!J11)</f>
        <v>36590.284807822492</v>
      </c>
      <c r="K10" s="13">
        <f>K11*('LE Shares'!K10/'LE Shares'!K11)/('LE Efficiency'!K10/'LE Efficiency'!K11)</f>
        <v>249898.93475463436</v>
      </c>
      <c r="L10" s="13">
        <f>'LE PV'!K10*'LE BaseYrInput'!$B$43</f>
        <v>0</v>
      </c>
      <c r="M10" s="10"/>
      <c r="N10" s="33">
        <f t="shared" si="0"/>
        <v>1136092.9047661917</v>
      </c>
      <c r="O10" s="34">
        <f t="shared" si="1"/>
        <v>1394059.6681451625</v>
      </c>
    </row>
    <row r="11" spans="1:16" x14ac:dyDescent="0.2">
      <c r="A11" s="27">
        <v>2004</v>
      </c>
      <c r="B11" s="13">
        <f>'LE BaseYrInput'!D30</f>
        <v>61634.880156896696</v>
      </c>
      <c r="C11" s="13">
        <f>'LE BaseYrInput'!D31</f>
        <v>195174.73366538112</v>
      </c>
      <c r="D11" s="13">
        <f>'LE BaseYrInput'!D33</f>
        <v>182313.98448932706</v>
      </c>
      <c r="E11" s="13">
        <f>'LE BaseYrInput'!D32</f>
        <v>38454.419898657092</v>
      </c>
      <c r="F11" s="13">
        <f>'LE BaseYrInput'!D34</f>
        <v>7998.9418741068775</v>
      </c>
      <c r="G11" s="13">
        <f>'LE BaseYrInput'!D37</f>
        <v>181703.80927332331</v>
      </c>
      <c r="H11" s="13">
        <f>'LE BaseYrInput'!D35</f>
        <v>43309.063384292582</v>
      </c>
      <c r="I11" s="13">
        <f>'LE BaseYrInput'!D36</f>
        <v>389781.5704586333</v>
      </c>
      <c r="J11" s="13">
        <f>'LE BaseYrInput'!D38</f>
        <v>36843.21304382127</v>
      </c>
      <c r="K11" s="13">
        <f>'LE BaseYrInput'!D39</f>
        <v>255297.77375556063</v>
      </c>
      <c r="L11" s="13">
        <f>'LE PV'!K11*'LE BaseYrInput'!$B$43</f>
        <v>0</v>
      </c>
      <c r="M11" s="10"/>
      <c r="N11" s="33">
        <f t="shared" si="0"/>
        <v>1135702.776177722</v>
      </c>
      <c r="O11" s="34">
        <f t="shared" si="1"/>
        <v>1392512.39</v>
      </c>
    </row>
    <row r="12" spans="1:16" x14ac:dyDescent="0.2">
      <c r="A12" s="27">
        <v>2005</v>
      </c>
      <c r="B12" s="13">
        <f>B11*('LE Shares'!B12/'LE Shares'!B11)/('LE Efficiency'!B12/'LE Efficiency'!B11)</f>
        <v>60319.232085602154</v>
      </c>
      <c r="C12" s="13">
        <f>C11*('LE Shares'!C12/'LE Shares'!C11)/('LE Efficiency'!C12/'LE Efficiency'!C11)</f>
        <v>193723.39063784396</v>
      </c>
      <c r="D12" s="13">
        <f>D11*('LE Shares'!D12/'LE Shares'!D11)/('LE Efficiency'!D12/'LE Efficiency'!D11)</f>
        <v>182156.43253329259</v>
      </c>
      <c r="E12" s="13">
        <f>E11*('LE Shares'!E12/'LE Shares'!E11)/('LE Efficiency'!E12/'LE Efficiency'!E11)</f>
        <v>37911.297993639062</v>
      </c>
      <c r="F12" s="13">
        <f>F11*('LE Shares'!F12/'LE Shares'!F11)/('LE Efficiency'!F12/'LE Efficiency'!F11)</f>
        <v>7834.3365112177835</v>
      </c>
      <c r="G12" s="13">
        <f>G11*('LE Shares'!G12/'LE Shares'!G11)/('LE Efficiency'!G12/'LE Efficiency'!G11)</f>
        <v>181348.69670355043</v>
      </c>
      <c r="H12" s="13">
        <f>H11*('LE Shares'!H12/'LE Shares'!H11)/('LE Efficiency'!H12/'LE Efficiency'!H11)</f>
        <v>41504.899600207144</v>
      </c>
      <c r="I12" s="13">
        <f>I11*('LE Shares'!I12/'LE Shares'!I11)/('LE Efficiency'!I12/'LE Efficiency'!I11)</f>
        <v>373544.09640186437</v>
      </c>
      <c r="J12" s="13">
        <f>J11*('LE Shares'!J12/'LE Shares'!J11)/('LE Efficiency'!J12/'LE Efficiency'!J11)</f>
        <v>36919.363301762642</v>
      </c>
      <c r="K12" s="13">
        <f>K11*('LE Shares'!K12/'LE Shares'!K11)/('LE Efficiency'!K12/'LE Efficiency'!K11)</f>
        <v>259076.3174805275</v>
      </c>
      <c r="L12" s="13">
        <f>'LE PV'!K12*'LE BaseYrInput'!$B$43</f>
        <v>0</v>
      </c>
      <c r="M12" s="10"/>
      <c r="N12" s="33">
        <f t="shared" si="0"/>
        <v>1120295.4405260617</v>
      </c>
      <c r="O12" s="34">
        <f t="shared" si="1"/>
        <v>1374338.0632495077</v>
      </c>
    </row>
    <row r="13" spans="1:16" x14ac:dyDescent="0.2">
      <c r="A13" s="27">
        <v>2006</v>
      </c>
      <c r="B13" s="13">
        <f>B12*('LE Shares'!B13/'LE Shares'!B12)/('LE Efficiency'!B13/'LE Efficiency'!B12)</f>
        <v>59166.008396232486</v>
      </c>
      <c r="C13" s="13">
        <f>C12*('LE Shares'!C13/'LE Shares'!C12)/('LE Efficiency'!C13/'LE Efficiency'!C12)</f>
        <v>191878.85257355552</v>
      </c>
      <c r="D13" s="13">
        <f>D12*('LE Shares'!D13/'LE Shares'!D12)/('LE Efficiency'!D13/'LE Efficiency'!D12)</f>
        <v>181999.01673038385</v>
      </c>
      <c r="E13" s="13">
        <f>E12*('LE Shares'!E13/'LE Shares'!E12)/('LE Efficiency'!E13/'LE Efficiency'!E12)</f>
        <v>36656.252173273911</v>
      </c>
      <c r="F13" s="13">
        <f>F12*('LE Shares'!F13/'LE Shares'!F12)/('LE Efficiency'!F13/'LE Efficiency'!F12)</f>
        <v>7636.8718934279523</v>
      </c>
      <c r="G13" s="13">
        <f>G12*('LE Shares'!G13/'LE Shares'!G12)/('LE Efficiency'!G13/'LE Efficiency'!G12)</f>
        <v>180409.27505456383</v>
      </c>
      <c r="H13" s="13">
        <f>H12*('LE Shares'!H13/'LE Shares'!H12)/('LE Efficiency'!H13/'LE Efficiency'!H12)</f>
        <v>39866.315861500436</v>
      </c>
      <c r="I13" s="13">
        <f>I12*('LE Shares'!I13/'LE Shares'!I12)/('LE Efficiency'!I13/'LE Efficiency'!I12)</f>
        <v>358796.84275350394</v>
      </c>
      <c r="J13" s="13">
        <f>J12*('LE Shares'!J13/'LE Shares'!J12)/('LE Efficiency'!J13/'LE Efficiency'!J12)</f>
        <v>36995.513559704013</v>
      </c>
      <c r="K13" s="13">
        <f>K12*('LE Shares'!K13/'LE Shares'!K12)/('LE Efficiency'!K13/'LE Efficiency'!K12)</f>
        <v>262854.86120549432</v>
      </c>
      <c r="L13" s="13">
        <f>'LE PV'!K13*'LE BaseYrInput'!$B$43</f>
        <v>0</v>
      </c>
      <c r="M13" s="10"/>
      <c r="N13" s="33">
        <f t="shared" si="0"/>
        <v>1105214.9492318523</v>
      </c>
      <c r="O13" s="34">
        <f t="shared" si="1"/>
        <v>1356259.8102016402</v>
      </c>
    </row>
    <row r="14" spans="1:16" x14ac:dyDescent="0.2">
      <c r="A14" s="27">
        <v>2007</v>
      </c>
      <c r="B14" s="13">
        <f>B13*('LE Shares'!B14/'LE Shares'!B13)/('LE Efficiency'!B14/'LE Efficiency'!B13)</f>
        <v>58303.227194906736</v>
      </c>
      <c r="C14" s="13">
        <f>C13*('LE Shares'!C14/'LE Shares'!C13)/('LE Efficiency'!C14/'LE Efficiency'!C13)</f>
        <v>190194.59947314777</v>
      </c>
      <c r="D14" s="13">
        <f>D13*('LE Shares'!D14/'LE Shares'!D13)/('LE Efficiency'!D14/'LE Efficiency'!D13)</f>
        <v>181841.73696294011</v>
      </c>
      <c r="E14" s="13">
        <f>E13*('LE Shares'!E14/'LE Shares'!E13)/('LE Efficiency'!E14/'LE Efficiency'!E13)</f>
        <v>35459.787003712219</v>
      </c>
      <c r="F14" s="13">
        <f>F13*('LE Shares'!F14/'LE Shares'!F13)/('LE Efficiency'!F14/'LE Efficiency'!F13)</f>
        <v>7463.3415107462388</v>
      </c>
      <c r="G14" s="13">
        <f>G13*('LE Shares'!G14/'LE Shares'!G13)/('LE Efficiency'!G14/'LE Efficiency'!G13)</f>
        <v>179480.9754498507</v>
      </c>
      <c r="H14" s="13">
        <f>H13*('LE Shares'!H14/'LE Shares'!H13)/('LE Efficiency'!H14/'LE Efficiency'!H13)</f>
        <v>38643.519189856197</v>
      </c>
      <c r="I14" s="13">
        <f>I13*('LE Shares'!I14/'LE Shares'!I13)/('LE Efficiency'!I14/'LE Efficiency'!I13)</f>
        <v>347791.67270870582</v>
      </c>
      <c r="J14" s="13">
        <f>J13*('LE Shares'!J14/'LE Shares'!J13)/('LE Efficiency'!J14/'LE Efficiency'!J13)</f>
        <v>37071.663817645385</v>
      </c>
      <c r="K14" s="13">
        <f>K13*('LE Shares'!K14/'LE Shares'!K13)/('LE Efficiency'!K14/'LE Efficiency'!K13)</f>
        <v>266633.4049304612</v>
      </c>
      <c r="L14" s="13">
        <f>'LE PV'!K14*'LE BaseYrInput'!$B$43</f>
        <v>0</v>
      </c>
      <c r="M14" s="10"/>
      <c r="N14" s="33">
        <f t="shared" si="0"/>
        <v>1094386.101573918</v>
      </c>
      <c r="O14" s="34">
        <f t="shared" si="1"/>
        <v>1342883.9282419723</v>
      </c>
    </row>
    <row r="15" spans="1:16" x14ac:dyDescent="0.2">
      <c r="A15" s="27">
        <v>2008</v>
      </c>
      <c r="B15" s="13">
        <f>B14*('LE Shares'!B15/'LE Shares'!B14)/('LE Efficiency'!B15/'LE Efficiency'!B14)</f>
        <v>57048.626389229634</v>
      </c>
      <c r="C15" s="13">
        <f>C14*('LE Shares'!C15/'LE Shares'!C14)/('LE Efficiency'!C15/'LE Efficiency'!C14)</f>
        <v>188495.71302814537</v>
      </c>
      <c r="D15" s="13">
        <f>D14*('LE Shares'!D15/'LE Shares'!D14)/('LE Efficiency'!D15/'LE Efficiency'!D14)</f>
        <v>181684.59311340234</v>
      </c>
      <c r="E15" s="13">
        <f>E14*('LE Shares'!E15/'LE Shares'!E14)/('LE Efficiency'!E15/'LE Efficiency'!E14)</f>
        <v>33931.492488041018</v>
      </c>
      <c r="F15" s="13">
        <f>F14*('LE Shares'!F15/'LE Shares'!F14)/('LE Efficiency'!F15/'LE Efficiency'!F14)</f>
        <v>7220.2299565061294</v>
      </c>
      <c r="G15" s="13">
        <f>G14*('LE Shares'!G15/'LE Shares'!G14)/('LE Efficiency'!G15/'LE Efficiency'!G14)</f>
        <v>177823.54030725095</v>
      </c>
      <c r="H15" s="13">
        <f>H14*('LE Shares'!H15/'LE Shares'!H14)/('LE Efficiency'!H15/'LE Efficiency'!H14)</f>
        <v>37395.596509296978</v>
      </c>
      <c r="I15" s="13">
        <f>I14*('LE Shares'!I15/'LE Shares'!I14)/('LE Efficiency'!I15/'LE Efficiency'!I14)</f>
        <v>336560.36858367285</v>
      </c>
      <c r="J15" s="13">
        <f>J14*('LE Shares'!J15/'LE Shares'!J14)/('LE Efficiency'!J15/'LE Efficiency'!J14)</f>
        <v>37147.814075586757</v>
      </c>
      <c r="K15" s="13">
        <f>K14*('LE Shares'!K15/'LE Shares'!K14)/('LE Efficiency'!K15/'LE Efficiency'!K14)</f>
        <v>270411.94865542802</v>
      </c>
      <c r="L15" s="13">
        <f>'LE PV'!K15*'LE BaseYrInput'!$B$43</f>
        <v>0</v>
      </c>
      <c r="M15" s="10"/>
      <c r="N15" s="33">
        <f t="shared" si="0"/>
        <v>1082175.5836891849</v>
      </c>
      <c r="O15" s="34">
        <f t="shared" si="1"/>
        <v>1327719.92310656</v>
      </c>
    </row>
    <row r="16" spans="1:16" x14ac:dyDescent="0.2">
      <c r="A16" s="27">
        <v>2009</v>
      </c>
      <c r="B16" s="13">
        <f>B15*('LE Shares'!B16/'LE Shares'!B15)/('LE Efficiency'!B16/'LE Efficiency'!B15)</f>
        <v>56419.836728914932</v>
      </c>
      <c r="C16" s="13">
        <f>C15*('LE Shares'!C16/'LE Shares'!C15)/('LE Efficiency'!C16/'LE Efficiency'!C15)</f>
        <v>186936.69365094212</v>
      </c>
      <c r="D16" s="13">
        <f>D15*('LE Shares'!D16/'LE Shares'!D15)/('LE Efficiency'!D16/'LE Efficiency'!D15)</f>
        <v>181157.48811589874</v>
      </c>
      <c r="E16" s="13">
        <f>E15*('LE Shares'!E16/'LE Shares'!E15)/('LE Efficiency'!E16/'LE Efficiency'!E15)</f>
        <v>32552.737946977857</v>
      </c>
      <c r="F16" s="13">
        <f>F15*('LE Shares'!F16/'LE Shares'!F15)/('LE Efficiency'!F16/'LE Efficiency'!F15)</f>
        <v>7001.9271028031771</v>
      </c>
      <c r="G16" s="13">
        <f>G15*('LE Shares'!G16/'LE Shares'!G15)/('LE Efficiency'!G16/'LE Efficiency'!G15)</f>
        <v>171479.20307090614</v>
      </c>
      <c r="H16" s="13">
        <f>H15*('LE Shares'!H16/'LE Shares'!H15)/('LE Efficiency'!H16/'LE Efficiency'!H15)</f>
        <v>36310.108048258531</v>
      </c>
      <c r="I16" s="13">
        <f>I15*('LE Shares'!I16/'LE Shares'!I15)/('LE Efficiency'!I16/'LE Efficiency'!I15)</f>
        <v>326790.97243432683</v>
      </c>
      <c r="J16" s="13">
        <f>J15*('LE Shares'!J16/'LE Shares'!J15)/('LE Efficiency'!J16/'LE Efficiency'!J15)</f>
        <v>37223.964333528129</v>
      </c>
      <c r="K16" s="13">
        <f>K15*('LE Shares'!K16/'LE Shares'!K15)/('LE Efficiency'!K16/'LE Efficiency'!K15)</f>
        <v>276040.33389369753</v>
      </c>
      <c r="L16" s="13">
        <f>'LE PV'!K16*'LE BaseYrInput'!$B$43</f>
        <v>0</v>
      </c>
      <c r="M16" s="10"/>
      <c r="N16" s="33">
        <f t="shared" si="0"/>
        <v>1068556.7349463971</v>
      </c>
      <c r="O16" s="34">
        <f t="shared" si="1"/>
        <v>1311913.2653262541</v>
      </c>
    </row>
    <row r="17" spans="1:15" x14ac:dyDescent="0.2">
      <c r="A17" s="27">
        <v>2010</v>
      </c>
      <c r="B17" s="13">
        <f>B16*('LE Shares'!B17/'LE Shares'!B16)/('LE Efficiency'!B17/'LE Efficiency'!B16)</f>
        <v>56114.741998934856</v>
      </c>
      <c r="C17" s="13">
        <f>C16*('LE Shares'!C17/'LE Shares'!C16)/('LE Efficiency'!C17/'LE Efficiency'!C16)</f>
        <v>184957.59890157008</v>
      </c>
      <c r="D17" s="13">
        <f>D16*('LE Shares'!D17/'LE Shares'!D16)/('LE Efficiency'!D17/'LE Efficiency'!D16)</f>
        <v>180703.39819109772</v>
      </c>
      <c r="E17" s="13">
        <f>E16*('LE Shares'!E17/'LE Shares'!E16)/('LE Efficiency'!E17/'LE Efficiency'!E16)</f>
        <v>31278.075782821172</v>
      </c>
      <c r="F17" s="13">
        <f>F16*('LE Shares'!F17/'LE Shares'!F16)/('LE Efficiency'!F17/'LE Efficiency'!F16)</f>
        <v>6829.6480130073032</v>
      </c>
      <c r="G17" s="13">
        <f>G16*('LE Shares'!G17/'LE Shares'!G16)/('LE Efficiency'!G17/'LE Efficiency'!G16)</f>
        <v>165550.75837986529</v>
      </c>
      <c r="H17" s="13">
        <f>H16*('LE Shares'!H17/'LE Shares'!H16)/('LE Efficiency'!H17/'LE Efficiency'!H16)</f>
        <v>35257.40013287995</v>
      </c>
      <c r="I17" s="13">
        <f>I16*('LE Shares'!I17/'LE Shares'!I16)/('LE Efficiency'!I17/'LE Efficiency'!I16)</f>
        <v>317316.60119591962</v>
      </c>
      <c r="J17" s="13">
        <f>J16*('LE Shares'!J17/'LE Shares'!J16)/('LE Efficiency'!J17/'LE Efficiency'!J16)</f>
        <v>37300.114591469493</v>
      </c>
      <c r="K17" s="13">
        <f>K16*('LE Shares'!K17/'LE Shares'!K16)/('LE Efficiency'!K17/'LE Efficiency'!K16)</f>
        <v>282402.46625125199</v>
      </c>
      <c r="L17" s="13">
        <f>'LE PV'!K17*'LE BaseYrInput'!$B$43</f>
        <v>0</v>
      </c>
      <c r="M17" s="10"/>
      <c r="N17" s="33">
        <f t="shared" si="0"/>
        <v>1056638.4625383124</v>
      </c>
      <c r="O17" s="34">
        <f t="shared" si="1"/>
        <v>1297710.8034388174</v>
      </c>
    </row>
    <row r="18" spans="1:15" x14ac:dyDescent="0.2">
      <c r="A18" s="27">
        <v>2011</v>
      </c>
      <c r="B18" s="13">
        <f>B17*('LE Shares'!B18/'LE Shares'!B17)/('LE Efficiency'!B18/'LE Efficiency'!B17)</f>
        <v>55979.321928978694</v>
      </c>
      <c r="C18" s="13">
        <f>C17*('LE Shares'!C18/'LE Shares'!C17)/('LE Efficiency'!C18/'LE Efficiency'!C17)</f>
        <v>183376.33491686496</v>
      </c>
      <c r="D18" s="13">
        <f>D17*('LE Shares'!D18/'LE Shares'!D17)/('LE Efficiency'!D18/'LE Efficiency'!D17)</f>
        <v>180370.0498747557</v>
      </c>
      <c r="E18" s="13">
        <f>E17*('LE Shares'!E18/'LE Shares'!E17)/('LE Efficiency'!E18/'LE Efficiency'!E17)</f>
        <v>31015.851011217477</v>
      </c>
      <c r="F18" s="13">
        <f>F17*('LE Shares'!F18/'LE Shares'!F17)/('LE Efficiency'!F18/'LE Efficiency'!F17)</f>
        <v>6752.2286896095593</v>
      </c>
      <c r="G18" s="13">
        <f>G17*('LE Shares'!G18/'LE Shares'!G17)/('LE Efficiency'!G18/'LE Efficiency'!G17)</f>
        <v>161269.64555634485</v>
      </c>
      <c r="H18" s="13">
        <f>H17*('LE Shares'!H18/'LE Shares'!H17)/('LE Efficiency'!H18/'LE Efficiency'!H17)</f>
        <v>34482.884121359923</v>
      </c>
      <c r="I18" s="13">
        <f>I17*('LE Shares'!I18/'LE Shares'!I17)/('LE Efficiency'!I18/'LE Efficiency'!I17)</f>
        <v>310345.95709223941</v>
      </c>
      <c r="J18" s="13">
        <f>J17*('LE Shares'!J18/'LE Shares'!J17)/('LE Efficiency'!J18/'LE Efficiency'!J17)</f>
        <v>37376.264849410865</v>
      </c>
      <c r="K18" s="13">
        <f>K17*('LE Shares'!K18/'LE Shares'!K17)/('LE Efficiency'!K18/'LE Efficiency'!K17)</f>
        <v>293046.59895077784</v>
      </c>
      <c r="L18" s="13">
        <f>'LE PV'!K18*'LE BaseYrInput'!$B$43</f>
        <v>0</v>
      </c>
      <c r="M18" s="10"/>
      <c r="N18" s="33">
        <f t="shared" si="0"/>
        <v>1054659.4801457156</v>
      </c>
      <c r="O18" s="34">
        <f t="shared" si="1"/>
        <v>1294015.1369915593</v>
      </c>
    </row>
    <row r="19" spans="1:15" x14ac:dyDescent="0.2">
      <c r="A19" s="27">
        <v>2012</v>
      </c>
      <c r="B19" s="13">
        <f>B18*('LE Shares'!B19/'LE Shares'!B18)/('LE Efficiency'!B19/'LE Efficiency'!B18)</f>
        <v>55885.944303413693</v>
      </c>
      <c r="C19" s="13">
        <f>C18*('LE Shares'!C19/'LE Shares'!C18)/('LE Efficiency'!C19/'LE Efficiency'!C18)</f>
        <v>182208.26696211347</v>
      </c>
      <c r="D19" s="13">
        <f>D18*('LE Shares'!D19/'LE Shares'!D18)/('LE Efficiency'!D19/'LE Efficiency'!D18)</f>
        <v>180221.73697745113</v>
      </c>
      <c r="E19" s="13">
        <f>E18*('LE Shares'!E19/'LE Shares'!E18)/('LE Efficiency'!E19/'LE Efficiency'!E18)</f>
        <v>30660.583416173689</v>
      </c>
      <c r="F19" s="13">
        <f>F18*('LE Shares'!F19/'LE Shares'!F18)/('LE Efficiency'!F19/'LE Efficiency'!F18)</f>
        <v>6655.8569923370223</v>
      </c>
      <c r="G19" s="13">
        <f>G18*('LE Shares'!G19/'LE Shares'!G18)/('LE Efficiency'!G19/'LE Efficiency'!G18)</f>
        <v>156849.63735930339</v>
      </c>
      <c r="H19" s="13">
        <f>H18*('LE Shares'!H19/'LE Shares'!H18)/('LE Efficiency'!H19/'LE Efficiency'!H18)</f>
        <v>34126.485521885006</v>
      </c>
      <c r="I19" s="13">
        <f>I18*('LE Shares'!I19/'LE Shares'!I18)/('LE Efficiency'!I19/'LE Efficiency'!I18)</f>
        <v>307138.36969696521</v>
      </c>
      <c r="J19" s="13">
        <f>J18*('LE Shares'!J19/'LE Shares'!J18)/('LE Efficiency'!J19/'LE Efficiency'!J18)</f>
        <v>37452.415107352237</v>
      </c>
      <c r="K19" s="13">
        <f>K18*('LE Shares'!K19/'LE Shares'!K18)/('LE Efficiency'!K19/'LE Efficiency'!K18)</f>
        <v>299513.8778921995</v>
      </c>
      <c r="L19" s="13">
        <f>'LE PV'!K19*'LE BaseYrInput'!$B$43</f>
        <v>0</v>
      </c>
      <c r="M19" s="10"/>
      <c r="N19" s="33">
        <f t="shared" si="0"/>
        <v>1052618.9629636672</v>
      </c>
      <c r="O19" s="34">
        <f t="shared" si="1"/>
        <v>1290713.1742291944</v>
      </c>
    </row>
    <row r="20" spans="1:15" x14ac:dyDescent="0.2">
      <c r="A20" s="27">
        <v>2013</v>
      </c>
      <c r="B20" s="13">
        <f>B19*('LE Shares'!B20/'LE Shares'!B19)/('LE Efficiency'!B20/'LE Efficiency'!B19)</f>
        <v>55804.543590519701</v>
      </c>
      <c r="C20" s="13">
        <f>C19*('LE Shares'!C20/'LE Shares'!C19)/('LE Efficiency'!C20/'LE Efficiency'!C19)</f>
        <v>181236.15129690288</v>
      </c>
      <c r="D20" s="13">
        <f>D19*('LE Shares'!D20/'LE Shares'!D19)/('LE Efficiency'!D20/'LE Efficiency'!D19)</f>
        <v>180065.3936956473</v>
      </c>
      <c r="E20" s="13">
        <f>E19*('LE Shares'!E20/'LE Shares'!E19)/('LE Efficiency'!E20/'LE Efficiency'!E19)</f>
        <v>30225.416405971984</v>
      </c>
      <c r="F20" s="13">
        <f>F19*('LE Shares'!F20/'LE Shares'!F19)/('LE Efficiency'!F20/'LE Efficiency'!F19)</f>
        <v>6577.6272354782186</v>
      </c>
      <c r="G20" s="13">
        <f>G19*('LE Shares'!G20/'LE Shares'!G19)/('LE Efficiency'!G20/'LE Efficiency'!G19)</f>
        <v>152379.48755995755</v>
      </c>
      <c r="H20" s="13">
        <f>H19*('LE Shares'!H20/'LE Shares'!H19)/('LE Efficiency'!H20/'LE Efficiency'!H19)</f>
        <v>33724.378147948206</v>
      </c>
      <c r="I20" s="13">
        <f>I19*('LE Shares'!I20/'LE Shares'!I19)/('LE Efficiency'!I20/'LE Efficiency'!I19)</f>
        <v>303519.40333153412</v>
      </c>
      <c r="J20" s="13">
        <f>J19*('LE Shares'!J20/'LE Shares'!J19)/('LE Efficiency'!J20/'LE Efficiency'!J19)</f>
        <v>37528.565365293609</v>
      </c>
      <c r="K20" s="13">
        <f>K19*('LE Shares'!K20/'LE Shares'!K19)/('LE Efficiency'!K20/'LE Efficiency'!K19)</f>
        <v>306852.01979475381</v>
      </c>
      <c r="L20" s="13">
        <f>'LE PV'!K20*'LE BaseYrInput'!$B$43</f>
        <v>0</v>
      </c>
      <c r="M20" s="10"/>
      <c r="N20" s="33">
        <f t="shared" si="0"/>
        <v>1050872.2915365847</v>
      </c>
      <c r="O20" s="34">
        <f t="shared" si="1"/>
        <v>1287912.9864240075</v>
      </c>
    </row>
    <row r="21" spans="1:15" x14ac:dyDescent="0.2">
      <c r="A21" s="27">
        <v>2014</v>
      </c>
      <c r="B21" s="13">
        <f>B20*('LE Shares'!B21/'LE Shares'!B20)/('LE Efficiency'!B21/'LE Efficiency'!B20)</f>
        <v>55114.380430243516</v>
      </c>
      <c r="C21" s="13">
        <f>C20*('LE Shares'!C21/'LE Shares'!C20)/('LE Efficiency'!C21/'LE Efficiency'!C20)</f>
        <v>179261.54262929948</v>
      </c>
      <c r="D21" s="13">
        <f>D20*('LE Shares'!D21/'LE Shares'!D20)/('LE Efficiency'!D21/'LE Efficiency'!D20)</f>
        <v>180117.36759460936</v>
      </c>
      <c r="E21" s="13">
        <f>E20*('LE Shares'!E21/'LE Shares'!E20)/('LE Efficiency'!E21/'LE Efficiency'!E20)</f>
        <v>29716.639985884583</v>
      </c>
      <c r="F21" s="13">
        <f>F20*('LE Shares'!F21/'LE Shares'!F20)/('LE Efficiency'!F21/'LE Efficiency'!F20)</f>
        <v>6476.7982125762246</v>
      </c>
      <c r="G21" s="13">
        <f>G20*('LE Shares'!G21/'LE Shares'!G20)/('LE Efficiency'!G21/'LE Efficiency'!G20)</f>
        <v>148341.62321525899</v>
      </c>
      <c r="H21" s="13">
        <f>H20*('LE Shares'!H21/'LE Shares'!H20)/('LE Efficiency'!H21/'LE Efficiency'!H20)</f>
        <v>33359.925447892747</v>
      </c>
      <c r="I21" s="13">
        <f>I20*('LE Shares'!I21/'LE Shares'!I20)/('LE Efficiency'!I21/'LE Efficiency'!I20)</f>
        <v>300239.32903103501</v>
      </c>
      <c r="J21" s="13">
        <f>J20*('LE Shares'!J21/'LE Shares'!J20)/('LE Efficiency'!J21/'LE Efficiency'!J20)</f>
        <v>37604.715623234981</v>
      </c>
      <c r="K21" s="13">
        <f>K20*('LE Shares'!K21/'LE Shares'!K20)/('LE Efficiency'!K21/'LE Efficiency'!K20)</f>
        <v>315541.83841341815</v>
      </c>
      <c r="L21" s="13">
        <f>'LE PV'!K21*'LE BaseYrInput'!$B$43</f>
        <v>0</v>
      </c>
      <c r="M21" s="10"/>
      <c r="N21" s="33">
        <f t="shared" si="0"/>
        <v>1051398.2375239101</v>
      </c>
      <c r="O21" s="34">
        <f t="shared" si="1"/>
        <v>1285774.160583453</v>
      </c>
    </row>
    <row r="22" spans="1:15" x14ac:dyDescent="0.2">
      <c r="A22" s="27">
        <v>2015</v>
      </c>
      <c r="B22" s="13">
        <f>B21*('LE Shares'!B22/'LE Shares'!B21)/('LE Efficiency'!B22/'LE Efficiency'!B21)</f>
        <v>54419.618694530684</v>
      </c>
      <c r="C22" s="13">
        <f>C21*('LE Shares'!C22/'LE Shares'!C21)/('LE Efficiency'!C22/'LE Efficiency'!C21)</f>
        <v>177505.36455863717</v>
      </c>
      <c r="D22" s="13">
        <f>D21*('LE Shares'!D22/'LE Shares'!D21)/('LE Efficiency'!D22/'LE Efficiency'!D21)</f>
        <v>180171.69085064044</v>
      </c>
      <c r="E22" s="13">
        <f>E21*('LE Shares'!E22/'LE Shares'!E21)/('LE Efficiency'!E22/'LE Efficiency'!E21)</f>
        <v>29253.274270852377</v>
      </c>
      <c r="F22" s="13">
        <f>F21*('LE Shares'!F22/'LE Shares'!F21)/('LE Efficiency'!F22/'LE Efficiency'!F21)</f>
        <v>6385.4311208461058</v>
      </c>
      <c r="G22" s="13">
        <f>G21*('LE Shares'!G22/'LE Shares'!G21)/('LE Efficiency'!G22/'LE Efficiency'!G21)</f>
        <v>144835.9026662581</v>
      </c>
      <c r="H22" s="13">
        <f>H21*('LE Shares'!H22/'LE Shares'!H21)/('LE Efficiency'!H22/'LE Efficiency'!H21)</f>
        <v>33081.576829580619</v>
      </c>
      <c r="I22" s="13">
        <f>I21*('LE Shares'!I22/'LE Shares'!I21)/('LE Efficiency'!I22/'LE Efficiency'!I21)</f>
        <v>297734.19146622589</v>
      </c>
      <c r="J22" s="13">
        <f>J21*('LE Shares'!J22/'LE Shares'!J21)/('LE Efficiency'!J22/'LE Efficiency'!J21)</f>
        <v>37680.865881176345</v>
      </c>
      <c r="K22" s="13">
        <f>K21*('LE Shares'!K22/'LE Shares'!K21)/('LE Efficiency'!K22/'LE Efficiency'!K21)</f>
        <v>323926.75713340874</v>
      </c>
      <c r="L22" s="13">
        <f>'LE PV'!K22*'LE BaseYrInput'!$B$43</f>
        <v>0</v>
      </c>
      <c r="M22" s="10"/>
      <c r="N22" s="33">
        <f t="shared" si="0"/>
        <v>1053069.6902189888</v>
      </c>
      <c r="O22" s="34">
        <f t="shared" si="1"/>
        <v>1284994.6734721565</v>
      </c>
    </row>
    <row r="23" spans="1:15" x14ac:dyDescent="0.2">
      <c r="A23" s="27">
        <v>2016</v>
      </c>
      <c r="B23" s="13">
        <f>B22*('LE Shares'!B23/'LE Shares'!B22)/('LE Efficiency'!B23/'LE Efficiency'!B22)</f>
        <v>53862.892249029836</v>
      </c>
      <c r="C23" s="13">
        <f>C22*('LE Shares'!C23/'LE Shares'!C22)/('LE Efficiency'!C23/'LE Efficiency'!C22)</f>
        <v>176043.39976353102</v>
      </c>
      <c r="D23" s="13">
        <f>D22*('LE Shares'!D23/'LE Shares'!D22)/('LE Efficiency'!D23/'LE Efficiency'!D22)</f>
        <v>180242.29377058634</v>
      </c>
      <c r="E23" s="13">
        <f>E22*('LE Shares'!E23/'LE Shares'!E22)/('LE Efficiency'!E23/'LE Efficiency'!E22)</f>
        <v>28853.014631656064</v>
      </c>
      <c r="F23" s="13">
        <f>F22*('LE Shares'!F23/'LE Shares'!F22)/('LE Efficiency'!F23/'LE Efficiency'!F22)</f>
        <v>6312.0746870280836</v>
      </c>
      <c r="G23" s="13">
        <f>G22*('LE Shares'!G23/'LE Shares'!G22)/('LE Efficiency'!G23/'LE Efficiency'!G22)</f>
        <v>141913.62277700898</v>
      </c>
      <c r="H23" s="13">
        <f>H22*('LE Shares'!H23/'LE Shares'!H22)/('LE Efficiency'!H23/'LE Efficiency'!H22)</f>
        <v>32856.685379314302</v>
      </c>
      <c r="I23" s="13">
        <f>I22*('LE Shares'!I23/'LE Shares'!I22)/('LE Efficiency'!I23/'LE Efficiency'!I22)</f>
        <v>295710.16841382906</v>
      </c>
      <c r="J23" s="13">
        <f>J22*('LE Shares'!J23/'LE Shares'!J22)/('LE Efficiency'!J23/'LE Efficiency'!J22)</f>
        <v>37757.016139117717</v>
      </c>
      <c r="K23" s="13">
        <f>K22*('LE Shares'!K23/'LE Shares'!K22)/('LE Efficiency'!K23/'LE Efficiency'!K22)</f>
        <v>332731.39346872491</v>
      </c>
      <c r="L23" s="13">
        <f>'LE PV'!K23*'LE BaseYrInput'!$B$43</f>
        <v>0</v>
      </c>
      <c r="M23" s="10"/>
      <c r="N23" s="33">
        <f t="shared" si="0"/>
        <v>1056376.2692672655</v>
      </c>
      <c r="O23" s="34">
        <f t="shared" si="1"/>
        <v>1286282.5612798263</v>
      </c>
    </row>
    <row r="24" spans="1:15" x14ac:dyDescent="0.2">
      <c r="A24" s="27">
        <v>2017</v>
      </c>
      <c r="B24" s="13">
        <f>B23*('LE Shares'!B24/'LE Shares'!B23)/('LE Efficiency'!B24/'LE Efficiency'!B23)</f>
        <v>53407.932796772737</v>
      </c>
      <c r="C24" s="13">
        <f>C23*('LE Shares'!C24/'LE Shares'!C23)/('LE Efficiency'!C24/'LE Efficiency'!C23)</f>
        <v>174882.7575353845</v>
      </c>
      <c r="D24" s="13">
        <f>D23*('LE Shares'!D24/'LE Shares'!D23)/('LE Efficiency'!D24/'LE Efficiency'!D23)</f>
        <v>180290.38845525676</v>
      </c>
      <c r="E24" s="13">
        <f>E23*('LE Shares'!E24/'LE Shares'!E23)/('LE Efficiency'!E24/'LE Efficiency'!E23)</f>
        <v>28556.407817661431</v>
      </c>
      <c r="F24" s="13">
        <f>F23*('LE Shares'!F24/'LE Shares'!F23)/('LE Efficiency'!F24/'LE Efficiency'!F23)</f>
        <v>6238.7312656685472</v>
      </c>
      <c r="G24" s="13">
        <f>G23*('LE Shares'!G24/'LE Shares'!G23)/('LE Efficiency'!G24/'LE Efficiency'!G23)</f>
        <v>139379.5479324109</v>
      </c>
      <c r="H24" s="13">
        <f>H23*('LE Shares'!H24/'LE Shares'!H23)/('LE Efficiency'!H24/'LE Efficiency'!H23)</f>
        <v>32675.109365327924</v>
      </c>
      <c r="I24" s="13">
        <f>I23*('LE Shares'!I24/'LE Shares'!I23)/('LE Efficiency'!I24/'LE Efficiency'!I23)</f>
        <v>294075.98428795167</v>
      </c>
      <c r="J24" s="13">
        <f>J23*('LE Shares'!J24/'LE Shares'!J23)/('LE Efficiency'!J24/'LE Efficiency'!J23)</f>
        <v>37833.166397059089</v>
      </c>
      <c r="K24" s="13">
        <f>K23*('LE Shares'!K24/'LE Shares'!K23)/('LE Efficiency'!K24/'LE Efficiency'!K23)</f>
        <v>340686.72732743883</v>
      </c>
      <c r="L24" s="13">
        <f>'LE PV'!K24*'LE BaseYrInput'!$B$43</f>
        <v>0</v>
      </c>
      <c r="M24" s="10"/>
      <c r="N24" s="33">
        <f t="shared" si="0"/>
        <v>1059736.0628487749</v>
      </c>
      <c r="O24" s="34">
        <f t="shared" si="1"/>
        <v>1288026.7531809323</v>
      </c>
    </row>
    <row r="25" spans="1:15" x14ac:dyDescent="0.2">
      <c r="A25" s="27">
        <v>2018</v>
      </c>
      <c r="B25" s="13">
        <f>B24*('LE Shares'!B25/'LE Shares'!B24)/('LE Efficiency'!B25/'LE Efficiency'!B24)</f>
        <v>52934.078750894609</v>
      </c>
      <c r="C25" s="13">
        <f>C24*('LE Shares'!C25/'LE Shares'!C24)/('LE Efficiency'!C25/'LE Efficiency'!C24)</f>
        <v>173634.23659151923</v>
      </c>
      <c r="D25" s="13">
        <f>D24*('LE Shares'!D25/'LE Shares'!D24)/('LE Efficiency'!D25/'LE Efficiency'!D24)</f>
        <v>180333.86158947993</v>
      </c>
      <c r="E25" s="13">
        <f>E24*('LE Shares'!E25/'LE Shares'!E24)/('LE Efficiency'!E25/'LE Efficiency'!E24)</f>
        <v>28250.811718522</v>
      </c>
      <c r="F25" s="13">
        <f>F24*('LE Shares'!F25/'LE Shares'!F24)/('LE Efficiency'!F25/'LE Efficiency'!F24)</f>
        <v>6169.4796612265809</v>
      </c>
      <c r="G25" s="13">
        <f>G24*('LE Shares'!G25/'LE Shares'!G24)/('LE Efficiency'!G25/'LE Efficiency'!G24)</f>
        <v>137106.12763609382</v>
      </c>
      <c r="H25" s="13">
        <f>H24*('LE Shares'!H25/'LE Shares'!H24)/('LE Efficiency'!H25/'LE Efficiency'!H24)</f>
        <v>32529.907284165623</v>
      </c>
      <c r="I25" s="13">
        <f>I24*('LE Shares'!I25/'LE Shares'!I24)/('LE Efficiency'!I25/'LE Efficiency'!I24)</f>
        <v>292769.16555749095</v>
      </c>
      <c r="J25" s="13">
        <f>J24*('LE Shares'!J25/'LE Shares'!J24)/('LE Efficiency'!J25/'LE Efficiency'!J24)</f>
        <v>37909.316655000461</v>
      </c>
      <c r="K25" s="13">
        <f>K24*('LE Shares'!K25/'LE Shares'!K24)/('LE Efficiency'!K25/'LE Efficiency'!K24)</f>
        <v>348182.21257797745</v>
      </c>
      <c r="L25" s="13">
        <f>'LE PV'!K25*'LE BaseYrInput'!$B$43</f>
        <v>0</v>
      </c>
      <c r="M25" s="10"/>
      <c r="N25" s="33">
        <f t="shared" si="0"/>
        <v>1063250.8826799567</v>
      </c>
      <c r="O25" s="34">
        <f t="shared" si="1"/>
        <v>1289819.1980223707</v>
      </c>
    </row>
    <row r="26" spans="1:15" x14ac:dyDescent="0.2">
      <c r="A26" s="27">
        <v>2019</v>
      </c>
      <c r="B26" s="13">
        <f>B25*('LE Shares'!B26/'LE Shares'!B25)/('LE Efficiency'!B26/'LE Efficiency'!B25)</f>
        <v>52493.938120492006</v>
      </c>
      <c r="C26" s="13">
        <f>C25*('LE Shares'!C26/'LE Shares'!C25)/('LE Efficiency'!C26/'LE Efficiency'!C25)</f>
        <v>172568.19424033264</v>
      </c>
      <c r="D26" s="13">
        <f>D25*('LE Shares'!D26/'LE Shares'!D25)/('LE Efficiency'!D26/'LE Efficiency'!D25)</f>
        <v>180359.09225551234</v>
      </c>
      <c r="E26" s="13">
        <f>E25*('LE Shares'!E26/'LE Shares'!E25)/('LE Efficiency'!E26/'LE Efficiency'!E25)</f>
        <v>27980.545962810822</v>
      </c>
      <c r="F26" s="13">
        <f>F25*('LE Shares'!F26/'LE Shares'!F25)/('LE Efficiency'!F26/'LE Efficiency'!F25)</f>
        <v>6100.3631739507637</v>
      </c>
      <c r="G26" s="13">
        <f>G25*('LE Shares'!G26/'LE Shares'!G25)/('LE Efficiency'!G26/'LE Efficiency'!G25)</f>
        <v>135107.60085627699</v>
      </c>
      <c r="H26" s="13">
        <f>H25*('LE Shares'!H26/'LE Shares'!H25)/('LE Efficiency'!H26/'LE Efficiency'!H25)</f>
        <v>32417.568736574016</v>
      </c>
      <c r="I26" s="13">
        <f>I25*('LE Shares'!I26/'LE Shares'!I25)/('LE Efficiency'!I26/'LE Efficiency'!I25)</f>
        <v>291758.11862916651</v>
      </c>
      <c r="J26" s="13">
        <f>J25*('LE Shares'!J26/'LE Shares'!J25)/('LE Efficiency'!J26/'LE Efficiency'!J25)</f>
        <v>37985.466912941833</v>
      </c>
      <c r="K26" s="13">
        <f>K25*('LE Shares'!K26/'LE Shares'!K25)/('LE Efficiency'!K26/'LE Efficiency'!K25)</f>
        <v>355427.31359393155</v>
      </c>
      <c r="L26" s="13">
        <f>'LE PV'!K26*'LE BaseYrInput'!$B$43</f>
        <v>0</v>
      </c>
      <c r="M26" s="10"/>
      <c r="N26" s="33">
        <f t="shared" si="0"/>
        <v>1067136.0701211647</v>
      </c>
      <c r="O26" s="34">
        <f t="shared" si="1"/>
        <v>1292198.2024819893</v>
      </c>
    </row>
    <row r="27" spans="1:15" x14ac:dyDescent="0.2">
      <c r="A27" s="27">
        <v>2020</v>
      </c>
      <c r="B27" s="13">
        <f>B26*('LE Shares'!B27/'LE Shares'!B26)/('LE Efficiency'!B27/'LE Efficiency'!B26)</f>
        <v>52049.684567514894</v>
      </c>
      <c r="C27" s="13">
        <f>C26*('LE Shares'!C27/'LE Shares'!C26)/('LE Efficiency'!C27/'LE Efficiency'!C26)</f>
        <v>171523.43387096401</v>
      </c>
      <c r="D27" s="13">
        <f>D26*('LE Shares'!D27/'LE Shares'!D26)/('LE Efficiency'!D27/'LE Efficiency'!D26)</f>
        <v>180383.33362265216</v>
      </c>
      <c r="E27" s="13">
        <f>E26*('LE Shares'!E27/'LE Shares'!E26)/('LE Efficiency'!E27/'LE Efficiency'!E26)</f>
        <v>27653.62369638661</v>
      </c>
      <c r="F27" s="13">
        <f>F26*('LE Shares'!F27/'LE Shares'!F26)/('LE Efficiency'!F27/'LE Efficiency'!F26)</f>
        <v>6040.9438698996455</v>
      </c>
      <c r="G27" s="13">
        <f>G26*('LE Shares'!G27/'LE Shares'!G26)/('LE Efficiency'!G27/'LE Efficiency'!G26)</f>
        <v>133242.56535760721</v>
      </c>
      <c r="H27" s="13">
        <f>H26*('LE Shares'!H27/'LE Shares'!H26)/('LE Efficiency'!H27/'LE Efficiency'!H26)</f>
        <v>32283.219518070364</v>
      </c>
      <c r="I27" s="13">
        <f>I26*('LE Shares'!I27/'LE Shares'!I26)/('LE Efficiency'!I27/'LE Efficiency'!I26)</f>
        <v>290548.97566263372</v>
      </c>
      <c r="J27" s="13">
        <f>J26*('LE Shares'!J27/'LE Shares'!J26)/('LE Efficiency'!J27/'LE Efficiency'!J26)</f>
        <v>38061.617170883204</v>
      </c>
      <c r="K27" s="13">
        <f>K26*('LE Shares'!K27/'LE Shares'!K26)/('LE Efficiency'!K27/'LE Efficiency'!K26)</f>
        <v>362359.18453638419</v>
      </c>
      <c r="L27" s="13">
        <f>'LE PV'!K27*'LE BaseYrInput'!$B$43</f>
        <v>0</v>
      </c>
      <c r="N27" s="33">
        <f t="shared" si="0"/>
        <v>1070573.4634345172</v>
      </c>
      <c r="O27" s="34">
        <f t="shared" si="1"/>
        <v>1294146.5818729959</v>
      </c>
    </row>
    <row r="28" spans="1:15" x14ac:dyDescent="0.2">
      <c r="A28" s="28">
        <v>2021</v>
      </c>
      <c r="B28" s="13">
        <f>B27*('LE Shares'!B28/'LE Shares'!B27)/('LE Efficiency'!B28/'LE Efficiency'!B27)</f>
        <v>51682.57529091528</v>
      </c>
      <c r="C28" s="13">
        <f>C27*('LE Shares'!C28/'LE Shares'!C27)/('LE Efficiency'!C28/'LE Efficiency'!C27)</f>
        <v>170536.38707183235</v>
      </c>
      <c r="D28" s="13">
        <f>D27*('LE Shares'!D28/'LE Shares'!D27)/('LE Efficiency'!D28/'LE Efficiency'!D27)</f>
        <v>180438.81441363605</v>
      </c>
      <c r="E28" s="13">
        <f>E27*('LE Shares'!E28/'LE Shares'!E27)/('LE Efficiency'!E28/'LE Efficiency'!E27)</f>
        <v>27348.195473500033</v>
      </c>
      <c r="F28" s="13">
        <f>F27*('LE Shares'!F28/'LE Shares'!F27)/('LE Efficiency'!F28/'LE Efficiency'!F27)</f>
        <v>5967.6130873549509</v>
      </c>
      <c r="G28" s="13">
        <f>G27*('LE Shares'!G28/'LE Shares'!G27)/('LE Efficiency'!G28/'LE Efficiency'!G27)</f>
        <v>131609.18497896963</v>
      </c>
      <c r="H28" s="13">
        <f>H27*('LE Shares'!H28/'LE Shares'!H27)/('LE Efficiency'!H28/'LE Efficiency'!H27)</f>
        <v>32170.180222815212</v>
      </c>
      <c r="I28" s="13">
        <f>I27*('LE Shares'!I28/'LE Shares'!I27)/('LE Efficiency'!I28/'LE Efficiency'!I27)</f>
        <v>289531.62200533738</v>
      </c>
      <c r="J28" s="13">
        <f>J27*('LE Shares'!J28/'LE Shares'!J27)/('LE Efficiency'!J28/'LE Efficiency'!J27)</f>
        <v>38137.767428824576</v>
      </c>
      <c r="K28" s="13">
        <f>K27*('LE Shares'!K28/'LE Shares'!K27)/('LE Efficiency'!K28/'LE Efficiency'!K27)</f>
        <v>369654.2752555678</v>
      </c>
      <c r="L28" s="13">
        <f>'LE PV'!K28*'LE BaseYrInput'!$B$43</f>
        <v>0</v>
      </c>
      <c r="N28" s="33">
        <f t="shared" si="0"/>
        <v>1074857.6528660057</v>
      </c>
      <c r="O28" s="34">
        <f t="shared" si="1"/>
        <v>1297076.6152287533</v>
      </c>
    </row>
    <row r="29" spans="1:15" x14ac:dyDescent="0.2">
      <c r="A29" s="28">
        <v>2022</v>
      </c>
      <c r="B29" s="13">
        <f>B28*('LE Shares'!B29/'LE Shares'!B28)/('LE Efficiency'!B29/'LE Efficiency'!B28)</f>
        <v>51314.93087877419</v>
      </c>
      <c r="C29" s="13">
        <f>C28*('LE Shares'!C29/'LE Shares'!C28)/('LE Efficiency'!C29/'LE Efficiency'!C28)</f>
        <v>169740.1198254624</v>
      </c>
      <c r="D29" s="13">
        <f>D28*('LE Shares'!D29/'LE Shares'!D28)/('LE Efficiency'!D29/'LE Efficiency'!D28)</f>
        <v>180482.69164891297</v>
      </c>
      <c r="E29" s="13">
        <f>E28*('LE Shares'!E29/'LE Shares'!E28)/('LE Efficiency'!E29/'LE Efficiency'!E28)</f>
        <v>27042.505460596927</v>
      </c>
      <c r="F29" s="13">
        <f>F28*('LE Shares'!F29/'LE Shares'!F28)/('LE Efficiency'!F29/'LE Efficiency'!F28)</f>
        <v>5903.6959704588617</v>
      </c>
      <c r="G29" s="13">
        <f>G28*('LE Shares'!G29/'LE Shares'!G28)/('LE Efficiency'!G29/'LE Efficiency'!G28)</f>
        <v>130129.41286232302</v>
      </c>
      <c r="H29" s="13">
        <f>H28*('LE Shares'!H29/'LE Shares'!H28)/('LE Efficiency'!H29/'LE Efficiency'!H28)</f>
        <v>32072.985919559695</v>
      </c>
      <c r="I29" s="13">
        <f>I28*('LE Shares'!I29/'LE Shares'!I28)/('LE Efficiency'!I29/'LE Efficiency'!I28)</f>
        <v>288656.87327603775</v>
      </c>
      <c r="J29" s="13">
        <f>J28*('LE Shares'!J29/'LE Shares'!J28)/('LE Efficiency'!J29/'LE Efficiency'!J28)</f>
        <v>38213.917686765948</v>
      </c>
      <c r="K29" s="13">
        <f>K28*('LE Shares'!K29/'LE Shares'!K28)/('LE Efficiency'!K29/'LE Efficiency'!K28)</f>
        <v>376452.31091562903</v>
      </c>
      <c r="L29" s="13">
        <f>'LE PV'!K29*'LE BaseYrInput'!$B$43</f>
        <v>0</v>
      </c>
      <c r="N29" s="33">
        <f t="shared" si="0"/>
        <v>1078954.3937402843</v>
      </c>
      <c r="O29" s="34">
        <f t="shared" si="1"/>
        <v>1300009.4444445209</v>
      </c>
    </row>
    <row r="30" spans="1:15" x14ac:dyDescent="0.2">
      <c r="A30" s="28">
        <v>2023</v>
      </c>
      <c r="B30" s="13">
        <f>B29*('LE Shares'!B30/'LE Shares'!B29)/('LE Efficiency'!B30/'LE Efficiency'!B29)</f>
        <v>50983.406171175629</v>
      </c>
      <c r="C30" s="13">
        <f>C29*('LE Shares'!C30/'LE Shares'!C29)/('LE Efficiency'!C30/'LE Efficiency'!C29)</f>
        <v>168960.6357091706</v>
      </c>
      <c r="D30" s="13">
        <f>D29*('LE Shares'!D30/'LE Shares'!D29)/('LE Efficiency'!D30/'LE Efficiency'!D29)</f>
        <v>180500.64757804968</v>
      </c>
      <c r="E30" s="13">
        <f>E29*('LE Shares'!E30/'LE Shares'!E29)/('LE Efficiency'!E30/'LE Efficiency'!E29)</f>
        <v>26752.060938231709</v>
      </c>
      <c r="F30" s="13">
        <f>F29*('LE Shares'!F30/'LE Shares'!F29)/('LE Efficiency'!F30/'LE Efficiency'!F29)</f>
        <v>5843.0603643517943</v>
      </c>
      <c r="G30" s="13">
        <f>G29*('LE Shares'!G30/'LE Shares'!G29)/('LE Efficiency'!G30/'LE Efficiency'!G29)</f>
        <v>128855.00227481544</v>
      </c>
      <c r="H30" s="13">
        <f>H29*('LE Shares'!H30/'LE Shares'!H29)/('LE Efficiency'!H30/'LE Efficiency'!H29)</f>
        <v>31990.802798042409</v>
      </c>
      <c r="I30" s="13">
        <f>I29*('LE Shares'!I30/'LE Shares'!I29)/('LE Efficiency'!I30/'LE Efficiency'!I29)</f>
        <v>287917.22518238216</v>
      </c>
      <c r="J30" s="13">
        <f>J29*('LE Shares'!J30/'LE Shares'!J29)/('LE Efficiency'!J30/'LE Efficiency'!J29)</f>
        <v>38290.06794470732</v>
      </c>
      <c r="K30" s="13">
        <f>K29*('LE Shares'!K30/'LE Shares'!K29)/('LE Efficiency'!K30/'LE Efficiency'!K29)</f>
        <v>383614.72762892721</v>
      </c>
      <c r="L30" s="13">
        <f>'LE PV'!K30*'LE BaseYrInput'!$B$43</f>
        <v>0</v>
      </c>
      <c r="N30" s="33">
        <f t="shared" si="0"/>
        <v>1083763.5947095077</v>
      </c>
      <c r="O30" s="34">
        <f t="shared" si="1"/>
        <v>1303707.636589854</v>
      </c>
    </row>
    <row r="31" spans="1:15" x14ac:dyDescent="0.2">
      <c r="A31" s="28">
        <v>2024</v>
      </c>
      <c r="B31" s="13">
        <f>B30*('LE Shares'!B31/'LE Shares'!B30)/('LE Efficiency'!B31/'LE Efficiency'!B30)</f>
        <v>50657.950294443137</v>
      </c>
      <c r="C31" s="13">
        <f>C30*('LE Shares'!C31/'LE Shares'!C30)/('LE Efficiency'!C31/'LE Efficiency'!C30)</f>
        <v>168182.60499756807</v>
      </c>
      <c r="D31" s="13">
        <f>D30*('LE Shares'!D31/'LE Shares'!D30)/('LE Efficiency'!D31/'LE Efficiency'!D30)</f>
        <v>180461.08276810119</v>
      </c>
      <c r="E31" s="13">
        <f>E30*('LE Shares'!E31/'LE Shares'!E30)/('LE Efficiency'!E31/'LE Efficiency'!E30)</f>
        <v>26467.251024204459</v>
      </c>
      <c r="F31" s="13">
        <f>F30*('LE Shares'!F31/'LE Shares'!F30)/('LE Efficiency'!F31/'LE Efficiency'!F30)</f>
        <v>5784.8155921763628</v>
      </c>
      <c r="G31" s="13">
        <f>G30*('LE Shares'!G31/'LE Shares'!G30)/('LE Efficiency'!G31/'LE Efficiency'!G30)</f>
        <v>127752.49870337882</v>
      </c>
      <c r="H31" s="13">
        <f>H30*('LE Shares'!H31/'LE Shares'!H30)/('LE Efficiency'!H31/'LE Efficiency'!H30)</f>
        <v>31916.242490526733</v>
      </c>
      <c r="I31" s="13">
        <f>I30*('LE Shares'!I31/'LE Shares'!I30)/('LE Efficiency'!I31/'LE Efficiency'!I30)</f>
        <v>287246.18241474108</v>
      </c>
      <c r="J31" s="13">
        <f>J30*('LE Shares'!J31/'LE Shares'!J30)/('LE Efficiency'!J31/'LE Efficiency'!J30)</f>
        <v>38366.218202648692</v>
      </c>
      <c r="K31" s="13">
        <f>K30*('LE Shares'!K31/'LE Shares'!K30)/('LE Efficiency'!K31/'LE Efficiency'!K30)</f>
        <v>390638.97757404891</v>
      </c>
      <c r="L31" s="13">
        <f>'LE PV'!K31*'LE BaseYrInput'!$B$43</f>
        <v>0</v>
      </c>
      <c r="N31" s="33">
        <f t="shared" si="0"/>
        <v>1088633.2687698263</v>
      </c>
      <c r="O31" s="34">
        <f t="shared" si="1"/>
        <v>1307473.8240618375</v>
      </c>
    </row>
    <row r="32" spans="1:15" x14ac:dyDescent="0.2">
      <c r="A32" s="28">
        <v>2025</v>
      </c>
      <c r="B32" s="13">
        <f>B31*('LE Shares'!B32/'LE Shares'!B31)/('LE Efficiency'!B32/'LE Efficiency'!B31)</f>
        <v>50344.321767525013</v>
      </c>
      <c r="C32" s="13">
        <f>C31*('LE Shares'!C32/'LE Shares'!C31)/('LE Efficiency'!C32/'LE Efficiency'!C31)</f>
        <v>167509.56318838292</v>
      </c>
      <c r="D32" s="13">
        <f>D31*('LE Shares'!D32/'LE Shares'!D31)/('LE Efficiency'!D32/'LE Efficiency'!D31)</f>
        <v>180417.54828115558</v>
      </c>
      <c r="E32" s="13">
        <f>E31*('LE Shares'!E32/'LE Shares'!E31)/('LE Efficiency'!E32/'LE Efficiency'!E31)</f>
        <v>26182.270483815038</v>
      </c>
      <c r="F32" s="13">
        <f>F31*('LE Shares'!F32/'LE Shares'!F31)/('LE Efficiency'!F32/'LE Efficiency'!F31)</f>
        <v>5722.1717203924736</v>
      </c>
      <c r="G32" s="13">
        <f>G31*('LE Shares'!G32/'LE Shares'!G31)/('LE Efficiency'!G32/'LE Efficiency'!G31)</f>
        <v>126845.81162300489</v>
      </c>
      <c r="H32" s="13">
        <f>H31*('LE Shares'!H32/'LE Shares'!H31)/('LE Efficiency'!H32/'LE Efficiency'!H31)</f>
        <v>31846.829355987786</v>
      </c>
      <c r="I32" s="13">
        <f>I31*('LE Shares'!I32/'LE Shares'!I31)/('LE Efficiency'!I32/'LE Efficiency'!I31)</f>
        <v>286621.46420389053</v>
      </c>
      <c r="J32" s="13">
        <f>J31*('LE Shares'!J32/'LE Shares'!J31)/('LE Efficiency'!J32/'LE Efficiency'!J31)</f>
        <v>38442.368460590063</v>
      </c>
      <c r="K32" s="13">
        <f>K31*('LE Shares'!K32/'LE Shares'!K31)/('LE Efficiency'!K32/'LE Efficiency'!K31)</f>
        <v>397851.12249064841</v>
      </c>
      <c r="L32" s="13">
        <f>'LE PV'!K32*'LE BaseYrInput'!$B$43</f>
        <v>0</v>
      </c>
      <c r="N32" s="33">
        <f t="shared" si="0"/>
        <v>1093929.5866194849</v>
      </c>
      <c r="O32" s="34">
        <f t="shared" si="1"/>
        <v>1311783.4715753929</v>
      </c>
    </row>
    <row r="33" spans="1:15" x14ac:dyDescent="0.2">
      <c r="A33" s="28">
        <f t="shared" ref="A33:A50" si="2">A32+1</f>
        <v>2026</v>
      </c>
      <c r="B33" s="13">
        <f>B32*('LE Shares'!B33/'LE Shares'!B32)/('LE Efficiency'!B33/'LE Efficiency'!B32)</f>
        <v>50031.813993143667</v>
      </c>
      <c r="C33" s="13">
        <f>C32*('LE Shares'!C33/'LE Shares'!C32)/('LE Efficiency'!C33/'LE Efficiency'!C32)</f>
        <v>166668.26843798457</v>
      </c>
      <c r="D33" s="13">
        <f>D32*('LE Shares'!D33/'LE Shares'!D32)/('LE Efficiency'!D33/'LE Efficiency'!D32)</f>
        <v>180353.11593342506</v>
      </c>
      <c r="E33" s="13">
        <f>E32*('LE Shares'!E33/'LE Shares'!E32)/('LE Efficiency'!E33/'LE Efficiency'!E32)</f>
        <v>25916.436145480657</v>
      </c>
      <c r="F33" s="13">
        <f>F32*('LE Shares'!F33/'LE Shares'!F32)/('LE Efficiency'!F33/'LE Efficiency'!F32)</f>
        <v>5672.2501740062962</v>
      </c>
      <c r="G33" s="13">
        <f>G32*('LE Shares'!G33/'LE Shares'!G32)/('LE Efficiency'!G33/'LE Efficiency'!G32)</f>
        <v>126084.72767205905</v>
      </c>
      <c r="H33" s="13">
        <f>H32*('LE Shares'!H33/'LE Shares'!H32)/('LE Efficiency'!H33/'LE Efficiency'!H32)</f>
        <v>31787.889887602134</v>
      </c>
      <c r="I33" s="13">
        <f>I32*('LE Shares'!I33/'LE Shares'!I32)/('LE Efficiency'!I33/'LE Efficiency'!I32)</f>
        <v>286091.00898841978</v>
      </c>
      <c r="J33" s="13">
        <f>J32*('LE Shares'!J33/'LE Shares'!J32)/('LE Efficiency'!J33/'LE Efficiency'!J32)</f>
        <v>38518.518718531435</v>
      </c>
      <c r="K33" s="13">
        <f>K32*('LE Shares'!K33/'LE Shares'!K32)/('LE Efficiency'!K33/'LE Efficiency'!K32)</f>
        <v>404790.88607902132</v>
      </c>
      <c r="L33" s="13">
        <f>'LE PV'!K33*'LE BaseYrInput'!$B$43</f>
        <v>0</v>
      </c>
      <c r="N33" s="33">
        <f t="shared" si="0"/>
        <v>1099214.8335985458</v>
      </c>
      <c r="O33" s="34">
        <f t="shared" si="1"/>
        <v>1315914.916029674</v>
      </c>
    </row>
    <row r="34" spans="1:15" x14ac:dyDescent="0.2">
      <c r="A34" s="28">
        <f t="shared" si="2"/>
        <v>2027</v>
      </c>
      <c r="B34" s="13">
        <f>B33*('LE Shares'!B34/'LE Shares'!B33)/('LE Efficiency'!B34/'LE Efficiency'!B33)</f>
        <v>49716.086187357578</v>
      </c>
      <c r="C34" s="13">
        <f>C33*('LE Shares'!C34/'LE Shares'!C33)/('LE Efficiency'!C34/'LE Efficiency'!C33)</f>
        <v>165869.81001806562</v>
      </c>
      <c r="D34" s="13">
        <f>D33*('LE Shares'!D34/'LE Shares'!D33)/('LE Efficiency'!D34/'LE Efficiency'!D33)</f>
        <v>180288.72959059113</v>
      </c>
      <c r="E34" s="13">
        <f>E33*('LE Shares'!E34/'LE Shares'!E33)/('LE Efficiency'!E34/'LE Efficiency'!E33)</f>
        <v>25656.285624575357</v>
      </c>
      <c r="F34" s="13">
        <f>F33*('LE Shares'!F34/'LE Shares'!F33)/('LE Efficiency'!F34/'LE Efficiency'!F33)</f>
        <v>5618.0218958562564</v>
      </c>
      <c r="G34" s="13">
        <f>G33*('LE Shares'!G34/'LE Shares'!G33)/('LE Efficiency'!G34/'LE Efficiency'!G33)</f>
        <v>125476.77957921289</v>
      </c>
      <c r="H34" s="13">
        <f>H33*('LE Shares'!H34/'LE Shares'!H33)/('LE Efficiency'!H34/'LE Efficiency'!H33)</f>
        <v>31736.19455641614</v>
      </c>
      <c r="I34" s="13">
        <f>I33*('LE Shares'!I34/'LE Shares'!I33)/('LE Efficiency'!I34/'LE Efficiency'!I33)</f>
        <v>285625.75100774586</v>
      </c>
      <c r="J34" s="13">
        <f>J33*('LE Shares'!J34/'LE Shares'!J33)/('LE Efficiency'!J34/'LE Efficiency'!J33)</f>
        <v>38594.668976472807</v>
      </c>
      <c r="K34" s="13">
        <f>K33*('LE Shares'!K34/'LE Shares'!K33)/('LE Efficiency'!K34/'LE Efficiency'!K33)</f>
        <v>411602.98095575807</v>
      </c>
      <c r="L34" s="13">
        <f>'LE PV'!K34*'LE BaseYrInput'!$B$43</f>
        <v>0</v>
      </c>
      <c r="N34" s="33">
        <f t="shared" si="0"/>
        <v>1104599.4121866284</v>
      </c>
      <c r="O34" s="34">
        <f t="shared" si="1"/>
        <v>1320185.3083920516</v>
      </c>
    </row>
    <row r="35" spans="1:15" x14ac:dyDescent="0.2">
      <c r="A35" s="28">
        <f t="shared" si="2"/>
        <v>2028</v>
      </c>
      <c r="B35" s="13">
        <f>B34*('LE Shares'!B35/'LE Shares'!B34)/('LE Efficiency'!B35/'LE Efficiency'!B34)</f>
        <v>49437.640634821757</v>
      </c>
      <c r="C35" s="13">
        <f>C34*('LE Shares'!C35/'LE Shares'!C34)/('LE Efficiency'!C35/'LE Efficiency'!C34)</f>
        <v>165288.15066025962</v>
      </c>
      <c r="D35" s="13">
        <f>D34*('LE Shares'!D35/'LE Shares'!D34)/('LE Efficiency'!D35/'LE Efficiency'!D34)</f>
        <v>180131.27652736963</v>
      </c>
      <c r="E35" s="13">
        <f>E34*('LE Shares'!E35/'LE Shares'!E34)/('LE Efficiency'!E35/'LE Efficiency'!E34)</f>
        <v>25437.871592785446</v>
      </c>
      <c r="F35" s="13">
        <f>F34*('LE Shares'!F35/'LE Shares'!F34)/('LE Efficiency'!F35/'LE Efficiency'!F34)</f>
        <v>5564.7172287011381</v>
      </c>
      <c r="G35" s="13">
        <f>G34*('LE Shares'!G35/'LE Shares'!G34)/('LE Efficiency'!G35/'LE Efficiency'!G34)</f>
        <v>125002.34545787083</v>
      </c>
      <c r="H35" s="13">
        <f>H34*('LE Shares'!H35/'LE Shares'!H34)/('LE Efficiency'!H35/'LE Efficiency'!H34)</f>
        <v>31696.34617612193</v>
      </c>
      <c r="I35" s="13">
        <f>I34*('LE Shares'!I35/'LE Shares'!I34)/('LE Efficiency'!I35/'LE Efficiency'!I34)</f>
        <v>285267.11558509804</v>
      </c>
      <c r="J35" s="13">
        <f>J34*('LE Shares'!J35/'LE Shares'!J34)/('LE Efficiency'!J35/'LE Efficiency'!J34)</f>
        <v>38670.819234414172</v>
      </c>
      <c r="K35" s="13">
        <f>K34*('LE Shares'!K35/'LE Shares'!K34)/('LE Efficiency'!K35/'LE Efficiency'!K34)</f>
        <v>418358.18446002924</v>
      </c>
      <c r="L35" s="13">
        <f>'LE PV'!K35*'LE BaseYrInput'!$B$43</f>
        <v>0</v>
      </c>
      <c r="N35" s="33">
        <f t="shared" si="0"/>
        <v>1110128.6762623903</v>
      </c>
      <c r="O35" s="34">
        <f t="shared" si="1"/>
        <v>1324854.4675574717</v>
      </c>
    </row>
    <row r="36" spans="1:15" x14ac:dyDescent="0.2">
      <c r="A36" s="28">
        <f t="shared" si="2"/>
        <v>2029</v>
      </c>
      <c r="B36" s="13">
        <f>B35*('LE Shares'!B36/'LE Shares'!B35)/('LE Efficiency'!B36/'LE Efficiency'!B35)</f>
        <v>49178.96321274167</v>
      </c>
      <c r="C36" s="13">
        <f>C35*('LE Shares'!C36/'LE Shares'!C35)/('LE Efficiency'!C36/'LE Efficiency'!C35)</f>
        <v>164756.07380043034</v>
      </c>
      <c r="D36" s="13">
        <f>D35*('LE Shares'!D36/'LE Shares'!D35)/('LE Efficiency'!D36/'LE Efficiency'!D35)</f>
        <v>180084.59075029008</v>
      </c>
      <c r="E36" s="13">
        <f>E35*('LE Shares'!E36/'LE Shares'!E35)/('LE Efficiency'!E36/'LE Efficiency'!E35)</f>
        <v>25238.617309694007</v>
      </c>
      <c r="F36" s="13">
        <f>F35*('LE Shares'!F36/'LE Shares'!F35)/('LE Efficiency'!F36/'LE Efficiency'!F35)</f>
        <v>5522.8602456623803</v>
      </c>
      <c r="G36" s="13">
        <f>G35*('LE Shares'!G36/'LE Shares'!G35)/('LE Efficiency'!G36/'LE Efficiency'!G35)</f>
        <v>124651.0782085472</v>
      </c>
      <c r="H36" s="13">
        <f>H35*('LE Shares'!H36/'LE Shares'!H35)/('LE Efficiency'!H36/'LE Efficiency'!H35)</f>
        <v>31665.53408486527</v>
      </c>
      <c r="I36" s="13">
        <f>I35*('LE Shares'!I36/'LE Shares'!I35)/('LE Efficiency'!I36/'LE Efficiency'!I35)</f>
        <v>284989.8067637881</v>
      </c>
      <c r="J36" s="13">
        <f>J35*('LE Shares'!J36/'LE Shares'!J35)/('LE Efficiency'!J36/'LE Efficiency'!J35)</f>
        <v>38746.969492355543</v>
      </c>
      <c r="K36" s="13">
        <f>K35*('LE Shares'!K36/'LE Shares'!K35)/('LE Efficiency'!K36/'LE Efficiency'!K35)</f>
        <v>425066.43353024294</v>
      </c>
      <c r="L36" s="13">
        <f>'LE PV'!K36*'LE BaseYrInput'!$B$43</f>
        <v>0</v>
      </c>
      <c r="N36" s="33">
        <f t="shared" si="0"/>
        <v>1115965.8903854454</v>
      </c>
      <c r="O36" s="34">
        <f t="shared" si="1"/>
        <v>1329900.9273986176</v>
      </c>
    </row>
    <row r="37" spans="1:15" x14ac:dyDescent="0.2">
      <c r="A37" s="28">
        <f t="shared" si="2"/>
        <v>2030</v>
      </c>
      <c r="B37" s="13">
        <f>B36*('LE Shares'!B37/'LE Shares'!B36)/('LE Efficiency'!B37/'LE Efficiency'!B36)</f>
        <v>48965.531490521629</v>
      </c>
      <c r="C37" s="13">
        <f>C36*('LE Shares'!C37/'LE Shares'!C36)/('LE Efficiency'!C37/'LE Efficiency'!C36)</f>
        <v>164214.71689838532</v>
      </c>
      <c r="D37" s="13">
        <f>D36*('LE Shares'!D37/'LE Shares'!D36)/('LE Efficiency'!D37/'LE Efficiency'!D36)</f>
        <v>180057.45128396322</v>
      </c>
      <c r="E37" s="13">
        <f>E36*('LE Shares'!E37/'LE Shares'!E36)/('LE Efficiency'!E37/'LE Efficiency'!E36)</f>
        <v>25032.842021333614</v>
      </c>
      <c r="F37" s="13">
        <f>F36*('LE Shares'!F37/'LE Shares'!F36)/('LE Efficiency'!F37/'LE Efficiency'!F36)</f>
        <v>5481.5957244794245</v>
      </c>
      <c r="G37" s="13">
        <f>G36*('LE Shares'!G37/'LE Shares'!G36)/('LE Efficiency'!G37/'LE Efficiency'!G36)</f>
        <v>124392.89256647325</v>
      </c>
      <c r="H37" s="13">
        <f>H36*('LE Shares'!H37/'LE Shares'!H36)/('LE Efficiency'!H37/'LE Efficiency'!H36)</f>
        <v>31640.761444382519</v>
      </c>
      <c r="I37" s="13">
        <f>I36*('LE Shares'!I37/'LE Shares'!I36)/('LE Efficiency'!I37/'LE Efficiency'!I36)</f>
        <v>284766.8529994433</v>
      </c>
      <c r="J37" s="13">
        <f>J36*('LE Shares'!J37/'LE Shares'!J36)/('LE Efficiency'!J37/'LE Efficiency'!J36)</f>
        <v>38823.119750296915</v>
      </c>
      <c r="K37" s="13">
        <f>K36*('LE Shares'!K37/'LE Shares'!K36)/('LE Efficiency'!K37/'LE Efficiency'!K36)</f>
        <v>431696.95454021572</v>
      </c>
      <c r="L37" s="13">
        <f>'LE PV'!K37*'LE BaseYrInput'!$B$43</f>
        <v>0</v>
      </c>
      <c r="N37" s="33">
        <f t="shared" si="0"/>
        <v>1121892.4703305881</v>
      </c>
      <c r="O37" s="34">
        <f t="shared" si="1"/>
        <v>1335072.718719495</v>
      </c>
    </row>
    <row r="38" spans="1:15" x14ac:dyDescent="0.2">
      <c r="A38" s="28">
        <f t="shared" si="2"/>
        <v>2031</v>
      </c>
      <c r="B38" s="13">
        <f>B37*('LE Shares'!B38/'LE Shares'!B37)/('LE Efficiency'!B38/'LE Efficiency'!B37)</f>
        <v>48697.115300166952</v>
      </c>
      <c r="C38" s="13">
        <f>C37*('LE Shares'!C38/'LE Shares'!C37)/('LE Efficiency'!C38/'LE Efficiency'!C37)</f>
        <v>163722.63488698323</v>
      </c>
      <c r="D38" s="13">
        <f>D37*('LE Shares'!D38/'LE Shares'!D37)/('LE Efficiency'!D38/'LE Efficiency'!D37)</f>
        <v>179950.95831544825</v>
      </c>
      <c r="E38" s="13">
        <f>E37*('LE Shares'!E38/'LE Shares'!E37)/('LE Efficiency'!E38/'LE Efficiency'!E37)</f>
        <v>24839.926394709728</v>
      </c>
      <c r="F38" s="13">
        <f>F37*('LE Shares'!F38/'LE Shares'!F37)/('LE Efficiency'!F38/'LE Efficiency'!F37)</f>
        <v>5418.7767750601624</v>
      </c>
      <c r="G38" s="13">
        <f>G37*('LE Shares'!G38/'LE Shares'!G37)/('LE Efficiency'!G38/'LE Efficiency'!G37)</f>
        <v>124150.2136474189</v>
      </c>
      <c r="H38" s="13">
        <f>H37*('LE Shares'!H38/'LE Shares'!H37)/('LE Efficiency'!H38/'LE Efficiency'!H37)</f>
        <v>31618.760344548926</v>
      </c>
      <c r="I38" s="13">
        <f>I37*('LE Shares'!I38/'LE Shares'!I37)/('LE Efficiency'!I38/'LE Efficiency'!I37)</f>
        <v>284568.84310094093</v>
      </c>
      <c r="J38" s="13">
        <f>J37*('LE Shares'!J38/'LE Shares'!J37)/('LE Efficiency'!J38/'LE Efficiency'!J37)</f>
        <v>38899.270008238287</v>
      </c>
      <c r="K38" s="13">
        <f>K37*('LE Shares'!K38/'LE Shares'!K37)/('LE Efficiency'!K38/'LE Efficiency'!K37)</f>
        <v>438084.04903633497</v>
      </c>
      <c r="L38" s="13">
        <f>'LE PV'!K38*'LE BaseYrInput'!$B$43</f>
        <v>0</v>
      </c>
      <c r="N38" s="33">
        <f>O38-B38-C38</f>
        <v>1127530.7976227002</v>
      </c>
      <c r="O38" s="34">
        <f t="shared" si="1"/>
        <v>1339950.5478098504</v>
      </c>
    </row>
    <row r="39" spans="1:15" x14ac:dyDescent="0.2">
      <c r="A39" s="28">
        <f t="shared" si="2"/>
        <v>2032</v>
      </c>
      <c r="B39" s="13">
        <f>B38*('LE Shares'!B39/'LE Shares'!B38)/('LE Efficiency'!B39/'LE Efficiency'!B38)</f>
        <v>48423.479051096278</v>
      </c>
      <c r="C39" s="13">
        <f>C38*('LE Shares'!C39/'LE Shares'!C38)/('LE Efficiency'!C39/'LE Efficiency'!C38)</f>
        <v>163100.77202126244</v>
      </c>
      <c r="D39" s="13">
        <f>D38*('LE Shares'!D39/'LE Shares'!D38)/('LE Efficiency'!D39/'LE Efficiency'!D38)</f>
        <v>179728.78767229809</v>
      </c>
      <c r="E39" s="13">
        <f>E38*('LE Shares'!E39/'LE Shares'!E38)/('LE Efficiency'!E39/'LE Efficiency'!E38)</f>
        <v>24642.656862718155</v>
      </c>
      <c r="F39" s="13">
        <f>F38*('LE Shares'!F39/'LE Shares'!F38)/('LE Efficiency'!F39/'LE Efficiency'!F38)</f>
        <v>5374.9460718151977</v>
      </c>
      <c r="G39" s="13">
        <f>G38*('LE Shares'!G39/'LE Shares'!G38)/('LE Efficiency'!G39/'LE Efficiency'!G38)</f>
        <v>123888.44962832209</v>
      </c>
      <c r="H39" s="13">
        <f>H38*('LE Shares'!H39/'LE Shares'!H38)/('LE Efficiency'!H39/'LE Efficiency'!H38)</f>
        <v>31601.487265091735</v>
      </c>
      <c r="I39" s="13">
        <f>I38*('LE Shares'!I39/'LE Shares'!I38)/('LE Efficiency'!I39/'LE Efficiency'!I38)</f>
        <v>284413.38538582623</v>
      </c>
      <c r="J39" s="13">
        <f>J38*('LE Shares'!J39/'LE Shares'!J38)/('LE Efficiency'!J39/'LE Efficiency'!J38)</f>
        <v>38975.420266179659</v>
      </c>
      <c r="K39" s="13">
        <f>K38*('LE Shares'!K39/'LE Shares'!K38)/('LE Efficiency'!K39/'LE Efficiency'!K38)</f>
        <v>444019.57475384406</v>
      </c>
      <c r="L39" s="13">
        <f>'LE PV'!K39*'LE BaseYrInput'!$B$43</f>
        <v>0</v>
      </c>
      <c r="N39" s="33">
        <f>O39-B39-C39</f>
        <v>1132644.7079060953</v>
      </c>
      <c r="O39" s="34">
        <f t="shared" si="1"/>
        <v>1344168.9589784541</v>
      </c>
    </row>
    <row r="40" spans="1:15" x14ac:dyDescent="0.2">
      <c r="A40" s="28">
        <f t="shared" si="2"/>
        <v>2033</v>
      </c>
      <c r="B40" s="13">
        <f>B39*('LE Shares'!B40/'LE Shares'!B39)/('LE Efficiency'!B40/'LE Efficiency'!B39)</f>
        <v>48062.026691732593</v>
      </c>
      <c r="C40" s="13">
        <f>C39*('LE Shares'!C40/'LE Shares'!C39)/('LE Efficiency'!C40/'LE Efficiency'!C39)</f>
        <v>162422.61944537965</v>
      </c>
      <c r="D40" s="13">
        <f>D39*('LE Shares'!D40/'LE Shares'!D39)/('LE Efficiency'!D40/'LE Efficiency'!D39)</f>
        <v>179451.59811424318</v>
      </c>
      <c r="E40" s="13">
        <f>E39*('LE Shares'!E40/'LE Shares'!E39)/('LE Efficiency'!E40/'LE Efficiency'!E39)</f>
        <v>24407.556755537702</v>
      </c>
      <c r="F40" s="13">
        <f>F39*('LE Shares'!F40/'LE Shares'!F39)/('LE Efficiency'!F40/'LE Efficiency'!F39)</f>
        <v>5324.3891202359891</v>
      </c>
      <c r="G40" s="13">
        <f>G39*('LE Shares'!G40/'LE Shares'!G39)/('LE Efficiency'!G40/'LE Efficiency'!G39)</f>
        <v>123581.27283544213</v>
      </c>
      <c r="H40" s="13">
        <f>H39*('LE Shares'!H40/'LE Shares'!H39)/('LE Efficiency'!H40/'LE Efficiency'!H39)</f>
        <v>31587.521578628322</v>
      </c>
      <c r="I40" s="13">
        <f>I39*('LE Shares'!I40/'LE Shares'!I39)/('LE Efficiency'!I40/'LE Efficiency'!I39)</f>
        <v>284287.6942076555</v>
      </c>
      <c r="J40" s="13">
        <f>J39*('LE Shares'!J40/'LE Shares'!J39)/('LE Efficiency'!J40/'LE Efficiency'!J39)</f>
        <v>39051.570524121023</v>
      </c>
      <c r="K40" s="13">
        <f>K39*('LE Shares'!K40/'LE Shares'!K39)/('LE Efficiency'!K40/'LE Efficiency'!K39)</f>
        <v>449604.79718684842</v>
      </c>
      <c r="L40" s="13">
        <f>'LE PV'!K40*'LE BaseYrInput'!$B$43</f>
        <v>0</v>
      </c>
      <c r="N40" s="33">
        <f>O40-B40-C40</f>
        <v>1137296.4003227123</v>
      </c>
      <c r="O40" s="34">
        <f t="shared" si="1"/>
        <v>1347781.0464598245</v>
      </c>
    </row>
    <row r="41" spans="1:15" x14ac:dyDescent="0.2">
      <c r="A41" s="28">
        <f t="shared" si="2"/>
        <v>2034</v>
      </c>
      <c r="B41" s="13">
        <f>B40*('LE Shares'!B41/'LE Shares'!B40)/('LE Efficiency'!B41/'LE Efficiency'!B40)</f>
        <v>47681.838316212808</v>
      </c>
      <c r="C41" s="13">
        <f>C40*('LE Shares'!C41/'LE Shares'!C40)/('LE Efficiency'!C41/'LE Efficiency'!C40)</f>
        <v>161564.99912168714</v>
      </c>
      <c r="D41" s="13">
        <f>D40*('LE Shares'!D41/'LE Shares'!D40)/('LE Efficiency'!D41/'LE Efficiency'!D40)</f>
        <v>179156.58616998672</v>
      </c>
      <c r="E41" s="13">
        <f>E40*('LE Shares'!E41/'LE Shares'!E40)/('LE Efficiency'!E41/'LE Efficiency'!E40)</f>
        <v>24153.936719034158</v>
      </c>
      <c r="F41" s="13">
        <f>F40*('LE Shares'!F41/'LE Shares'!F40)/('LE Efficiency'!F41/'LE Efficiency'!F40)</f>
        <v>5257.8318162303794</v>
      </c>
      <c r="G41" s="13">
        <f>G40*('LE Shares'!G41/'LE Shares'!G40)/('LE Efficiency'!G41/'LE Efficiency'!G40)</f>
        <v>123275.5060571154</v>
      </c>
      <c r="H41" s="13">
        <f>H40*('LE Shares'!H41/'LE Shares'!H40)/('LE Efficiency'!H41/'LE Efficiency'!H40)</f>
        <v>31575.546531922773</v>
      </c>
      <c r="I41" s="13">
        <f>I40*('LE Shares'!I41/'LE Shares'!I40)/('LE Efficiency'!I41/'LE Efficiency'!I40)</f>
        <v>284179.91878730553</v>
      </c>
      <c r="J41" s="13">
        <f>J40*('LE Shares'!J41/'LE Shares'!J40)/('LE Efficiency'!J41/'LE Efficiency'!J40)</f>
        <v>39127.720782062388</v>
      </c>
      <c r="K41" s="13">
        <f>K40*('LE Shares'!K41/'LE Shares'!K40)/('LE Efficiency'!K41/'LE Efficiency'!K40)</f>
        <v>454877.16707224195</v>
      </c>
      <c r="L41" s="13">
        <f>'LE PV'!K41*'LE BaseYrInput'!$B$43</f>
        <v>0</v>
      </c>
      <c r="N41" s="33">
        <f>O41-B41-C41</f>
        <v>1141604.2139358993</v>
      </c>
      <c r="O41" s="34">
        <f t="shared" si="1"/>
        <v>1350851.0513737993</v>
      </c>
    </row>
    <row r="42" spans="1:15" x14ac:dyDescent="0.2">
      <c r="A42" s="28">
        <f t="shared" si="2"/>
        <v>2035</v>
      </c>
      <c r="B42" s="13">
        <f>B41*('LE Shares'!B42/'LE Shares'!B41)/('LE Efficiency'!B42/'LE Efficiency'!B41)</f>
        <v>47297.512602410701</v>
      </c>
      <c r="C42" s="13">
        <f>C41*('LE Shares'!C42/'LE Shares'!C41)/('LE Efficiency'!C42/'LE Efficiency'!C41)</f>
        <v>160760.34906796861</v>
      </c>
      <c r="D42" s="13">
        <f>D41*('LE Shares'!D42/'LE Shares'!D41)/('LE Efficiency'!D42/'LE Efficiency'!D41)</f>
        <v>178861.23645458359</v>
      </c>
      <c r="E42" s="13">
        <f>E41*('LE Shares'!E42/'LE Shares'!E41)/('LE Efficiency'!E42/'LE Efficiency'!E41)</f>
        <v>23914.325546388736</v>
      </c>
      <c r="F42" s="13">
        <f>F41*('LE Shares'!F42/'LE Shares'!F41)/('LE Efficiency'!F42/'LE Efficiency'!F41)</f>
        <v>5195.2207387446342</v>
      </c>
      <c r="G42" s="13">
        <f>G41*('LE Shares'!G42/'LE Shares'!G41)/('LE Efficiency'!G42/'LE Efficiency'!G41)</f>
        <v>122980.60487301447</v>
      </c>
      <c r="H42" s="13">
        <f>H41*('LE Shares'!H42/'LE Shares'!H41)/('LE Efficiency'!H42/'LE Efficiency'!H41)</f>
        <v>31565.506159499982</v>
      </c>
      <c r="I42" s="13">
        <f>I41*('LE Shares'!I42/'LE Shares'!I41)/('LE Efficiency'!I42/'LE Efficiency'!I41)</f>
        <v>284089.55543550057</v>
      </c>
      <c r="J42" s="13">
        <f>J41*('LE Shares'!J42/'LE Shares'!J41)/('LE Efficiency'!J42/'LE Efficiency'!J41)</f>
        <v>39203.871040003774</v>
      </c>
      <c r="K42" s="13">
        <f>K41*('LE Shares'!K42/'LE Shares'!K41)/('LE Efficiency'!K42/'LE Efficiency'!K41)</f>
        <v>459826.60768621613</v>
      </c>
      <c r="L42" s="13">
        <f>'LE PV'!K42*'LE BaseYrInput'!$B$43</f>
        <v>0</v>
      </c>
      <c r="N42" s="33">
        <f>O42-B42-C42</f>
        <v>1145636.9279339518</v>
      </c>
      <c r="O42" s="34">
        <f t="shared" si="1"/>
        <v>1353694.7896043311</v>
      </c>
    </row>
    <row r="43" spans="1:15" x14ac:dyDescent="0.2">
      <c r="A43" s="28">
        <f t="shared" si="2"/>
        <v>2036</v>
      </c>
      <c r="B43" s="13">
        <f>B42*('LE Shares'!B43/'LE Shares'!B42)/('LE Efficiency'!B43/'LE Efficiency'!B42)</f>
        <v>47148.897847259403</v>
      </c>
      <c r="C43" s="13">
        <f>C42*('LE Shares'!C43/'LE Shares'!C42)/('LE Efficiency'!C43/'LE Efficiency'!C42)</f>
        <v>160456.3541963328</v>
      </c>
      <c r="D43" s="13">
        <f>D42*('LE Shares'!D43/'LE Shares'!D42)/('LE Efficiency'!D43/'LE Efficiency'!D42)</f>
        <v>178577.43710925282</v>
      </c>
      <c r="E43" s="13">
        <f>E42*('LE Shares'!E43/'LE Shares'!E42)/('LE Efficiency'!E43/'LE Efficiency'!E42)</f>
        <v>23533.256236101686</v>
      </c>
      <c r="F43" s="13">
        <f>F42*('LE Shares'!F43/'LE Shares'!F42)/('LE Efficiency'!F43/'LE Efficiency'!F42)</f>
        <v>5157.5842115443847</v>
      </c>
      <c r="G43" s="13">
        <f>G42*('LE Shares'!G43/'LE Shares'!G42)/('LE Efficiency'!G43/'LE Efficiency'!G42)</f>
        <v>123078.47297210855</v>
      </c>
      <c r="H43" s="13">
        <f>H42*('LE Shares'!H43/'LE Shares'!H42)/('LE Efficiency'!H43/'LE Efficiency'!H42)</f>
        <v>31552.662616690945</v>
      </c>
      <c r="I43" s="13">
        <f>I42*('LE Shares'!I43/'LE Shares'!I42)/('LE Efficiency'!I43/'LE Efficiency'!I42)</f>
        <v>283973.96355021989</v>
      </c>
      <c r="J43" s="13">
        <f>J42*('LE Shares'!J43/'LE Shares'!J42)/('LE Efficiency'!J43/'LE Efficiency'!J42)</f>
        <v>39280.021297945081</v>
      </c>
      <c r="K43" s="13">
        <f>K42*('LE Shares'!K43/'LE Shares'!K42)/('LE Efficiency'!K43/'LE Efficiency'!K42)</f>
        <v>468471.6323551276</v>
      </c>
      <c r="L43" s="13">
        <f>'LE PV'!K43*'LE BaseYrInput'!$B$43</f>
        <v>0</v>
      </c>
      <c r="N43" s="33">
        <f t="shared" ref="N43:N50" si="3">O43-B43-C43</f>
        <v>1153625.030348991</v>
      </c>
      <c r="O43" s="34">
        <f t="shared" ref="O43:O50" si="4">SUM(B43:K43)</f>
        <v>1361230.2823925833</v>
      </c>
    </row>
    <row r="44" spans="1:15" x14ac:dyDescent="0.2">
      <c r="A44" s="28">
        <f t="shared" si="2"/>
        <v>2037</v>
      </c>
      <c r="B44" s="13">
        <f>B43*('LE Shares'!B44/'LE Shares'!B43)/('LE Efficiency'!B44/'LE Efficiency'!B43)</f>
        <v>46868.812781747023</v>
      </c>
      <c r="C44" s="13">
        <f>C43*('LE Shares'!C44/'LE Shares'!C43)/('LE Efficiency'!C44/'LE Efficiency'!C43)</f>
        <v>159756.55502053862</v>
      </c>
      <c r="D44" s="13">
        <f>D43*('LE Shares'!D44/'LE Shares'!D43)/('LE Efficiency'!D44/'LE Efficiency'!D43)</f>
        <v>178290.44870602054</v>
      </c>
      <c r="E44" s="13">
        <f>E43*('LE Shares'!E44/'LE Shares'!E43)/('LE Efficiency'!E44/'LE Efficiency'!E43)</f>
        <v>23273.399667227113</v>
      </c>
      <c r="F44" s="13">
        <f>F43*('LE Shares'!F44/'LE Shares'!F43)/('LE Efficiency'!F44/'LE Efficiency'!F43)</f>
        <v>5105.6096716260899</v>
      </c>
      <c r="G44" s="13">
        <f>G43*('LE Shares'!G44/'LE Shares'!G43)/('LE Efficiency'!G44/'LE Efficiency'!G43)</f>
        <v>122931.18122654378</v>
      </c>
      <c r="H44" s="13">
        <f>H43*('LE Shares'!H44/'LE Shares'!H43)/('LE Efficiency'!H44/'LE Efficiency'!H43)</f>
        <v>31540.81866792517</v>
      </c>
      <c r="I44" s="13">
        <f>I43*('LE Shares'!I44/'LE Shares'!I43)/('LE Efficiency'!I44/'LE Efficiency'!I43)</f>
        <v>283867.36801132635</v>
      </c>
      <c r="J44" s="13">
        <f>J43*('LE Shares'!J44/'LE Shares'!J43)/('LE Efficiency'!J44/'LE Efficiency'!J43)</f>
        <v>39356.171555886496</v>
      </c>
      <c r="K44" s="13">
        <f>K43*('LE Shares'!K44/'LE Shares'!K43)/('LE Efficiency'!K44/'LE Efficiency'!K43)</f>
        <v>474820.88687943527</v>
      </c>
      <c r="L44" s="13">
        <f>'LE PV'!K44*'LE BaseYrInput'!$B$43</f>
        <v>0</v>
      </c>
      <c r="N44" s="33">
        <f t="shared" si="3"/>
        <v>1159185.8843859909</v>
      </c>
      <c r="O44" s="34">
        <f t="shared" si="4"/>
        <v>1365811.2521882765</v>
      </c>
    </row>
    <row r="45" spans="1:15" x14ac:dyDescent="0.2">
      <c r="A45" s="28">
        <f t="shared" si="2"/>
        <v>2038</v>
      </c>
      <c r="B45" s="13">
        <f>B44*('LE Shares'!B45/'LE Shares'!B44)/('LE Efficiency'!B45/'LE Efficiency'!B44)</f>
        <v>46592.007411614453</v>
      </c>
      <c r="C45" s="13">
        <f>C44*('LE Shares'!C45/'LE Shares'!C44)/('LE Efficiency'!C45/'LE Efficiency'!C44)</f>
        <v>159062.85468454985</v>
      </c>
      <c r="D45" s="13">
        <f>D44*('LE Shares'!D45/'LE Shares'!D44)/('LE Efficiency'!D45/'LE Efficiency'!D44)</f>
        <v>178004.38124996217</v>
      </c>
      <c r="E45" s="13">
        <f>E44*('LE Shares'!E45/'LE Shares'!E44)/('LE Efficiency'!E45/'LE Efficiency'!E44)</f>
        <v>23017.71446364799</v>
      </c>
      <c r="F45" s="13">
        <f>F44*('LE Shares'!F45/'LE Shares'!F44)/('LE Efficiency'!F45/'LE Efficiency'!F44)</f>
        <v>5053.7025333095589</v>
      </c>
      <c r="G45" s="13">
        <f>G44*('LE Shares'!G45/'LE Shares'!G44)/('LE Efficiency'!G45/'LE Efficiency'!G44)</f>
        <v>122784.75927727592</v>
      </c>
      <c r="H45" s="13">
        <f>H44*('LE Shares'!H45/'LE Shares'!H44)/('LE Efficiency'!H45/'LE Efficiency'!H44)</f>
        <v>31529.022773824145</v>
      </c>
      <c r="I45" s="13">
        <f>I44*('LE Shares'!I45/'LE Shares'!I44)/('LE Efficiency'!I45/'LE Efficiency'!I44)</f>
        <v>283761.20496441826</v>
      </c>
      <c r="J45" s="13">
        <f>J44*('LE Shares'!J45/'LE Shares'!J44)/('LE Efficiency'!J45/'LE Efficiency'!J44)</f>
        <v>39432.321813827912</v>
      </c>
      <c r="K45" s="13">
        <f>K44*('LE Shares'!K45/'LE Shares'!K44)/('LE Efficiency'!K45/'LE Efficiency'!K44)</f>
        <v>481170.14140374528</v>
      </c>
      <c r="L45" s="13">
        <f>'LE PV'!K45*'LE BaseYrInput'!$B$43</f>
        <v>0</v>
      </c>
      <c r="N45" s="33">
        <f t="shared" si="3"/>
        <v>1164753.2484800112</v>
      </c>
      <c r="O45" s="34">
        <f t="shared" si="4"/>
        <v>1370408.1105761756</v>
      </c>
    </row>
    <row r="46" spans="1:15" x14ac:dyDescent="0.2">
      <c r="A46" s="28">
        <f t="shared" si="2"/>
        <v>2039</v>
      </c>
      <c r="B46" s="13">
        <f>B45*('LE Shares'!B46/'LE Shares'!B45)/('LE Efficiency'!B46/'LE Efficiency'!B45)</f>
        <v>46318.424466091783</v>
      </c>
      <c r="C46" s="13">
        <f>C45*('LE Shares'!C46/'LE Shares'!C45)/('LE Efficiency'!C46/'LE Efficiency'!C45)</f>
        <v>158375.17380602047</v>
      </c>
      <c r="D46" s="13">
        <f>D45*('LE Shares'!D46/'LE Shares'!D45)/('LE Efficiency'!D46/'LE Efficiency'!D45)</f>
        <v>177719.23031519307</v>
      </c>
      <c r="E46" s="13">
        <f>E45*('LE Shares'!E46/'LE Shares'!E45)/('LE Efficiency'!E46/'LE Efficiency'!E45)</f>
        <v>22766.100983429817</v>
      </c>
      <c r="F46" s="13">
        <f>F45*('LE Shares'!F46/'LE Shares'!F45)/('LE Efficiency'!F46/'LE Efficiency'!F45)</f>
        <v>5001.8626655681728</v>
      </c>
      <c r="G46" s="13">
        <f>G45*('LE Shares'!G46/'LE Shares'!G45)/('LE Efficiency'!G46/'LE Efficiency'!G45)</f>
        <v>122639.1994424247</v>
      </c>
      <c r="H46" s="13">
        <f>H45*('LE Shares'!H46/'LE Shares'!H45)/('LE Efficiency'!H46/'LE Efficiency'!H45)</f>
        <v>31517.274642520439</v>
      </c>
      <c r="I46" s="13">
        <f>I45*('LE Shares'!I46/'LE Shares'!I45)/('LE Efficiency'!I46/'LE Efficiency'!I45)</f>
        <v>283655.47178268566</v>
      </c>
      <c r="J46" s="13">
        <f>J45*('LE Shares'!J46/'LE Shares'!J45)/('LE Efficiency'!J46/'LE Efficiency'!J45)</f>
        <v>39508.472071769327</v>
      </c>
      <c r="K46" s="13">
        <f>K45*('LE Shares'!K46/'LE Shares'!K45)/('LE Efficiency'!K46/'LE Efficiency'!K45)</f>
        <v>487519.39592805307</v>
      </c>
      <c r="L46" s="13">
        <f>'LE PV'!K46*'LE BaseYrInput'!$B$43</f>
        <v>0</v>
      </c>
      <c r="N46" s="33">
        <f t="shared" si="3"/>
        <v>1170327.0078316443</v>
      </c>
      <c r="O46" s="34">
        <f t="shared" si="4"/>
        <v>1375020.6061037565</v>
      </c>
    </row>
    <row r="47" spans="1:15" x14ac:dyDescent="0.2">
      <c r="A47" s="28">
        <f t="shared" si="2"/>
        <v>2040</v>
      </c>
      <c r="B47" s="13">
        <f>B46*('LE Shares'!B47/'LE Shares'!B46)/('LE Efficiency'!B47/'LE Efficiency'!B46)</f>
        <v>46048.008000125708</v>
      </c>
      <c r="C47" s="13">
        <f>C46*('LE Shares'!C47/'LE Shares'!C46)/('LE Efficiency'!C47/'LE Efficiency'!C46)</f>
        <v>157693.43437430455</v>
      </c>
      <c r="D47" s="13">
        <f>D46*('LE Shares'!D47/'LE Shares'!D46)/('LE Efficiency'!D47/'LE Efficiency'!D46)</f>
        <v>177434.99150414323</v>
      </c>
      <c r="E47" s="13">
        <f>E46*('LE Shares'!E47/'LE Shares'!E46)/('LE Efficiency'!E47/'LE Efficiency'!E46)</f>
        <v>22518.462733115059</v>
      </c>
      <c r="F47" s="13">
        <f>F46*('LE Shares'!F47/'LE Shares'!F46)/('LE Efficiency'!F47/'LE Efficiency'!F46)</f>
        <v>4950.0899377147434</v>
      </c>
      <c r="G47" s="13">
        <f>G46*('LE Shares'!G47/'LE Shares'!G46)/('LE Efficiency'!G47/'LE Efficiency'!G46)</f>
        <v>122494.49413030414</v>
      </c>
      <c r="H47" s="13">
        <f>H46*('LE Shares'!H47/'LE Shares'!H46)/('LE Efficiency'!H47/'LE Efficiency'!H46)</f>
        <v>31505.573984505329</v>
      </c>
      <c r="I47" s="13">
        <f>I46*('LE Shares'!I47/'LE Shares'!I46)/('LE Efficiency'!I47/'LE Efficiency'!I46)</f>
        <v>283550.16586054815</v>
      </c>
      <c r="J47" s="13">
        <f>J46*('LE Shares'!J47/'LE Shares'!J46)/('LE Efficiency'!J47/'LE Efficiency'!J46)</f>
        <v>39584.622329710743</v>
      </c>
      <c r="K47" s="13">
        <f>K46*('LE Shares'!K47/'LE Shares'!K46)/('LE Efficiency'!K47/'LE Efficiency'!K46)</f>
        <v>493868.65045236296</v>
      </c>
      <c r="L47" s="13">
        <f>'LE PV'!K47*'LE BaseYrInput'!$B$43</f>
        <v>0</v>
      </c>
      <c r="N47" s="33">
        <f t="shared" si="3"/>
        <v>1175907.0509324046</v>
      </c>
      <c r="O47" s="34">
        <f t="shared" si="4"/>
        <v>1379648.4933068347</v>
      </c>
    </row>
    <row r="48" spans="1:15" x14ac:dyDescent="0.2">
      <c r="A48" s="28">
        <f t="shared" si="2"/>
        <v>2041</v>
      </c>
      <c r="B48" s="13">
        <f>B47*('LE Shares'!B48/'LE Shares'!B47)/('LE Efficiency'!B48/'LE Efficiency'!B47)</f>
        <v>45780.703356240301</v>
      </c>
      <c r="C48" s="13">
        <f>C47*('LE Shares'!C48/'LE Shares'!C47)/('LE Efficiency'!C48/'LE Efficiency'!C47)</f>
        <v>157017.55972095544</v>
      </c>
      <c r="D48" s="13">
        <f>D47*('LE Shares'!D48/'LE Shares'!D47)/('LE Efficiency'!D48/'LE Efficiency'!D47)</f>
        <v>177151.66044733103</v>
      </c>
      <c r="E48" s="13">
        <f>E47*('LE Shares'!E48/'LE Shares'!E47)/('LE Efficiency'!E48/'LE Efficiency'!E47)</f>
        <v>22274.706244340847</v>
      </c>
      <c r="F48" s="13">
        <f>F47*('LE Shares'!F48/'LE Shares'!F47)/('LE Efficiency'!F48/'LE Efficiency'!F47)</f>
        <v>4898.3842194002782</v>
      </c>
      <c r="G48" s="13">
        <f>G47*('LE Shares'!G48/'LE Shares'!G47)/('LE Efficiency'!G48/'LE Efficiency'!G47)</f>
        <v>122350.63583810315</v>
      </c>
      <c r="H48" s="13">
        <f>H47*('LE Shares'!H48/'LE Shares'!H47)/('LE Efficiency'!H48/'LE Efficiency'!H47)</f>
        <v>31493.920512605255</v>
      </c>
      <c r="I48" s="13">
        <f>I47*('LE Shares'!I48/'LE Shares'!I47)/('LE Efficiency'!I48/'LE Efficiency'!I47)</f>
        <v>283445.28461344854</v>
      </c>
      <c r="J48" s="13">
        <f>J47*('LE Shares'!J48/'LE Shares'!J47)/('LE Efficiency'!J48/'LE Efficiency'!J47)</f>
        <v>39660.77258765186</v>
      </c>
      <c r="K48" s="13">
        <f>K47*('LE Shares'!K48/'LE Shares'!K47)/('LE Efficiency'!K48/'LE Efficiency'!K47)</f>
        <v>500217.9049766708</v>
      </c>
      <c r="L48" s="13">
        <f>'LE PV'!K48*'LE BaseYrInput'!$B$43</f>
        <v>0</v>
      </c>
      <c r="N48" s="33">
        <f t="shared" si="3"/>
        <v>1181493.2694395515</v>
      </c>
      <c r="O48" s="34">
        <f t="shared" si="4"/>
        <v>1384291.5325167475</v>
      </c>
    </row>
    <row r="49" spans="1:15" x14ac:dyDescent="0.2">
      <c r="A49" s="28">
        <f t="shared" si="2"/>
        <v>2042</v>
      </c>
      <c r="B49" s="13">
        <f>B48*('LE Shares'!B49/'LE Shares'!B48)/('LE Efficiency'!B49/'LE Efficiency'!B48)</f>
        <v>45516.457127706526</v>
      </c>
      <c r="C49" s="13">
        <f>C48*('LE Shares'!C49/'LE Shares'!C48)/('LE Efficiency'!C49/'LE Efficiency'!C48)</f>
        <v>156347.47449098394</v>
      </c>
      <c r="D49" s="13">
        <f>D48*('LE Shares'!D49/'LE Shares'!D48)/('LE Efficiency'!D49/'LE Efficiency'!D48)</f>
        <v>176869.2328031394</v>
      </c>
      <c r="E49" s="13">
        <f>E48*('LE Shares'!E49/'LE Shares'!E48)/('LE Efficiency'!E49/'LE Efficiency'!E48)</f>
        <v>22034.7409562141</v>
      </c>
      <c r="F49" s="13">
        <f>F48*('LE Shares'!F49/'LE Shares'!F48)/('LE Efficiency'!F49/'LE Efficiency'!F48)</f>
        <v>4846.7453806130889</v>
      </c>
      <c r="G49" s="13">
        <f>G48*('LE Shares'!G49/'LE Shares'!G48)/('LE Efficiency'!G49/'LE Efficiency'!G48)</f>
        <v>122207.61715058767</v>
      </c>
      <c r="H49" s="13">
        <f>H48*('LE Shares'!H49/'LE Shares'!H48)/('LE Efficiency'!H49/'LE Efficiency'!H48)</f>
        <v>31482.3139419582</v>
      </c>
      <c r="I49" s="13">
        <f>I48*('LE Shares'!I49/'LE Shares'!I48)/('LE Efficiency'!I49/'LE Efficiency'!I48)</f>
        <v>283340.82547762309</v>
      </c>
      <c r="J49" s="13">
        <f>J48*('LE Shares'!J49/'LE Shares'!J48)/('LE Efficiency'!J49/'LE Efficiency'!J48)</f>
        <v>39736.922845593268</v>
      </c>
      <c r="K49" s="13">
        <f>K48*('LE Shares'!K49/'LE Shares'!K48)/('LE Efficiency'!K49/'LE Efficiency'!K48)</f>
        <v>506567.15950098063</v>
      </c>
      <c r="L49" s="13">
        <f>'LE PV'!K49*'LE BaseYrInput'!$B$43</f>
        <v>0</v>
      </c>
      <c r="N49" s="33">
        <f t="shared" si="3"/>
        <v>1187085.5580567094</v>
      </c>
      <c r="O49" s="34">
        <f t="shared" si="4"/>
        <v>1388949.4896753998</v>
      </c>
    </row>
    <row r="50" spans="1:15" x14ac:dyDescent="0.2">
      <c r="A50" s="28">
        <f t="shared" si="2"/>
        <v>2043</v>
      </c>
      <c r="B50" s="13">
        <f>B49*('LE Shares'!B50/'LE Shares'!B49)/('LE Efficiency'!B50/'LE Efficiency'!B49)</f>
        <v>45255.217122969691</v>
      </c>
      <c r="C50" s="13">
        <f>C49*('LE Shares'!C50/'LE Shares'!C49)/('LE Efficiency'!C50/'LE Efficiency'!C49)</f>
        <v>155683.10461484999</v>
      </c>
      <c r="D50" s="13">
        <f>D49*('LE Shares'!D50/'LE Shares'!D49)/('LE Efficiency'!D50/'LE Efficiency'!D49)</f>
        <v>176587.70425759407</v>
      </c>
      <c r="E50" s="13">
        <f>E49*('LE Shares'!E50/'LE Shares'!E49)/('LE Efficiency'!E50/'LE Efficiency'!E49)</f>
        <v>21798.479103132766</v>
      </c>
      <c r="F50" s="13">
        <f>F49*('LE Shares'!F50/'LE Shares'!F49)/('LE Efficiency'!F50/'LE Efficiency'!F49)</f>
        <v>4795.1732916775691</v>
      </c>
      <c r="G50" s="13">
        <f>G49*('LE Shares'!G50/'LE Shares'!G49)/('LE Efficiency'!G50/'LE Efficiency'!G49)</f>
        <v>122065.430738828</v>
      </c>
      <c r="H50" s="13">
        <f>H49*('LE Shares'!H50/'LE Shares'!H49)/('LE Efficiency'!H50/'LE Efficiency'!H49)</f>
        <v>31470.753989990393</v>
      </c>
      <c r="I50" s="13">
        <f>I49*('LE Shares'!I50/'LE Shares'!I49)/('LE Efficiency'!I50/'LE Efficiency'!I49)</f>
        <v>283236.78590991389</v>
      </c>
      <c r="J50" s="13">
        <f>J49*('LE Shares'!J50/'LE Shares'!J49)/('LE Efficiency'!J50/'LE Efficiency'!J49)</f>
        <v>39813.073103534676</v>
      </c>
      <c r="K50" s="13">
        <f>K49*('LE Shares'!K50/'LE Shares'!K49)/('LE Efficiency'!K50/'LE Efficiency'!K49)</f>
        <v>512916.41402528842</v>
      </c>
      <c r="L50" s="13">
        <f>'LE PV'!K50*'LE BaseYrInput'!$B$43</f>
        <v>0</v>
      </c>
      <c r="N50" s="33">
        <f t="shared" si="3"/>
        <v>1192683.8144199599</v>
      </c>
      <c r="O50" s="34">
        <f t="shared" si="4"/>
        <v>1393622.1361577795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85546875" style="1" bestFit="1" customWidth="1"/>
    <col min="2" max="3" width="9.140625" style="40"/>
    <col min="4" max="4" width="10.85546875" style="40" bestFit="1" customWidth="1"/>
    <col min="5" max="5" width="9.140625" style="1"/>
    <col min="6" max="6" width="7.140625" style="1" bestFit="1" customWidth="1"/>
    <col min="7" max="16384" width="9.140625" style="1"/>
  </cols>
  <sheetData>
    <row r="1" spans="1:6" x14ac:dyDescent="0.2">
      <c r="A1" s="6" t="s">
        <v>46</v>
      </c>
      <c r="B1" s="131" t="s">
        <v>3</v>
      </c>
      <c r="C1" s="131" t="s">
        <v>4</v>
      </c>
      <c r="D1" s="131" t="s">
        <v>45</v>
      </c>
      <c r="E1" s="132" t="s">
        <v>13</v>
      </c>
      <c r="F1" s="132" t="s">
        <v>47</v>
      </c>
    </row>
    <row r="2" spans="1:6" x14ac:dyDescent="0.2">
      <c r="A2" s="38">
        <v>1995</v>
      </c>
      <c r="B2" s="133">
        <f>'LE ShareEff'!B2</f>
        <v>60679.175749454436</v>
      </c>
      <c r="C2" s="133">
        <f>'LE ShareEff'!C2</f>
        <v>198698.03432574242</v>
      </c>
      <c r="D2" s="133">
        <f>SUM('LE ShareEff'!D2:K2)</f>
        <v>1135043.7287458749</v>
      </c>
      <c r="E2" s="40">
        <f>SUM(B2:D2)</f>
        <v>1394420.9388210718</v>
      </c>
      <c r="F2" s="134"/>
    </row>
    <row r="3" spans="1:6" x14ac:dyDescent="0.2">
      <c r="A3" s="38">
        <f t="shared" ref="A3:A50" si="0">A2+1</f>
        <v>1996</v>
      </c>
      <c r="B3" s="133">
        <f>'LE ShareEff'!B3</f>
        <v>60986.814912536953</v>
      </c>
      <c r="C3" s="133">
        <f>'LE ShareEff'!C3</f>
        <v>198209.84713564531</v>
      </c>
      <c r="D3" s="133">
        <f>SUM('LE ShareEff'!D3:K3)</f>
        <v>1139148.0778660146</v>
      </c>
      <c r="E3" s="40">
        <f t="shared" ref="E3:E37" si="1">SUM(B3:D3)</f>
        <v>1398344.7399141968</v>
      </c>
      <c r="F3" s="134">
        <f>E3/E2-1</f>
        <v>2.8139286953352549E-3</v>
      </c>
    </row>
    <row r="4" spans="1:6" x14ac:dyDescent="0.2">
      <c r="A4" s="38">
        <f t="shared" si="0"/>
        <v>1997</v>
      </c>
      <c r="B4" s="133">
        <f>'LE ShareEff'!B4</f>
        <v>61291.832176970522</v>
      </c>
      <c r="C4" s="133">
        <f>'LE ShareEff'!C4</f>
        <v>197727.78073963753</v>
      </c>
      <c r="D4" s="133">
        <f>SUM('LE ShareEff'!D4:K4)</f>
        <v>1143198.3080074452</v>
      </c>
      <c r="E4" s="40">
        <f t="shared" si="1"/>
        <v>1402217.9209240533</v>
      </c>
      <c r="F4" s="134">
        <f t="shared" ref="F4:F37" si="2">E4/E3-1</f>
        <v>2.7698327167120507E-3</v>
      </c>
    </row>
    <row r="5" spans="1:6" x14ac:dyDescent="0.2">
      <c r="A5" s="38">
        <f t="shared" si="0"/>
        <v>1998</v>
      </c>
      <c r="B5" s="133">
        <f>'LE ShareEff'!B5</f>
        <v>61207.238150532707</v>
      </c>
      <c r="C5" s="133">
        <f>'LE ShareEff'!C5</f>
        <v>197251.72074289684</v>
      </c>
      <c r="D5" s="133">
        <f>SUM('LE ShareEff'!D5:K5)</f>
        <v>1141628.0191061681</v>
      </c>
      <c r="E5" s="40">
        <f t="shared" si="1"/>
        <v>1400086.9779995976</v>
      </c>
      <c r="F5" s="134">
        <f t="shared" si="2"/>
        <v>-1.5196945443768373E-3</v>
      </c>
    </row>
    <row r="6" spans="1:6" x14ac:dyDescent="0.2">
      <c r="A6" s="38">
        <f t="shared" si="0"/>
        <v>1999</v>
      </c>
      <c r="B6" s="133">
        <f>'LE ShareEff'!B6</f>
        <v>61892.004608033276</v>
      </c>
      <c r="C6" s="133">
        <f>'LE ShareEff'!C6</f>
        <v>197607.73768719568</v>
      </c>
      <c r="D6" s="133">
        <f>SUM('LE ShareEff'!D6:K6)</f>
        <v>1140537.448172291</v>
      </c>
      <c r="E6" s="40">
        <f t="shared" si="1"/>
        <v>1400037.1904675199</v>
      </c>
      <c r="F6" s="134">
        <f t="shared" si="2"/>
        <v>-3.55603136519278E-5</v>
      </c>
    </row>
    <row r="7" spans="1:6" x14ac:dyDescent="0.2">
      <c r="A7" s="38">
        <f t="shared" si="0"/>
        <v>2000</v>
      </c>
      <c r="B7" s="133">
        <f>'LE ShareEff'!B7</f>
        <v>62227.266793852381</v>
      </c>
      <c r="C7" s="133">
        <f>'LE ShareEff'!C7</f>
        <v>197567.48545925081</v>
      </c>
      <c r="D7" s="133">
        <f>SUM('LE ShareEff'!D7:K7)</f>
        <v>1139478.7916763946</v>
      </c>
      <c r="E7" s="40">
        <f t="shared" si="1"/>
        <v>1399273.5439294977</v>
      </c>
      <c r="F7" s="134">
        <f t="shared" si="2"/>
        <v>-5.4544732327233003E-4</v>
      </c>
    </row>
    <row r="8" spans="1:6" x14ac:dyDescent="0.2">
      <c r="A8" s="38">
        <f t="shared" si="0"/>
        <v>2001</v>
      </c>
      <c r="B8" s="133">
        <f>'LE ShareEff'!B8</f>
        <v>62311.209610752689</v>
      </c>
      <c r="C8" s="133">
        <f>'LE ShareEff'!C8</f>
        <v>197235.60709292581</v>
      </c>
      <c r="D8" s="133">
        <f>SUM('LE ShareEff'!D8:K8)</f>
        <v>1138926.3459089044</v>
      </c>
      <c r="E8" s="40">
        <f t="shared" si="1"/>
        <v>1398473.162612583</v>
      </c>
      <c r="F8" s="134">
        <f t="shared" si="2"/>
        <v>-5.7199774867966457E-4</v>
      </c>
    </row>
    <row r="9" spans="1:6" x14ac:dyDescent="0.2">
      <c r="A9" s="38">
        <f t="shared" si="0"/>
        <v>2002</v>
      </c>
      <c r="B9" s="133">
        <f>'LE ShareEff'!B9</f>
        <v>62230.98494388094</v>
      </c>
      <c r="C9" s="133">
        <f>'LE ShareEff'!C9</f>
        <v>196690.00614439268</v>
      </c>
      <c r="D9" s="133">
        <f>SUM('LE ShareEff'!D9:K9)</f>
        <v>1139421.3722729799</v>
      </c>
      <c r="E9" s="40">
        <f t="shared" si="1"/>
        <v>1398342.3633612536</v>
      </c>
      <c r="F9" s="134">
        <f t="shared" si="2"/>
        <v>-9.3530040351286203E-5</v>
      </c>
    </row>
    <row r="10" spans="1:6" x14ac:dyDescent="0.2">
      <c r="A10" s="38">
        <f t="shared" si="0"/>
        <v>2003</v>
      </c>
      <c r="B10" s="133">
        <f>'LE ShareEff'!B10</f>
        <v>61978.096668735605</v>
      </c>
      <c r="C10" s="133">
        <f>'LE ShareEff'!C10</f>
        <v>195988.66671023524</v>
      </c>
      <c r="D10" s="133">
        <f>SUM('LE ShareEff'!D10:K10)</f>
        <v>1136092.9047661917</v>
      </c>
      <c r="E10" s="40">
        <f t="shared" si="1"/>
        <v>1394059.6681451625</v>
      </c>
      <c r="F10" s="134">
        <f t="shared" si="2"/>
        <v>-3.062694321722903E-3</v>
      </c>
    </row>
    <row r="11" spans="1:6" x14ac:dyDescent="0.2">
      <c r="A11" s="38">
        <f t="shared" si="0"/>
        <v>2004</v>
      </c>
      <c r="B11" s="133">
        <f>'LE ShareEff'!B11</f>
        <v>61634.880156896696</v>
      </c>
      <c r="C11" s="133">
        <f>'LE ShareEff'!C11</f>
        <v>195174.73366538112</v>
      </c>
      <c r="D11" s="133">
        <f>SUM('LE ShareEff'!D11:K11)</f>
        <v>1135702.776177722</v>
      </c>
      <c r="E11" s="40">
        <f t="shared" si="1"/>
        <v>1392512.39</v>
      </c>
      <c r="F11" s="134">
        <f t="shared" si="2"/>
        <v>-1.1099081198018279E-3</v>
      </c>
    </row>
    <row r="12" spans="1:6" x14ac:dyDescent="0.2">
      <c r="A12" s="38">
        <f t="shared" si="0"/>
        <v>2005</v>
      </c>
      <c r="B12" s="133">
        <f>'LE ShareEff'!B12</f>
        <v>60319.232085602154</v>
      </c>
      <c r="C12" s="133">
        <f>'LE ShareEff'!C12</f>
        <v>193723.39063784396</v>
      </c>
      <c r="D12" s="133">
        <f>SUM('LE ShareEff'!D12:K12)</f>
        <v>1120295.4405260615</v>
      </c>
      <c r="E12" s="40">
        <f t="shared" si="1"/>
        <v>1374338.0632495075</v>
      </c>
      <c r="F12" s="134">
        <f t="shared" si="2"/>
        <v>-1.3051465021788777E-2</v>
      </c>
    </row>
    <row r="13" spans="1:6" x14ac:dyDescent="0.2">
      <c r="A13" s="38">
        <f t="shared" si="0"/>
        <v>2006</v>
      </c>
      <c r="B13" s="133">
        <f>'LE ShareEff'!B13</f>
        <v>59166.008396232486</v>
      </c>
      <c r="C13" s="133">
        <f>'LE ShareEff'!C13</f>
        <v>191878.85257355552</v>
      </c>
      <c r="D13" s="133">
        <f>SUM('LE ShareEff'!D13:K13)</f>
        <v>1105214.9492318523</v>
      </c>
      <c r="E13" s="40">
        <f t="shared" si="1"/>
        <v>1356259.8102016402</v>
      </c>
      <c r="F13" s="134">
        <f t="shared" si="2"/>
        <v>-1.3154152920077489E-2</v>
      </c>
    </row>
    <row r="14" spans="1:6" x14ac:dyDescent="0.2">
      <c r="A14" s="38">
        <f t="shared" si="0"/>
        <v>2007</v>
      </c>
      <c r="B14" s="133">
        <f>'LE ShareEff'!B14</f>
        <v>58303.227194906736</v>
      </c>
      <c r="C14" s="133">
        <f>'LE ShareEff'!C14</f>
        <v>190194.59947314777</v>
      </c>
      <c r="D14" s="133">
        <f>SUM('LE ShareEff'!D14:K14)</f>
        <v>1094386.101573918</v>
      </c>
      <c r="E14" s="40">
        <f t="shared" si="1"/>
        <v>1342883.9282419726</v>
      </c>
      <c r="F14" s="134">
        <f t="shared" si="2"/>
        <v>-9.8623301074438618E-3</v>
      </c>
    </row>
    <row r="15" spans="1:6" x14ac:dyDescent="0.2">
      <c r="A15" s="38">
        <f t="shared" si="0"/>
        <v>2008</v>
      </c>
      <c r="B15" s="133">
        <f>'LE ShareEff'!B15</f>
        <v>57048.626389229634</v>
      </c>
      <c r="C15" s="133">
        <f>'LE ShareEff'!C15</f>
        <v>188495.71302814537</v>
      </c>
      <c r="D15" s="133">
        <f>SUM('LE ShareEff'!D15:K15)</f>
        <v>1082175.5836891851</v>
      </c>
      <c r="E15" s="40">
        <f t="shared" si="1"/>
        <v>1327719.92310656</v>
      </c>
      <c r="F15" s="134">
        <f t="shared" si="2"/>
        <v>-1.1292119010810175E-2</v>
      </c>
    </row>
    <row r="16" spans="1:6" x14ac:dyDescent="0.2">
      <c r="A16" s="38">
        <f t="shared" si="0"/>
        <v>2009</v>
      </c>
      <c r="B16" s="133">
        <f>'LE ShareEff'!B16</f>
        <v>56419.836728914932</v>
      </c>
      <c r="C16" s="133">
        <f>'LE ShareEff'!C16</f>
        <v>186936.69365094212</v>
      </c>
      <c r="D16" s="133">
        <f>SUM('LE ShareEff'!D16:K16)</f>
        <v>1068556.7349463969</v>
      </c>
      <c r="E16" s="40">
        <f t="shared" si="1"/>
        <v>1311913.2653262541</v>
      </c>
      <c r="F16" s="134">
        <f t="shared" si="2"/>
        <v>-1.1905114554071061E-2</v>
      </c>
    </row>
    <row r="17" spans="1:6" x14ac:dyDescent="0.2">
      <c r="A17" s="38">
        <f t="shared" si="0"/>
        <v>2010</v>
      </c>
      <c r="B17" s="133">
        <f>'LE ShareEff'!B17</f>
        <v>56114.741998934856</v>
      </c>
      <c r="C17" s="133">
        <f>'LE ShareEff'!C17</f>
        <v>184957.59890157008</v>
      </c>
      <c r="D17" s="133">
        <f>SUM('LE ShareEff'!D17:K17)</f>
        <v>1056638.4625383127</v>
      </c>
      <c r="E17" s="40">
        <f t="shared" si="1"/>
        <v>1297710.8034388176</v>
      </c>
      <c r="F17" s="134">
        <f t="shared" si="2"/>
        <v>-1.0825762847900267E-2</v>
      </c>
    </row>
    <row r="18" spans="1:6" x14ac:dyDescent="0.2">
      <c r="A18" s="38">
        <f t="shared" si="0"/>
        <v>2011</v>
      </c>
      <c r="B18" s="133">
        <f>'LE ShareEff'!B18</f>
        <v>55979.321928978694</v>
      </c>
      <c r="C18" s="133">
        <f>'LE ShareEff'!C18</f>
        <v>183376.33491686496</v>
      </c>
      <c r="D18" s="133">
        <f>SUM('LE ShareEff'!D18:K18)</f>
        <v>1054659.4801457156</v>
      </c>
      <c r="E18" s="40">
        <f t="shared" si="1"/>
        <v>1294015.1369915593</v>
      </c>
      <c r="F18" s="134">
        <f t="shared" si="2"/>
        <v>-2.8478351551556313E-3</v>
      </c>
    </row>
    <row r="19" spans="1:6" x14ac:dyDescent="0.2">
      <c r="A19" s="38">
        <f t="shared" si="0"/>
        <v>2012</v>
      </c>
      <c r="B19" s="133">
        <f>'LE ShareEff'!B19</f>
        <v>55885.944303413693</v>
      </c>
      <c r="C19" s="133">
        <f>'LE ShareEff'!C19</f>
        <v>182208.26696211347</v>
      </c>
      <c r="D19" s="133">
        <f>SUM('LE ShareEff'!D19:K19)</f>
        <v>1052618.962963667</v>
      </c>
      <c r="E19" s="40">
        <f t="shared" si="1"/>
        <v>1290713.1742291942</v>
      </c>
      <c r="F19" s="134">
        <f t="shared" si="2"/>
        <v>-2.5517188075881991E-3</v>
      </c>
    </row>
    <row r="20" spans="1:6" x14ac:dyDescent="0.2">
      <c r="A20" s="38">
        <f t="shared" si="0"/>
        <v>2013</v>
      </c>
      <c r="B20" s="133">
        <f>'LE ShareEff'!B20</f>
        <v>55804.543590519701</v>
      </c>
      <c r="C20" s="133">
        <f>'LE ShareEff'!C20</f>
        <v>181236.15129690288</v>
      </c>
      <c r="D20" s="133">
        <f>SUM('LE ShareEff'!D20:K20)</f>
        <v>1050872.2915365847</v>
      </c>
      <c r="E20" s="40">
        <f t="shared" si="1"/>
        <v>1287912.9864240072</v>
      </c>
      <c r="F20" s="134">
        <f t="shared" si="2"/>
        <v>-2.1694888229983889E-3</v>
      </c>
    </row>
    <row r="21" spans="1:6" x14ac:dyDescent="0.2">
      <c r="A21" s="38">
        <f t="shared" si="0"/>
        <v>2014</v>
      </c>
      <c r="B21" s="133">
        <f>'LE ShareEff'!B21</f>
        <v>55114.380430243516</v>
      </c>
      <c r="C21" s="133">
        <f>'LE ShareEff'!C21</f>
        <v>179261.54262929948</v>
      </c>
      <c r="D21" s="133">
        <f>SUM('LE ShareEff'!D21:K21)</f>
        <v>1051398.2375239101</v>
      </c>
      <c r="E21" s="40">
        <f t="shared" si="1"/>
        <v>1285774.1605834533</v>
      </c>
      <c r="F21" s="134">
        <f t="shared" si="2"/>
        <v>-1.6606912602787904E-3</v>
      </c>
    </row>
    <row r="22" spans="1:6" x14ac:dyDescent="0.2">
      <c r="A22" s="38">
        <f t="shared" si="0"/>
        <v>2015</v>
      </c>
      <c r="B22" s="133">
        <f>'LE ShareEff'!B22</f>
        <v>54419.618694530684</v>
      </c>
      <c r="C22" s="133">
        <f>'LE ShareEff'!C22</f>
        <v>177505.36455863717</v>
      </c>
      <c r="D22" s="133">
        <f>SUM('LE ShareEff'!D22:K22)</f>
        <v>1053069.6902189886</v>
      </c>
      <c r="E22" s="40">
        <f t="shared" si="1"/>
        <v>1284994.6734721565</v>
      </c>
      <c r="F22" s="134">
        <f t="shared" si="2"/>
        <v>-6.0623952105476331E-4</v>
      </c>
    </row>
    <row r="23" spans="1:6" x14ac:dyDescent="0.2">
      <c r="A23" s="38">
        <f t="shared" si="0"/>
        <v>2016</v>
      </c>
      <c r="B23" s="133">
        <f>'LE ShareEff'!B23</f>
        <v>53862.892249029836</v>
      </c>
      <c r="C23" s="133">
        <f>'LE ShareEff'!C23</f>
        <v>176043.39976353102</v>
      </c>
      <c r="D23" s="133">
        <f>SUM('LE ShareEff'!D23:K23)</f>
        <v>1056376.2692672657</v>
      </c>
      <c r="E23" s="40">
        <f t="shared" si="1"/>
        <v>1286282.5612798266</v>
      </c>
      <c r="F23" s="134">
        <f t="shared" si="2"/>
        <v>1.0022514756344858E-3</v>
      </c>
    </row>
    <row r="24" spans="1:6" x14ac:dyDescent="0.2">
      <c r="A24" s="38">
        <f t="shared" si="0"/>
        <v>2017</v>
      </c>
      <c r="B24" s="133">
        <f>'LE ShareEff'!B24</f>
        <v>53407.932796772737</v>
      </c>
      <c r="C24" s="133">
        <f>'LE ShareEff'!C24</f>
        <v>174882.7575353845</v>
      </c>
      <c r="D24" s="133">
        <f>SUM('LE ShareEff'!D24:K24)</f>
        <v>1059736.0628487752</v>
      </c>
      <c r="E24" s="40">
        <f t="shared" si="1"/>
        <v>1288026.7531809325</v>
      </c>
      <c r="F24" s="134">
        <f t="shared" si="2"/>
        <v>1.3559943620555792E-3</v>
      </c>
    </row>
    <row r="25" spans="1:6" x14ac:dyDescent="0.2">
      <c r="A25" s="38">
        <f t="shared" si="0"/>
        <v>2018</v>
      </c>
      <c r="B25" s="133">
        <f>'LE ShareEff'!B25</f>
        <v>52934.078750894609</v>
      </c>
      <c r="C25" s="133">
        <f>'LE ShareEff'!C25</f>
        <v>173634.23659151923</v>
      </c>
      <c r="D25" s="133">
        <f>SUM('LE ShareEff'!D25:K25)</f>
        <v>1063250.8826799567</v>
      </c>
      <c r="E25" s="40">
        <f t="shared" si="1"/>
        <v>1289819.1980223707</v>
      </c>
      <c r="F25" s="134">
        <f t="shared" si="2"/>
        <v>1.391620816113992E-3</v>
      </c>
    </row>
    <row r="26" spans="1:6" x14ac:dyDescent="0.2">
      <c r="A26" s="38">
        <f t="shared" si="0"/>
        <v>2019</v>
      </c>
      <c r="B26" s="133">
        <f>'LE ShareEff'!B26</f>
        <v>52493.938120492006</v>
      </c>
      <c r="C26" s="133">
        <f>'LE ShareEff'!C26</f>
        <v>172568.19424033264</v>
      </c>
      <c r="D26" s="133">
        <f>SUM('LE ShareEff'!D26:K26)</f>
        <v>1067136.0701211647</v>
      </c>
      <c r="E26" s="40">
        <f t="shared" si="1"/>
        <v>1292198.2024819893</v>
      </c>
      <c r="F26" s="134">
        <f t="shared" si="2"/>
        <v>1.8444480150909826E-3</v>
      </c>
    </row>
    <row r="27" spans="1:6" x14ac:dyDescent="0.2">
      <c r="A27" s="38">
        <f t="shared" si="0"/>
        <v>2020</v>
      </c>
      <c r="B27" s="133">
        <f>'LE ShareEff'!B27</f>
        <v>52049.684567514894</v>
      </c>
      <c r="C27" s="133">
        <f>'LE ShareEff'!C27</f>
        <v>171523.43387096401</v>
      </c>
      <c r="D27" s="133">
        <f>SUM('LE ShareEff'!D27:K27)</f>
        <v>1070573.4634345169</v>
      </c>
      <c r="E27" s="40">
        <f t="shared" si="1"/>
        <v>1294146.5818729959</v>
      </c>
      <c r="F27" s="134">
        <f>E27/E26-1</f>
        <v>1.5078022762020638E-3</v>
      </c>
    </row>
    <row r="28" spans="1:6" x14ac:dyDescent="0.2">
      <c r="A28" s="38">
        <f t="shared" si="0"/>
        <v>2021</v>
      </c>
      <c r="B28" s="133">
        <f>'LE ShareEff'!B28</f>
        <v>51682.57529091528</v>
      </c>
      <c r="C28" s="133">
        <f>'LE ShareEff'!C28</f>
        <v>170536.38707183235</v>
      </c>
      <c r="D28" s="133">
        <f>SUM('LE ShareEff'!D28:K28)</f>
        <v>1074857.6528660057</v>
      </c>
      <c r="E28" s="40">
        <f t="shared" si="1"/>
        <v>1297076.6152287533</v>
      </c>
      <c r="F28" s="134">
        <f t="shared" si="2"/>
        <v>2.2640660623751696E-3</v>
      </c>
    </row>
    <row r="29" spans="1:6" x14ac:dyDescent="0.2">
      <c r="A29" s="38">
        <f t="shared" si="0"/>
        <v>2022</v>
      </c>
      <c r="B29" s="133">
        <f>'LE ShareEff'!B29</f>
        <v>51314.93087877419</v>
      </c>
      <c r="C29" s="133">
        <f>'LE ShareEff'!C29</f>
        <v>169740.1198254624</v>
      </c>
      <c r="D29" s="133">
        <f>SUM('LE ShareEff'!D29:K29)</f>
        <v>1078954.3937402843</v>
      </c>
      <c r="E29" s="40">
        <f t="shared" si="1"/>
        <v>1300009.4444445209</v>
      </c>
      <c r="F29" s="134">
        <f t="shared" si="2"/>
        <v>2.2611071553781947E-3</v>
      </c>
    </row>
    <row r="30" spans="1:6" x14ac:dyDescent="0.2">
      <c r="A30" s="38">
        <f t="shared" si="0"/>
        <v>2023</v>
      </c>
      <c r="B30" s="133">
        <f>'LE ShareEff'!B30</f>
        <v>50983.406171175629</v>
      </c>
      <c r="C30" s="133">
        <f>'LE ShareEff'!C30</f>
        <v>168960.6357091706</v>
      </c>
      <c r="D30" s="133">
        <f>SUM('LE ShareEff'!D30:K30)</f>
        <v>1083763.5947095077</v>
      </c>
      <c r="E30" s="40">
        <f t="shared" si="1"/>
        <v>1303707.6365898538</v>
      </c>
      <c r="F30" s="134">
        <f t="shared" si="2"/>
        <v>2.8447425217845712E-3</v>
      </c>
    </row>
    <row r="31" spans="1:6" x14ac:dyDescent="0.2">
      <c r="A31" s="38">
        <f t="shared" si="0"/>
        <v>2024</v>
      </c>
      <c r="B31" s="133">
        <f>'LE ShareEff'!B31</f>
        <v>50657.950294443137</v>
      </c>
      <c r="C31" s="133">
        <f>'LE ShareEff'!C31</f>
        <v>168182.60499756807</v>
      </c>
      <c r="D31" s="133">
        <f>SUM('LE ShareEff'!D31:K31)</f>
        <v>1088633.2687698263</v>
      </c>
      <c r="E31" s="40">
        <f t="shared" si="1"/>
        <v>1307473.8240618375</v>
      </c>
      <c r="F31" s="134">
        <f t="shared" si="2"/>
        <v>2.8888282666159615E-3</v>
      </c>
    </row>
    <row r="32" spans="1:6" x14ac:dyDescent="0.2">
      <c r="A32" s="38">
        <f t="shared" si="0"/>
        <v>2025</v>
      </c>
      <c r="B32" s="133">
        <f>'LE ShareEff'!B32</f>
        <v>50344.321767525013</v>
      </c>
      <c r="C32" s="133">
        <f>'LE ShareEff'!C32</f>
        <v>167509.56318838292</v>
      </c>
      <c r="D32" s="133">
        <f>SUM('LE ShareEff'!D32:K32)</f>
        <v>1093929.5866194847</v>
      </c>
      <c r="E32" s="40">
        <f t="shared" si="1"/>
        <v>1311783.4715753926</v>
      </c>
      <c r="F32" s="134">
        <f t="shared" si="2"/>
        <v>3.2961635133670342E-3</v>
      </c>
    </row>
    <row r="33" spans="1:6" x14ac:dyDescent="0.2">
      <c r="A33" s="38">
        <f t="shared" si="0"/>
        <v>2026</v>
      </c>
      <c r="B33" s="133">
        <f>'LE ShareEff'!B33</f>
        <v>50031.813993143667</v>
      </c>
      <c r="C33" s="133">
        <f>'LE ShareEff'!C33</f>
        <v>166668.26843798457</v>
      </c>
      <c r="D33" s="133">
        <f>SUM('LE ShareEff'!D33:K33)</f>
        <v>1099214.8335985458</v>
      </c>
      <c r="E33" s="40">
        <f t="shared" si="1"/>
        <v>1315914.916029674</v>
      </c>
      <c r="F33" s="134">
        <f t="shared" si="2"/>
        <v>3.1494865911976255E-3</v>
      </c>
    </row>
    <row r="34" spans="1:6" x14ac:dyDescent="0.2">
      <c r="A34" s="38">
        <f t="shared" si="0"/>
        <v>2027</v>
      </c>
      <c r="B34" s="133">
        <f>'LE ShareEff'!B34</f>
        <v>49716.086187357578</v>
      </c>
      <c r="C34" s="133">
        <f>'LE ShareEff'!C34</f>
        <v>165869.81001806562</v>
      </c>
      <c r="D34" s="133">
        <f>SUM('LE ShareEff'!D34:K34)</f>
        <v>1104599.4121866284</v>
      </c>
      <c r="E34" s="40">
        <f t="shared" si="1"/>
        <v>1320185.3083920516</v>
      </c>
      <c r="F34" s="134">
        <f t="shared" si="2"/>
        <v>3.2451888114939376E-3</v>
      </c>
    </row>
    <row r="35" spans="1:6" x14ac:dyDescent="0.2">
      <c r="A35" s="38">
        <f t="shared" si="0"/>
        <v>2028</v>
      </c>
      <c r="B35" s="133">
        <f>'LE ShareEff'!B35</f>
        <v>49437.640634821757</v>
      </c>
      <c r="C35" s="133">
        <f>'LE ShareEff'!C35</f>
        <v>165288.15066025962</v>
      </c>
      <c r="D35" s="133">
        <f>SUM('LE ShareEff'!D35:K35)</f>
        <v>1110128.6762623903</v>
      </c>
      <c r="E35" s="40">
        <f t="shared" si="1"/>
        <v>1324854.4675574717</v>
      </c>
      <c r="F35" s="134">
        <f t="shared" si="2"/>
        <v>3.5367452854835335E-3</v>
      </c>
    </row>
    <row r="36" spans="1:6" x14ac:dyDescent="0.2">
      <c r="A36" s="38">
        <f t="shared" si="0"/>
        <v>2029</v>
      </c>
      <c r="B36" s="133">
        <f>'LE ShareEff'!B36</f>
        <v>49178.96321274167</v>
      </c>
      <c r="C36" s="133">
        <f>'LE ShareEff'!C36</f>
        <v>164756.07380043034</v>
      </c>
      <c r="D36" s="133">
        <f>SUM('LE ShareEff'!D36:K36)</f>
        <v>1115965.8903854457</v>
      </c>
      <c r="E36" s="40">
        <f t="shared" si="1"/>
        <v>1329900.9273986176</v>
      </c>
      <c r="F36" s="134">
        <f t="shared" si="2"/>
        <v>3.8090673086905724E-3</v>
      </c>
    </row>
    <row r="37" spans="1:6" x14ac:dyDescent="0.2">
      <c r="A37" s="38">
        <f t="shared" si="0"/>
        <v>2030</v>
      </c>
      <c r="B37" s="133">
        <f>'LE ShareEff'!B37</f>
        <v>48965.531490521629</v>
      </c>
      <c r="C37" s="133">
        <f>'LE ShareEff'!C37</f>
        <v>164214.71689838532</v>
      </c>
      <c r="D37" s="133">
        <f>SUM('LE ShareEff'!D37:K37)</f>
        <v>1121892.4703305881</v>
      </c>
      <c r="E37" s="40">
        <f t="shared" si="1"/>
        <v>1335072.718719495</v>
      </c>
      <c r="F37" s="134">
        <f t="shared" si="2"/>
        <v>3.888854586329149E-3</v>
      </c>
    </row>
    <row r="38" spans="1:6" x14ac:dyDescent="0.2">
      <c r="A38" s="38">
        <f t="shared" si="0"/>
        <v>2031</v>
      </c>
      <c r="B38" s="133">
        <f>'LE ShareEff'!B38</f>
        <v>48697.115300166952</v>
      </c>
      <c r="C38" s="133">
        <f>'LE ShareEff'!C38</f>
        <v>163722.63488698323</v>
      </c>
      <c r="D38" s="133">
        <f>SUM('LE ShareEff'!D38:K38)</f>
        <v>1127530.7976227002</v>
      </c>
      <c r="E38" s="40">
        <f>SUM(B38:D38)</f>
        <v>1339950.5478098504</v>
      </c>
      <c r="F38" s="134">
        <f>E38/E37-1</f>
        <v>3.6536055466955819E-3</v>
      </c>
    </row>
    <row r="39" spans="1:6" x14ac:dyDescent="0.2">
      <c r="A39" s="38">
        <f t="shared" si="0"/>
        <v>2032</v>
      </c>
      <c r="B39" s="133">
        <f>'LE ShareEff'!B39</f>
        <v>48423.479051096278</v>
      </c>
      <c r="C39" s="133">
        <f>'LE ShareEff'!C39</f>
        <v>163100.77202126244</v>
      </c>
      <c r="D39" s="133">
        <f>SUM('LE ShareEff'!D39:K39)</f>
        <v>1132644.7079060953</v>
      </c>
      <c r="E39" s="40">
        <f>SUM(B39:D39)</f>
        <v>1344168.9589784541</v>
      </c>
      <c r="F39" s="134">
        <f>E39/E38-1</f>
        <v>3.1481842188121334E-3</v>
      </c>
    </row>
    <row r="40" spans="1:6" x14ac:dyDescent="0.2">
      <c r="A40" s="38">
        <f t="shared" si="0"/>
        <v>2033</v>
      </c>
      <c r="B40" s="133">
        <f>'LE ShareEff'!B40</f>
        <v>48062.026691732593</v>
      </c>
      <c r="C40" s="133">
        <f>'LE ShareEff'!C40</f>
        <v>162422.61944537965</v>
      </c>
      <c r="D40" s="133">
        <f>SUM('LE ShareEff'!D40:K40)</f>
        <v>1137296.4003227123</v>
      </c>
      <c r="E40" s="40">
        <f>SUM(B40:D40)</f>
        <v>1347781.0464598245</v>
      </c>
      <c r="F40" s="134">
        <f>E40/E39-1</f>
        <v>2.6872272694911103E-3</v>
      </c>
    </row>
    <row r="41" spans="1:6" x14ac:dyDescent="0.2">
      <c r="A41" s="38">
        <f t="shared" si="0"/>
        <v>2034</v>
      </c>
      <c r="B41" s="133">
        <f>'LE ShareEff'!B41</f>
        <v>47681.838316212808</v>
      </c>
      <c r="C41" s="133">
        <f>'LE ShareEff'!C41</f>
        <v>161564.99912168714</v>
      </c>
      <c r="D41" s="133">
        <f>SUM('LE ShareEff'!D41:K41)</f>
        <v>1141604.2139358993</v>
      </c>
      <c r="E41" s="40">
        <f>SUM(B41:D41)</f>
        <v>1350851.0513737993</v>
      </c>
      <c r="F41" s="134">
        <f>E41/E40-1</f>
        <v>2.277821699628868E-3</v>
      </c>
    </row>
    <row r="42" spans="1:6" x14ac:dyDescent="0.2">
      <c r="A42" s="38">
        <f t="shared" si="0"/>
        <v>2035</v>
      </c>
      <c r="B42" s="133">
        <f>'LE ShareEff'!B42</f>
        <v>47297.512602410701</v>
      </c>
      <c r="C42" s="133">
        <f>'LE ShareEff'!C42</f>
        <v>160760.34906796861</v>
      </c>
      <c r="D42" s="133">
        <f>SUM('LE ShareEff'!D42:K42)</f>
        <v>1145636.9279339518</v>
      </c>
      <c r="E42" s="40">
        <f>SUM(B42:D42)</f>
        <v>1353694.7896043311</v>
      </c>
      <c r="F42" s="134">
        <f>E42/E41-1</f>
        <v>2.1051456617957598E-3</v>
      </c>
    </row>
    <row r="43" spans="1:6" x14ac:dyDescent="0.2">
      <c r="A43" s="38">
        <f t="shared" si="0"/>
        <v>2036</v>
      </c>
      <c r="B43" s="133">
        <f>'LE ShareEff'!B43</f>
        <v>47148.897847259403</v>
      </c>
      <c r="C43" s="133">
        <f>'LE ShareEff'!C43</f>
        <v>160456.3541963328</v>
      </c>
      <c r="D43" s="133">
        <f>SUM('LE ShareEff'!D43:K43)</f>
        <v>1153625.030348991</v>
      </c>
      <c r="E43" s="40">
        <f t="shared" ref="E43:E50" si="3">SUM(B43:D43)</f>
        <v>1361230.2823925833</v>
      </c>
      <c r="F43" s="134">
        <f t="shared" ref="F43:F50" si="4">E43/E42-1</f>
        <v>5.5666113559134089E-3</v>
      </c>
    </row>
    <row r="44" spans="1:6" x14ac:dyDescent="0.2">
      <c r="A44" s="38">
        <f t="shared" si="0"/>
        <v>2037</v>
      </c>
      <c r="B44" s="133">
        <f>'LE ShareEff'!B44</f>
        <v>46868.812781747023</v>
      </c>
      <c r="C44" s="133">
        <f>'LE ShareEff'!C44</f>
        <v>159756.55502053862</v>
      </c>
      <c r="D44" s="133">
        <f>SUM('LE ShareEff'!D44:K44)</f>
        <v>1159185.8843859909</v>
      </c>
      <c r="E44" s="40">
        <f t="shared" si="3"/>
        <v>1365811.2521882765</v>
      </c>
      <c r="F44" s="134">
        <f t="shared" si="4"/>
        <v>3.3653158138984285E-3</v>
      </c>
    </row>
    <row r="45" spans="1:6" x14ac:dyDescent="0.2">
      <c r="A45" s="38">
        <f t="shared" si="0"/>
        <v>2038</v>
      </c>
      <c r="B45" s="133">
        <f>'LE ShareEff'!B45</f>
        <v>46592.007411614453</v>
      </c>
      <c r="C45" s="133">
        <f>'LE ShareEff'!C45</f>
        <v>159062.85468454985</v>
      </c>
      <c r="D45" s="133">
        <f>SUM('LE ShareEff'!D45:K45)</f>
        <v>1164753.2484800112</v>
      </c>
      <c r="E45" s="40">
        <f t="shared" si="3"/>
        <v>1370408.1105761756</v>
      </c>
      <c r="F45" s="134">
        <f t="shared" si="4"/>
        <v>3.3656615293906622E-3</v>
      </c>
    </row>
    <row r="46" spans="1:6" x14ac:dyDescent="0.2">
      <c r="A46" s="38">
        <f t="shared" si="0"/>
        <v>2039</v>
      </c>
      <c r="B46" s="133">
        <f>'LE ShareEff'!B46</f>
        <v>46318.424466091783</v>
      </c>
      <c r="C46" s="133">
        <f>'LE ShareEff'!C46</f>
        <v>158375.17380602047</v>
      </c>
      <c r="D46" s="133">
        <f>SUM('LE ShareEff'!D46:K46)</f>
        <v>1170327.0078316443</v>
      </c>
      <c r="E46" s="40">
        <f t="shared" si="3"/>
        <v>1375020.6061037565</v>
      </c>
      <c r="F46" s="134">
        <f t="shared" si="4"/>
        <v>3.3657824205677311E-3</v>
      </c>
    </row>
    <row r="47" spans="1:6" x14ac:dyDescent="0.2">
      <c r="A47" s="38">
        <f t="shared" si="0"/>
        <v>2040</v>
      </c>
      <c r="B47" s="133">
        <f>'LE ShareEff'!B47</f>
        <v>46048.008000125708</v>
      </c>
      <c r="C47" s="133">
        <f>'LE ShareEff'!C47</f>
        <v>157693.43437430455</v>
      </c>
      <c r="D47" s="133">
        <f>SUM('LE ShareEff'!D47:K47)</f>
        <v>1175907.0509324044</v>
      </c>
      <c r="E47" s="40">
        <f t="shared" si="3"/>
        <v>1379648.4933068347</v>
      </c>
      <c r="F47" s="134">
        <f t="shared" si="4"/>
        <v>3.3656857086612479E-3</v>
      </c>
    </row>
    <row r="48" spans="1:6" x14ac:dyDescent="0.2">
      <c r="A48" s="38">
        <f t="shared" si="0"/>
        <v>2041</v>
      </c>
      <c r="B48" s="133">
        <f>'LE ShareEff'!B48</f>
        <v>45780.703356240301</v>
      </c>
      <c r="C48" s="133">
        <f>'LE ShareEff'!C48</f>
        <v>157017.55972095544</v>
      </c>
      <c r="D48" s="133">
        <f>SUM('LE ShareEff'!D48:K48)</f>
        <v>1181493.2694395517</v>
      </c>
      <c r="E48" s="40">
        <f t="shared" si="3"/>
        <v>1384291.5325167475</v>
      </c>
      <c r="F48" s="134">
        <f t="shared" si="4"/>
        <v>3.3653783789406866E-3</v>
      </c>
    </row>
    <row r="49" spans="1:6" x14ac:dyDescent="0.2">
      <c r="A49" s="38">
        <f t="shared" si="0"/>
        <v>2042</v>
      </c>
      <c r="B49" s="133">
        <f>'LE ShareEff'!B49</f>
        <v>45516.457127706526</v>
      </c>
      <c r="C49" s="133">
        <f>'LE ShareEff'!C49</f>
        <v>156347.47449098394</v>
      </c>
      <c r="D49" s="133">
        <f>SUM('LE ShareEff'!D49:K49)</f>
        <v>1187085.5580567094</v>
      </c>
      <c r="E49" s="40">
        <f t="shared" si="3"/>
        <v>1388949.4896753998</v>
      </c>
      <c r="F49" s="134">
        <f t="shared" si="4"/>
        <v>3.3648671896329141E-3</v>
      </c>
    </row>
    <row r="50" spans="1:6" x14ac:dyDescent="0.2">
      <c r="A50" s="38">
        <f t="shared" si="0"/>
        <v>2043</v>
      </c>
      <c r="B50" s="133">
        <f>'LE ShareEff'!B50</f>
        <v>45255.217122969691</v>
      </c>
      <c r="C50" s="133">
        <f>'LE ShareEff'!C50</f>
        <v>155683.10461484999</v>
      </c>
      <c r="D50" s="133">
        <f>SUM('LE ShareEff'!D50:K50)</f>
        <v>1192683.8144199597</v>
      </c>
      <c r="E50" s="40">
        <f t="shared" si="3"/>
        <v>1393622.1361577793</v>
      </c>
      <c r="F50" s="134">
        <f t="shared" si="4"/>
        <v>3.3641586804364909E-3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48"/>
    <col min="2" max="12" width="9.140625" style="149"/>
    <col min="13" max="13" width="2.5703125" style="149" customWidth="1"/>
    <col min="14" max="14" width="9.140625" style="137"/>
    <col min="15" max="15" width="9.140625" style="149"/>
    <col min="16" max="16384" width="9.140625" style="137"/>
  </cols>
  <sheetData>
    <row r="1" spans="1:16" x14ac:dyDescent="0.2">
      <c r="A1" s="135" t="s">
        <v>2</v>
      </c>
      <c r="B1" s="136" t="s">
        <v>14</v>
      </c>
      <c r="C1" s="136" t="s">
        <v>15</v>
      </c>
      <c r="D1" s="136" t="s">
        <v>16</v>
      </c>
      <c r="E1" s="136" t="s">
        <v>17</v>
      </c>
      <c r="F1" s="136" t="s">
        <v>7</v>
      </c>
      <c r="G1" s="136" t="s">
        <v>10</v>
      </c>
      <c r="H1" s="136" t="s">
        <v>18</v>
      </c>
      <c r="I1" s="136" t="s">
        <v>19</v>
      </c>
      <c r="J1" s="136" t="s">
        <v>11</v>
      </c>
      <c r="K1" s="136" t="s">
        <v>12</v>
      </c>
      <c r="L1" s="136" t="s">
        <v>52</v>
      </c>
      <c r="M1" s="136"/>
      <c r="N1" s="136" t="s">
        <v>45</v>
      </c>
      <c r="O1" s="136" t="s">
        <v>13</v>
      </c>
      <c r="P1" s="136"/>
    </row>
    <row r="2" spans="1:16" s="141" customFormat="1" x14ac:dyDescent="0.2">
      <c r="A2" s="138">
        <v>1995</v>
      </c>
      <c r="B2" s="139">
        <f>B3*('LE Shares'!B2/'LE Shares'!B3)/('LE Efficiency'!B2/'LE Efficiency'!B3)</f>
        <v>0.6625367228720267</v>
      </c>
      <c r="C2" s="139">
        <f>C3*('LE Shares'!C2/'LE Shares'!C3)/('LE Efficiency'!C2/'LE Efficiency'!C3)</f>
        <v>2.1498626271844259</v>
      </c>
      <c r="D2" s="139">
        <f>D3*('LE Shares'!D2/'LE Shares'!D3)/('LE Efficiency'!D2/'LE Efficiency'!D3)</f>
        <v>2.3133067325406804</v>
      </c>
      <c r="E2" s="139">
        <f>E3*('LE Shares'!E2/'LE Shares'!E3)/('LE Efficiency'!E2/'LE Efficiency'!E3)</f>
        <v>0.38489558026554233</v>
      </c>
      <c r="F2" s="139">
        <f>F3*('LE Shares'!F2/'LE Shares'!F3)/('LE Efficiency'!F2/'LE Efficiency'!F3)</f>
        <v>8.4530375473385752E-2</v>
      </c>
      <c r="G2" s="139">
        <f>G3*('LE Shares'!G2/'LE Shares'!G3)/('LE Efficiency'!G2/'LE Efficiency'!G3)</f>
        <v>2.0632322731976065</v>
      </c>
      <c r="H2" s="139">
        <f>H3*('LE Shares'!H2/'LE Shares'!H3)/('LE Efficiency'!H2/'LE Efficiency'!H3)</f>
        <v>0.49258145028617872</v>
      </c>
      <c r="I2" s="139">
        <f>I3*('LE Shares'!I2/'LE Shares'!I3)/('LE Efficiency'!I2/'LE Efficiency'!I3)</f>
        <v>4.359769891477864</v>
      </c>
      <c r="J2" s="139">
        <f>J3*('LE Shares'!J2/'LE Shares'!J3)/('LE Efficiency'!J2/'LE Efficiency'!J3)</f>
        <v>0.37853055659414864</v>
      </c>
      <c r="K2" s="139">
        <f>K3*('LE Shares'!K2/'LE Shares'!K3)/('LE Efficiency'!K2/'LE Efficiency'!K3)</f>
        <v>2.4873576057373059</v>
      </c>
      <c r="L2" s="139">
        <f>'LE PV'!K2</f>
        <v>0</v>
      </c>
      <c r="M2" s="140"/>
      <c r="N2" s="139">
        <f>O2-B2-C2</f>
        <v>12.564204465572711</v>
      </c>
      <c r="O2" s="139">
        <f>SUM(B2:K2)</f>
        <v>15.376603815629164</v>
      </c>
    </row>
    <row r="3" spans="1:16" s="141" customFormat="1" x14ac:dyDescent="0.2">
      <c r="A3" s="138">
        <v>1996</v>
      </c>
      <c r="B3" s="139">
        <f>B4*('LE Shares'!B3/'LE Shares'!B4)/('LE Efficiency'!B3/'LE Efficiency'!B4)</f>
        <v>0.66589573756559095</v>
      </c>
      <c r="C3" s="139">
        <f>C4*('LE Shares'!C3/'LE Shares'!C4)/('LE Efficiency'!C3/'LE Efficiency'!C4)</f>
        <v>2.1445805648901439</v>
      </c>
      <c r="D3" s="139">
        <f>D4*('LE Shares'!D3/'LE Shares'!D4)/('LE Efficiency'!D3/'LE Efficiency'!D4)</f>
        <v>2.3092798364692362</v>
      </c>
      <c r="E3" s="139">
        <f>E4*('LE Shares'!E3/'LE Shares'!E4)/('LE Efficiency'!E3/'LE Efficiency'!E4)</f>
        <v>0.39011415864112114</v>
      </c>
      <c r="F3" s="139">
        <f>F4*('LE Shares'!F3/'LE Shares'!F4)/('LE Efficiency'!F3/'LE Efficiency'!F4)</f>
        <v>8.5329311183091866E-2</v>
      </c>
      <c r="G3" s="139">
        <f>G4*('LE Shares'!G3/'LE Shares'!G4)/('LE Efficiency'!G3/'LE Efficiency'!G4)</f>
        <v>2.0601085911141075</v>
      </c>
      <c r="H3" s="139">
        <f>H4*('LE Shares'!H3/'LE Shares'!H4)/('LE Efficiency'!H3/'LE Efficiency'!H4)</f>
        <v>0.49108480789170639</v>
      </c>
      <c r="I3" s="139">
        <f>I4*('LE Shares'!I3/'LE Shares'!I4)/('LE Efficiency'!I3/'LE Efficiency'!I4)</f>
        <v>4.3547920539738145</v>
      </c>
      <c r="J3" s="139">
        <f>J4*('LE Shares'!J3/'LE Shares'!J4)/('LE Efficiency'!J3/'LE Efficiency'!J4)</f>
        <v>0.38130020784847779</v>
      </c>
      <c r="K3" s="139">
        <f>K4*('LE Shares'!K3/'LE Shares'!K4)/('LE Efficiency'!K3/'LE Efficiency'!K4)</f>
        <v>2.541094702553226</v>
      </c>
      <c r="L3" s="139">
        <f>'LE PV'!K3</f>
        <v>0</v>
      </c>
      <c r="M3" s="139"/>
      <c r="N3" s="139">
        <f t="shared" ref="N3:N37" si="0">O3-B3-C3</f>
        <v>12.613103669674778</v>
      </c>
      <c r="O3" s="139">
        <f t="shared" ref="O3:O50" si="1">SUM(B3:K3)</f>
        <v>15.423579972130515</v>
      </c>
    </row>
    <row r="4" spans="1:16" s="141" customFormat="1" x14ac:dyDescent="0.2">
      <c r="A4" s="138">
        <v>1997</v>
      </c>
      <c r="B4" s="139">
        <f>B5*('LE Shares'!B4/'LE Shares'!B5)/('LE Efficiency'!B4/'LE Efficiency'!B5)</f>
        <v>0.66922612457730024</v>
      </c>
      <c r="C4" s="139">
        <f>C5*('LE Shares'!C4/'LE Shares'!C5)/('LE Efficiency'!C4/'LE Efficiency'!C5)</f>
        <v>2.1393647280444728</v>
      </c>
      <c r="D4" s="139">
        <f>D5*('LE Shares'!D4/'LE Shares'!D5)/('LE Efficiency'!D4/'LE Efficiency'!D5)</f>
        <v>2.305466876329592</v>
      </c>
      <c r="E4" s="139">
        <f>E5*('LE Shares'!E4/'LE Shares'!E5)/('LE Efficiency'!E4/'LE Efficiency'!E5)</f>
        <v>0.39525486687926886</v>
      </c>
      <c r="F4" s="139">
        <f>F5*('LE Shares'!F4/'LE Shares'!F5)/('LE Efficiency'!F4/'LE Efficiency'!F5)</f>
        <v>8.6179285640592157E-2</v>
      </c>
      <c r="G4" s="139">
        <f>G5*('LE Shares'!G4/'LE Shares'!G5)/('LE Efficiency'!G4/'LE Efficiency'!G5)</f>
        <v>2.0572000529033665</v>
      </c>
      <c r="H4" s="139">
        <f>H5*('LE Shares'!H4/'LE Shares'!H5)/('LE Efficiency'!H4/'LE Efficiency'!H5)</f>
        <v>0.48939005519917445</v>
      </c>
      <c r="I4" s="139">
        <f>I5*('LE Shares'!I4/'LE Shares'!I5)/('LE Efficiency'!I4/'LE Efficiency'!I5)</f>
        <v>4.347948209376808</v>
      </c>
      <c r="J4" s="139">
        <f>J5*('LE Shares'!J4/'LE Shares'!J5)/('LE Efficiency'!J4/'LE Efficiency'!J5)</f>
        <v>0.38407005632927244</v>
      </c>
      <c r="K4" s="139">
        <f>K5*('LE Shares'!K4/'LE Shares'!K5)/('LE Efficiency'!K4/'LE Efficiency'!K5)</f>
        <v>2.595992740428664</v>
      </c>
      <c r="L4" s="139">
        <f>'LE PV'!K4</f>
        <v>0</v>
      </c>
      <c r="M4" s="139"/>
      <c r="N4" s="139">
        <f t="shared" si="0"/>
        <v>12.661502143086739</v>
      </c>
      <c r="O4" s="139">
        <f t="shared" si="1"/>
        <v>15.470092995708512</v>
      </c>
    </row>
    <row r="5" spans="1:16" s="141" customFormat="1" x14ac:dyDescent="0.2">
      <c r="A5" s="138">
        <v>1998</v>
      </c>
      <c r="B5" s="139">
        <f>B6*('LE Shares'!B5/'LE Shares'!B6)/('LE Efficiency'!B5/'LE Efficiency'!B6)</f>
        <v>0.66830246916572922</v>
      </c>
      <c r="C5" s="139">
        <f>C6*('LE Shares'!C5/'LE Shares'!C6)/('LE Efficiency'!C5/'LE Efficiency'!C6)</f>
        <v>2.1342138789242817</v>
      </c>
      <c r="D5" s="139">
        <f>D6*('LE Shares'!D5/'LE Shares'!D6)/('LE Efficiency'!D5/'LE Efficiency'!D6)</f>
        <v>2.2478305474130216</v>
      </c>
      <c r="E5" s="139">
        <f>E6*('LE Shares'!E5/'LE Shares'!E6)/('LE Efficiency'!E5/'LE Efficiency'!E6)</f>
        <v>0.39981978224322662</v>
      </c>
      <c r="F5" s="139">
        <f>F6*('LE Shares'!F5/'LE Shares'!F6)/('LE Efficiency'!F5/'LE Efficiency'!F6)</f>
        <v>8.6188079445249324E-2</v>
      </c>
      <c r="G5" s="139">
        <f>G6*('LE Shares'!G5/'LE Shares'!G6)/('LE Efficiency'!G5/'LE Efficiency'!G6)</f>
        <v>2.0427845913973264</v>
      </c>
      <c r="H5" s="139">
        <f>H6*('LE Shares'!H5/'LE Shares'!H6)/('LE Efficiency'!H5/'LE Efficiency'!H6)</f>
        <v>0.48814639642844271</v>
      </c>
      <c r="I5" s="139">
        <f>I6*('LE Shares'!I5/'LE Shares'!I6)/('LE Efficiency'!I5/'LE Efficiency'!I6)</f>
        <v>4.3450486879120849</v>
      </c>
      <c r="J5" s="139">
        <f>J6*('LE Shares'!J5/'LE Shares'!J6)/('LE Efficiency'!J5/'LE Efficiency'!J6)</f>
        <v>0.38683976393402025</v>
      </c>
      <c r="K5" s="139">
        <f>K6*('LE Shares'!K5/'LE Shares'!K6)/('LE Efficiency'!K5/'LE Efficiency'!K6)</f>
        <v>2.6520768004383988</v>
      </c>
      <c r="L5" s="139">
        <f>'LE PV'!K5</f>
        <v>0</v>
      </c>
      <c r="M5" s="142"/>
      <c r="N5" s="139">
        <f t="shared" si="0"/>
        <v>12.648734649211772</v>
      </c>
      <c r="O5" s="139">
        <f t="shared" si="1"/>
        <v>15.451250997301782</v>
      </c>
    </row>
    <row r="6" spans="1:16" s="141" customFormat="1" x14ac:dyDescent="0.2">
      <c r="A6" s="138">
        <v>1999</v>
      </c>
      <c r="B6" s="139">
        <f>B7*('LE Shares'!B6/'LE Shares'!B7)/('LE Efficiency'!B6/'LE Efficiency'!B7)</f>
        <v>0.67577921747487535</v>
      </c>
      <c r="C6" s="139">
        <f>C7*('LE Shares'!C6/'LE Shares'!C7)/('LE Efficiency'!C6/'LE Efficiency'!C7)</f>
        <v>2.1380658924874241</v>
      </c>
      <c r="D6" s="139">
        <f>D7*('LE Shares'!D6/'LE Shares'!D7)/('LE Efficiency'!D6/'LE Efficiency'!D7)</f>
        <v>2.1916341148939407</v>
      </c>
      <c r="E6" s="139">
        <f>E7*('LE Shares'!E6/'LE Shares'!E7)/('LE Efficiency'!E6/'LE Efficiency'!E7)</f>
        <v>0.40629811215238643</v>
      </c>
      <c r="F6" s="139">
        <f>F7*('LE Shares'!F6/'LE Shares'!F7)/('LE Efficiency'!F6/'LE Efficiency'!F7)</f>
        <v>8.6877584080811324E-2</v>
      </c>
      <c r="G6" s="139">
        <f>G7*('LE Shares'!G6/'LE Shares'!G7)/('LE Efficiency'!G6/'LE Efficiency'!G7)</f>
        <v>2.0284392672498743</v>
      </c>
      <c r="H6" s="139">
        <f>H7*('LE Shares'!H6/'LE Shares'!H7)/('LE Efficiency'!H6/'LE Efficiency'!H7)</f>
        <v>0.48691001733935418</v>
      </c>
      <c r="I6" s="139">
        <f>I7*('LE Shares'!I6/'LE Shares'!I7)/('LE Efficiency'!I6/'LE Efficiency'!I7)</f>
        <v>4.3421511000547373</v>
      </c>
      <c r="J6" s="139">
        <f>J7*('LE Shares'!J6/'LE Shares'!J7)/('LE Efficiency'!J6/'LE Efficiency'!J7)</f>
        <v>0.38960947153876807</v>
      </c>
      <c r="K6" s="139">
        <f>K7*('LE Shares'!K6/'LE Shares'!K7)/('LE Efficiency'!K6/'LE Efficiency'!K7)</f>
        <v>2.7093725055109994</v>
      </c>
      <c r="L6" s="139">
        <f>'LE PV'!K6</f>
        <v>0</v>
      </c>
      <c r="M6" s="139"/>
      <c r="N6" s="139">
        <f t="shared" si="0"/>
        <v>12.64129217282087</v>
      </c>
      <c r="O6" s="139">
        <f t="shared" si="1"/>
        <v>15.45513728278317</v>
      </c>
    </row>
    <row r="7" spans="1:16" x14ac:dyDescent="0.2">
      <c r="A7" s="138">
        <v>2000</v>
      </c>
      <c r="B7" s="139">
        <f>B8*('LE Shares'!B7/'LE Shares'!B8)/('LE Efficiency'!B7/'LE Efficiency'!B8)</f>
        <v>0.67943983921457496</v>
      </c>
      <c r="C7" s="139">
        <f>C8*('LE Shares'!C7/'LE Shares'!C8)/('LE Efficiency'!C7/'LE Efficiency'!C8)</f>
        <v>2.1376303735311684</v>
      </c>
      <c r="D7" s="139">
        <f>D8*('LE Shares'!D7/'LE Shares'!D8)/('LE Efficiency'!D7/'LE Efficiency'!D8)</f>
        <v>2.1368439141345035</v>
      </c>
      <c r="E7" s="139">
        <f>E8*('LE Shares'!E7/'LE Shares'!E8)/('LE Efficiency'!E7/'LE Efficiency'!E8)</f>
        <v>0.41087675537177237</v>
      </c>
      <c r="F7" s="139">
        <f>F8*('LE Shares'!F7/'LE Shares'!F8)/('LE Efficiency'!F7/'LE Efficiency'!F8)</f>
        <v>8.7160711921788994E-2</v>
      </c>
      <c r="G7" s="139">
        <f>G8*('LE Shares'!G7/'LE Shares'!G8)/('LE Efficiency'!G7/'LE Efficiency'!G8)</f>
        <v>2.0141852595820571</v>
      </c>
      <c r="H7" s="139">
        <f>H8*('LE Shares'!H7/'LE Shares'!H8)/('LE Efficiency'!H7/'LE Efficiency'!H8)</f>
        <v>0.48568271469662633</v>
      </c>
      <c r="I7" s="139">
        <f>I8*('LE Shares'!I7/'LE Shares'!I8)/('LE Efficiency'!I7/'LE Efficiency'!I8)</f>
        <v>4.3392554445152971</v>
      </c>
      <c r="J7" s="139">
        <f>J8*('LE Shares'!J7/'LE Shares'!J8)/('LE Efficiency'!J7/'LE Efficiency'!J8)</f>
        <v>0.39237929184435327</v>
      </c>
      <c r="K7" s="139">
        <f>K8*('LE Shares'!K7/'LE Shares'!K8)/('LE Efficiency'!K7/'LE Efficiency'!K8)</f>
        <v>2.7679060321350817</v>
      </c>
      <c r="L7" s="139">
        <f>'LE PV'!K7</f>
        <v>0</v>
      </c>
      <c r="M7" s="143"/>
      <c r="N7" s="139">
        <f t="shared" si="0"/>
        <v>12.634290124201479</v>
      </c>
      <c r="O7" s="139">
        <f t="shared" si="1"/>
        <v>15.451360336947223</v>
      </c>
    </row>
    <row r="8" spans="1:16" x14ac:dyDescent="0.2">
      <c r="A8" s="138">
        <v>2001</v>
      </c>
      <c r="B8" s="139">
        <f>B9*('LE Shares'!B8/'LE Shares'!B9)/('LE Efficiency'!B8/'LE Efficiency'!B9)</f>
        <v>0.68035638427522993</v>
      </c>
      <c r="C8" s="139">
        <f>C9*('LE Shares'!C8/'LE Shares'!C9)/('LE Efficiency'!C8/'LE Efficiency'!C9)</f>
        <v>2.1340395332948559</v>
      </c>
      <c r="D8" s="139">
        <f>D9*('LE Shares'!D8/'LE Shares'!D9)/('LE Efficiency'!D8/'LE Efficiency'!D9)</f>
        <v>2.0860378406717097</v>
      </c>
      <c r="E8" s="139">
        <f>E9*('LE Shares'!E8/'LE Shares'!E9)/('LE Efficiency'!E8/'LE Efficiency'!E9)</f>
        <v>0.41409007014672633</v>
      </c>
      <c r="F8" s="139">
        <f>F9*('LE Shares'!F8/'LE Shares'!F9)/('LE Efficiency'!F8/'LE Efficiency'!F9)</f>
        <v>8.7211230060991476E-2</v>
      </c>
      <c r="G8" s="139">
        <f>G9*('LE Shares'!G8/'LE Shares'!G9)/('LE Efficiency'!G8/'LE Efficiency'!G9)</f>
        <v>2.0018817078072053</v>
      </c>
      <c r="H8" s="139">
        <f>H9*('LE Shares'!H8/'LE Shares'!H9)/('LE Efficiency'!H8/'LE Efficiency'!H9)</f>
        <v>0.48446414690751072</v>
      </c>
      <c r="I8" s="139">
        <f>I9*('LE Shares'!I8/'LE Shares'!I9)/('LE Efficiency'!I8/'LE Efficiency'!I9)</f>
        <v>4.3363617200051587</v>
      </c>
      <c r="J8" s="139">
        <f>J9*('LE Shares'!J8/'LE Shares'!J9)/('LE Efficiency'!J8/'LE Efficiency'!J9)</f>
        <v>0.39514891492347309</v>
      </c>
      <c r="K8" s="139">
        <f>K9*('LE Shares'!K8/'LE Shares'!K9)/('LE Efficiency'!K8/'LE Efficiency'!K9)</f>
        <v>2.8277041223184685</v>
      </c>
      <c r="L8" s="139">
        <f>'LE PV'!K8</f>
        <v>0</v>
      </c>
      <c r="M8" s="143"/>
      <c r="N8" s="139">
        <f t="shared" si="0"/>
        <v>12.632899752841244</v>
      </c>
      <c r="O8" s="139">
        <f t="shared" si="1"/>
        <v>15.44729567041133</v>
      </c>
    </row>
    <row r="9" spans="1:16" x14ac:dyDescent="0.2">
      <c r="A9" s="138">
        <v>2002</v>
      </c>
      <c r="B9" s="139">
        <f>B10*('LE Shares'!B9/'LE Shares'!B10)/('LE Efficiency'!B9/'LE Efficiency'!B10)</f>
        <v>0.67948043651842172</v>
      </c>
      <c r="C9" s="139">
        <f>C10*('LE Shares'!C9/'LE Shares'!C10)/('LE Efficiency'!C9/'LE Efficiency'!C10)</f>
        <v>2.1281362686119007</v>
      </c>
      <c r="D9" s="139">
        <f>D10*('LE Shares'!D9/'LE Shares'!D10)/('LE Efficiency'!D9/'LE Efficiency'!D10)</f>
        <v>2.0495324911937951</v>
      </c>
      <c r="E9" s="139">
        <f>E10*('LE Shares'!E9/'LE Shares'!E10)/('LE Efficiency'!E9/'LE Efficiency'!E10)</f>
        <v>0.41660362090245356</v>
      </c>
      <c r="F9" s="139">
        <f>F10*('LE Shares'!F9/'LE Shares'!F10)/('LE Efficiency'!F9/'LE Efficiency'!F10)</f>
        <v>8.7282142681944813E-2</v>
      </c>
      <c r="G9" s="139">
        <f>G10*('LE Shares'!G9/'LE Shares'!G10)/('LE Efficiency'!G9/'LE Efficiency'!G10)</f>
        <v>1.9924092014535206</v>
      </c>
      <c r="H9" s="139">
        <f>H10*('LE Shares'!H9/'LE Shares'!H10)/('LE Efficiency'!H9/'LE Efficiency'!H10)</f>
        <v>0.48262830833696607</v>
      </c>
      <c r="I9" s="139">
        <f>I10*('LE Shares'!I9/'LE Shares'!I10)/('LE Efficiency'!I9/'LE Efficiency'!I10)</f>
        <v>4.3278549890412759</v>
      </c>
      <c r="J9" s="139">
        <f>J10*('LE Shares'!J9/'LE Shares'!J10)/('LE Efficiency'!J9/'LE Efficiency'!J10)</f>
        <v>0.3979188197546864</v>
      </c>
      <c r="K9" s="139">
        <f>K10*('LE Shares'!K9/'LE Shares'!K10)/('LE Efficiency'!K9/'LE Efficiency'!K10)</f>
        <v>2.8887940958057197</v>
      </c>
      <c r="L9" s="139">
        <f>'LE PV'!K9</f>
        <v>0</v>
      </c>
      <c r="M9" s="143"/>
      <c r="N9" s="139">
        <f t="shared" si="0"/>
        <v>12.643023669170363</v>
      </c>
      <c r="O9" s="139">
        <f t="shared" si="1"/>
        <v>15.450640374300685</v>
      </c>
    </row>
    <row r="10" spans="1:16" x14ac:dyDescent="0.2">
      <c r="A10" s="138">
        <v>2003</v>
      </c>
      <c r="B10" s="139">
        <f>B11*('LE Shares'!B10/'LE Shares'!B11)/('LE Efficiency'!B10/'LE Efficiency'!B11)</f>
        <v>0.67671922944864615</v>
      </c>
      <c r="C10" s="139">
        <f>C11*('LE Shares'!C10/'LE Shares'!C11)/('LE Efficiency'!C10/'LE Efficiency'!C11)</f>
        <v>2.1205479527859179</v>
      </c>
      <c r="D10" s="139">
        <f>D11*('LE Shares'!D10/'LE Shares'!D11)/('LE Efficiency'!D10/'LE Efficiency'!D11)</f>
        <v>2.0168650517326512</v>
      </c>
      <c r="E10" s="139">
        <f>E11*('LE Shares'!E10/'LE Shares'!E11)/('LE Efficiency'!E10/'LE Efficiency'!E11)</f>
        <v>0.41847505874505281</v>
      </c>
      <c r="F10" s="139">
        <f>F11*('LE Shares'!F10/'LE Shares'!F11)/('LE Efficiency'!F10/'LE Efficiency'!F11)</f>
        <v>8.7265313067436012E-2</v>
      </c>
      <c r="G10" s="139">
        <f>G11*('LE Shares'!G10/'LE Shares'!G11)/('LE Efficiency'!G10/'LE Efficiency'!G11)</f>
        <v>1.9861662264051687</v>
      </c>
      <c r="H10" s="139">
        <f>H11*('LE Shares'!H10/'LE Shares'!H11)/('LE Efficiency'!H10/'LE Efficiency'!H11)</f>
        <v>0.47586877137947947</v>
      </c>
      <c r="I10" s="139">
        <f>I11*('LE Shares'!I10/'LE Shares'!I11)/('LE Efficiency'!I10/'LE Efficiency'!I11)</f>
        <v>4.2750377559295778</v>
      </c>
      <c r="J10" s="139">
        <f>J11*('LE Shares'!J10/'LE Shares'!J11)/('LE Efficiency'!J10/'LE Efficiency'!J11)</f>
        <v>0.40068844283380622</v>
      </c>
      <c r="K10" s="139">
        <f>K11*('LE Shares'!K10/'LE Shares'!K11)/('LE Efficiency'!K10/'LE Efficiency'!K11)</f>
        <v>2.951203862559606</v>
      </c>
      <c r="L10" s="139">
        <f>'LE PV'!K10</f>
        <v>0</v>
      </c>
      <c r="M10" s="143"/>
      <c r="N10" s="139">
        <f t="shared" si="0"/>
        <v>12.611570482652779</v>
      </c>
      <c r="O10" s="139">
        <f t="shared" si="1"/>
        <v>15.408837664887342</v>
      </c>
    </row>
    <row r="11" spans="1:16" x14ac:dyDescent="0.2">
      <c r="A11" s="138">
        <v>2004</v>
      </c>
      <c r="B11" s="144">
        <f>'LE BaseYrInput'!N5</f>
        <v>0.67297175693965505</v>
      </c>
      <c r="C11" s="144">
        <f>'LE BaseYrInput'!N6</f>
        <v>2.1117414024840979</v>
      </c>
      <c r="D11" s="144">
        <f>'LE BaseYrInput'!N8</f>
        <v>1.9873026361806305</v>
      </c>
      <c r="E11" s="144">
        <f>'LE BaseYrInput'!N7</f>
        <v>0.41976731366375358</v>
      </c>
      <c r="F11" s="144">
        <f>'LE BaseYrInput'!N9</f>
        <v>8.7184498740123864E-2</v>
      </c>
      <c r="G11" s="144">
        <f>'LE BaseYrInput'!N12</f>
        <v>1.9789575268524005</v>
      </c>
      <c r="H11" s="144">
        <f>'LE BaseYrInput'!N10</f>
        <v>0.4720616575489518</v>
      </c>
      <c r="I11" s="144">
        <f>'LE BaseYrInput'!N11</f>
        <v>4.2485549179405657</v>
      </c>
      <c r="J11" s="144">
        <f>'LE BaseYrInput'!N13</f>
        <v>0.40345817861376343</v>
      </c>
      <c r="K11" s="144">
        <f>'LE BaseYrInput'!N14</f>
        <v>3.0149619355122379</v>
      </c>
      <c r="L11" s="145">
        <f>'LE PV'!K11</f>
        <v>0</v>
      </c>
      <c r="M11" s="146"/>
      <c r="N11" s="144">
        <f t="shared" si="0"/>
        <v>12.612248665052428</v>
      </c>
      <c r="O11" s="139">
        <f t="shared" si="1"/>
        <v>15.396961824476181</v>
      </c>
    </row>
    <row r="12" spans="1:16" x14ac:dyDescent="0.2">
      <c r="A12" s="138">
        <v>2005</v>
      </c>
      <c r="B12" s="139">
        <f>B11*('LE Shares'!B12/'LE Shares'!B11)/('LE Efficiency'!B12/'LE Efficiency'!B11)</f>
        <v>0.65860661188218894</v>
      </c>
      <c r="C12" s="139">
        <f>C11*('LE Shares'!C12/'LE Shares'!C11)/('LE Efficiency'!C12/'LE Efficiency'!C11)</f>
        <v>2.0960382369006294</v>
      </c>
      <c r="D12" s="139">
        <f>D11*('LE Shares'!D12/'LE Shares'!D11)/('LE Efficiency'!D12/'LE Efficiency'!D11)</f>
        <v>1.9855852505481475</v>
      </c>
      <c r="E12" s="139">
        <f>E11*('LE Shares'!E12/'LE Shares'!E11)/('LE Efficiency'!E12/'LE Efficiency'!E11)</f>
        <v>0.41383861096424096</v>
      </c>
      <c r="F12" s="139">
        <f>F11*('LE Shares'!F12/'LE Shares'!F11)/('LE Efficiency'!F12/'LE Efficiency'!F11)</f>
        <v>8.539038193326505E-2</v>
      </c>
      <c r="G12" s="139">
        <f>G11*('LE Shares'!G12/'LE Shares'!G11)/('LE Efficiency'!G12/'LE Efficiency'!G11)</f>
        <v>1.9750899541490963</v>
      </c>
      <c r="H12" s="139">
        <f>H11*('LE Shares'!H12/'LE Shares'!H11)/('LE Efficiency'!H12/'LE Efficiency'!H11)</f>
        <v>0.45239656946223855</v>
      </c>
      <c r="I12" s="139">
        <f>I11*('LE Shares'!I12/'LE Shares'!I11)/('LE Efficiency'!I12/'LE Efficiency'!I11)</f>
        <v>4.0715691251601465</v>
      </c>
      <c r="J12" s="139">
        <f>J11*('LE Shares'!J12/'LE Shares'!J11)/('LE Efficiency'!J12/'LE Efficiency'!J11)</f>
        <v>0.40429207560134295</v>
      </c>
      <c r="K12" s="139">
        <f>K11*('LE Shares'!K12/'LE Shares'!K11)/('LE Efficiency'!K12/'LE Efficiency'!K11)</f>
        <v>3.0595849862144009</v>
      </c>
      <c r="L12" s="139">
        <f>'LE PV'!K12</f>
        <v>0</v>
      </c>
      <c r="M12" s="143"/>
      <c r="N12" s="139">
        <f t="shared" si="0"/>
        <v>12.44774695403288</v>
      </c>
      <c r="O12" s="139">
        <f t="shared" si="1"/>
        <v>15.202391802815697</v>
      </c>
    </row>
    <row r="13" spans="1:16" x14ac:dyDescent="0.2">
      <c r="A13" s="138">
        <v>2006</v>
      </c>
      <c r="B13" s="139">
        <f>B12*('LE Shares'!B13/'LE Shares'!B12)/('LE Efficiency'!B13/'LE Efficiency'!B12)</f>
        <v>0.64601492726458376</v>
      </c>
      <c r="C13" s="139">
        <f>C12*('LE Shares'!C13/'LE Shares'!C12)/('LE Efficiency'!C13/'LE Efficiency'!C12)</f>
        <v>2.0760808001686093</v>
      </c>
      <c r="D13" s="139">
        <f>D12*('LE Shares'!D13/'LE Shares'!D12)/('LE Efficiency'!D13/'LE Efficiency'!D12)</f>
        <v>1.9838693490446324</v>
      </c>
      <c r="E13" s="139">
        <f>E12*('LE Shares'!E13/'LE Shares'!E12)/('LE Efficiency'!E13/'LE Efficiency'!E12)</f>
        <v>0.40013856779812368</v>
      </c>
      <c r="F13" s="139">
        <f>F12*('LE Shares'!F13/'LE Shares'!F12)/('LE Efficiency'!F13/'LE Efficiency'!F12)</f>
        <v>8.3238115547051447E-2</v>
      </c>
      <c r="G13" s="139">
        <f>G12*('LE Shares'!G13/'LE Shares'!G12)/('LE Efficiency'!G13/'LE Efficiency'!G12)</f>
        <v>1.9648586026403689</v>
      </c>
      <c r="H13" s="139">
        <f>H12*('LE Shares'!H13/'LE Shares'!H12)/('LE Efficiency'!H13/'LE Efficiency'!H12)</f>
        <v>0.43453627659783117</v>
      </c>
      <c r="I13" s="139">
        <f>I12*('LE Shares'!I13/'LE Shares'!I12)/('LE Efficiency'!I13/'LE Efficiency'!I12)</f>
        <v>3.9108264893804798</v>
      </c>
      <c r="J13" s="139">
        <f>J12*('LE Shares'!J13/'LE Shares'!J12)/('LE Efficiency'!J13/'LE Efficiency'!J12)</f>
        <v>0.40512597258892247</v>
      </c>
      <c r="K13" s="139">
        <f>K12*('LE Shares'!K13/'LE Shares'!K12)/('LE Efficiency'!K13/'LE Efficiency'!K12)</f>
        <v>3.1042080369165634</v>
      </c>
      <c r="L13" s="139">
        <f>'LE PV'!K13</f>
        <v>0</v>
      </c>
      <c r="M13" s="143"/>
      <c r="N13" s="139">
        <f t="shared" si="0"/>
        <v>12.286801410513974</v>
      </c>
      <c r="O13" s="139">
        <f t="shared" si="1"/>
        <v>15.008897137947168</v>
      </c>
    </row>
    <row r="14" spans="1:16" x14ac:dyDescent="0.2">
      <c r="A14" s="138">
        <v>2007</v>
      </c>
      <c r="B14" s="139">
        <f>B13*('LE Shares'!B14/'LE Shares'!B13)/('LE Efficiency'!B14/'LE Efficiency'!B13)</f>
        <v>0.63659449228632692</v>
      </c>
      <c r="C14" s="139">
        <f>C13*('LE Shares'!C14/'LE Shares'!C13)/('LE Efficiency'!C14/'LE Efficiency'!C13)</f>
        <v>2.0578576063278993</v>
      </c>
      <c r="D14" s="139">
        <f>D13*('LE Shares'!D14/'LE Shares'!D13)/('LE Efficiency'!D14/'LE Efficiency'!D13)</f>
        <v>1.9821549303875321</v>
      </c>
      <c r="E14" s="139">
        <f>E13*('LE Shares'!E14/'LE Shares'!E13)/('LE Efficiency'!E14/'LE Efficiency'!E13)</f>
        <v>0.38707798928874143</v>
      </c>
      <c r="F14" s="139">
        <f>F13*('LE Shares'!F14/'LE Shares'!F13)/('LE Efficiency'!F14/'LE Efficiency'!F13)</f>
        <v>8.1346720451499974E-2</v>
      </c>
      <c r="G14" s="139">
        <f>G13*('LE Shares'!G14/'LE Shares'!G13)/('LE Efficiency'!G14/'LE Efficiency'!G13)</f>
        <v>1.9547483826220435</v>
      </c>
      <c r="H14" s="139">
        <f>H13*('LE Shares'!H14/'LE Shares'!H13)/('LE Efficiency'!H14/'LE Efficiency'!H13)</f>
        <v>0.42120799428103844</v>
      </c>
      <c r="I14" s="139">
        <f>I13*('LE Shares'!I14/'LE Shares'!I13)/('LE Efficiency'!I14/'LE Efficiency'!I13)</f>
        <v>3.7908719485293463</v>
      </c>
      <c r="J14" s="139">
        <f>J13*('LE Shares'!J14/'LE Shares'!J13)/('LE Efficiency'!J14/'LE Efficiency'!J13)</f>
        <v>0.40595986957650204</v>
      </c>
      <c r="K14" s="139">
        <f>K13*('LE Shares'!K14/'LE Shares'!K13)/('LE Efficiency'!K14/'LE Efficiency'!K13)</f>
        <v>3.1488310876187264</v>
      </c>
      <c r="L14" s="139">
        <f>'LE PV'!K14</f>
        <v>0</v>
      </c>
      <c r="M14" s="143"/>
      <c r="N14" s="139">
        <f t="shared" si="0"/>
        <v>12.172198922755431</v>
      </c>
      <c r="O14" s="139">
        <f t="shared" si="1"/>
        <v>14.866651021369657</v>
      </c>
    </row>
    <row r="15" spans="1:16" x14ac:dyDescent="0.2">
      <c r="A15" s="138">
        <v>2008</v>
      </c>
      <c r="B15" s="139">
        <f>B14*('LE Shares'!B15/'LE Shares'!B14)/('LE Efficiency'!B15/'LE Efficiency'!B14)</f>
        <v>0.62289590300854847</v>
      </c>
      <c r="C15" s="139">
        <f>C14*('LE Shares'!C15/'LE Shares'!C14)/('LE Efficiency'!C15/'LE Efficiency'!C14)</f>
        <v>2.0394760833886578</v>
      </c>
      <c r="D15" s="139">
        <f>D14*('LE Shares'!D15/'LE Shares'!D14)/('LE Efficiency'!D15/'LE Efficiency'!D14)</f>
        <v>1.9804419932954009</v>
      </c>
      <c r="E15" s="139">
        <f>E14*('LE Shares'!E15/'LE Shares'!E14)/('LE Efficiency'!E15/'LE Efficiency'!E14)</f>
        <v>0.37039517142226386</v>
      </c>
      <c r="F15" s="139">
        <f>F14*('LE Shares'!F15/'LE Shares'!F14)/('LE Efficiency'!F15/'LE Efficiency'!F14)</f>
        <v>7.8696925100071327E-2</v>
      </c>
      <c r="G15" s="139">
        <f>G14*('LE Shares'!G15/'LE Shares'!G14)/('LE Efficiency'!G15/'LE Efficiency'!G14)</f>
        <v>1.9366970618278623</v>
      </c>
      <c r="H15" s="139">
        <f>H14*('LE Shares'!H15/'LE Shares'!H14)/('LE Efficiency'!H15/'LE Efficiency'!H14)</f>
        <v>0.40760584260552174</v>
      </c>
      <c r="I15" s="139">
        <f>I14*('LE Shares'!I15/'LE Shares'!I14)/('LE Efficiency'!I15/'LE Efficiency'!I14)</f>
        <v>3.6684525834496959</v>
      </c>
      <c r="J15" s="139">
        <f>J14*('LE Shares'!J15/'LE Shares'!J14)/('LE Efficiency'!J15/'LE Efficiency'!J14)</f>
        <v>0.40679376656408162</v>
      </c>
      <c r="K15" s="139">
        <f>K14*('LE Shares'!K15/'LE Shares'!K14)/('LE Efficiency'!K15/'LE Efficiency'!K14)</f>
        <v>3.193454138320889</v>
      </c>
      <c r="L15" s="139">
        <f>'LE PV'!K15</f>
        <v>0</v>
      </c>
      <c r="M15" s="143"/>
      <c r="N15" s="139">
        <f t="shared" si="0"/>
        <v>12.042537482585788</v>
      </c>
      <c r="O15" s="139">
        <f t="shared" si="1"/>
        <v>14.704909468982994</v>
      </c>
    </row>
    <row r="16" spans="1:16" x14ac:dyDescent="0.2">
      <c r="A16" s="138">
        <v>2009</v>
      </c>
      <c r="B16" s="139">
        <f>B15*('LE Shares'!B16/'LE Shares'!B15)/('LE Efficiency'!B16/'LE Efficiency'!B15)</f>
        <v>0.61603034763843512</v>
      </c>
      <c r="C16" s="139">
        <f>C15*('LE Shares'!C16/'LE Shares'!C15)/('LE Efficiency'!C16/'LE Efficiency'!C15)</f>
        <v>2.0226078868537543</v>
      </c>
      <c r="D16" s="139">
        <f>D15*('LE Shares'!D16/'LE Shares'!D15)/('LE Efficiency'!D16/'LE Efficiency'!D15)</f>
        <v>1.9746963169337273</v>
      </c>
      <c r="E16" s="139">
        <f>E15*('LE Shares'!E16/'LE Shares'!E15)/('LE Efficiency'!E16/'LE Efficiency'!E15)</f>
        <v>0.35534472750894935</v>
      </c>
      <c r="F16" s="139">
        <f>F15*('LE Shares'!F16/'LE Shares'!F15)/('LE Efficiency'!F16/'LE Efficiency'!F15)</f>
        <v>7.6317532278723246E-2</v>
      </c>
      <c r="G16" s="139">
        <f>G15*('LE Shares'!G16/'LE Shares'!G15)/('LE Efficiency'!G16/'LE Efficiency'!G15)</f>
        <v>1.8676001398812851</v>
      </c>
      <c r="H16" s="139">
        <f>H15*('LE Shares'!H16/'LE Shares'!H15)/('LE Efficiency'!H16/'LE Efficiency'!H15)</f>
        <v>0.39577419716860113</v>
      </c>
      <c r="I16" s="139">
        <f>I15*('LE Shares'!I16/'LE Shares'!I15)/('LE Efficiency'!I16/'LE Efficiency'!I15)</f>
        <v>3.5619677745174103</v>
      </c>
      <c r="J16" s="139">
        <f>J15*('LE Shares'!J16/'LE Shares'!J15)/('LE Efficiency'!J16/'LE Efficiency'!J15)</f>
        <v>0.40762766355166119</v>
      </c>
      <c r="K16" s="139">
        <f>K15*('LE Shares'!K16/'LE Shares'!K15)/('LE Efficiency'!K16/'LE Efficiency'!K15)</f>
        <v>3.2599230581322662</v>
      </c>
      <c r="L16" s="139">
        <f>'LE PV'!K16</f>
        <v>0</v>
      </c>
      <c r="M16" s="143"/>
      <c r="N16" s="139">
        <f t="shared" si="0"/>
        <v>11.899251409972623</v>
      </c>
      <c r="O16" s="139">
        <f t="shared" si="1"/>
        <v>14.537889644464812</v>
      </c>
    </row>
    <row r="17" spans="1:15" x14ac:dyDescent="0.2">
      <c r="A17" s="138">
        <v>2010</v>
      </c>
      <c r="B17" s="139">
        <f>B16*('LE Shares'!B17/'LE Shares'!B16)/('LE Efficiency'!B17/'LE Efficiency'!B16)</f>
        <v>0.61269911480493144</v>
      </c>
      <c r="C17" s="139">
        <f>C16*('LE Shares'!C17/'LE Shares'!C16)/('LE Efficiency'!C17/'LE Efficiency'!C16)</f>
        <v>2.0011945807192979</v>
      </c>
      <c r="D17" s="139">
        <f>D16*('LE Shares'!D17/'LE Shares'!D16)/('LE Efficiency'!D17/'LE Efficiency'!D16)</f>
        <v>1.9697465369859748</v>
      </c>
      <c r="E17" s="139">
        <f>E16*('LE Shares'!E17/'LE Shares'!E16)/('LE Efficiency'!E17/'LE Efficiency'!E16)</f>
        <v>0.3414305529124535</v>
      </c>
      <c r="F17" s="139">
        <f>F16*('LE Shares'!F17/'LE Shares'!F16)/('LE Efficiency'!F17/'LE Efficiency'!F16)</f>
        <v>7.4439775654952911E-2</v>
      </c>
      <c r="G17" s="139">
        <f>G16*('LE Shares'!G17/'LE Shares'!G16)/('LE Efficiency'!G17/'LE Efficiency'!G16)</f>
        <v>1.8030327524897765</v>
      </c>
      <c r="H17" s="139">
        <f>H16*('LE Shares'!H17/'LE Shares'!H16)/('LE Efficiency'!H17/'LE Efficiency'!H16)</f>
        <v>0.384299854280162</v>
      </c>
      <c r="I17" s="139">
        <f>I16*('LE Shares'!I17/'LE Shares'!I16)/('LE Efficiency'!I17/'LE Efficiency'!I16)</f>
        <v>3.4586986885214586</v>
      </c>
      <c r="J17" s="139">
        <f>J16*('LE Shares'!J17/'LE Shares'!J16)/('LE Efficiency'!J17/'LE Efficiency'!J16)</f>
        <v>0.40846156053924071</v>
      </c>
      <c r="K17" s="139">
        <f>K16*('LE Shares'!K17/'LE Shares'!K16)/('LE Efficiency'!K17/'LE Efficiency'!K16)</f>
        <v>3.3350572302973678</v>
      </c>
      <c r="L17" s="139">
        <f>'LE PV'!K17</f>
        <v>0</v>
      </c>
      <c r="M17" s="143"/>
      <c r="N17" s="139">
        <f t="shared" si="0"/>
        <v>11.775166951681387</v>
      </c>
      <c r="O17" s="139">
        <f t="shared" si="1"/>
        <v>14.389060647205616</v>
      </c>
    </row>
    <row r="18" spans="1:15" x14ac:dyDescent="0.2">
      <c r="A18" s="138">
        <v>2011</v>
      </c>
      <c r="B18" s="139">
        <f>B17*('LE Shares'!B18/'LE Shares'!B17)/('LE Efficiency'!B18/'LE Efficiency'!B17)</f>
        <v>0.61122050590407373</v>
      </c>
      <c r="C18" s="139">
        <f>C17*('LE Shares'!C18/'LE Shares'!C17)/('LE Efficiency'!C18/'LE Efficiency'!C17)</f>
        <v>1.9840857031404833</v>
      </c>
      <c r="D18" s="139">
        <f>D17*('LE Shares'!D18/'LE Shares'!D17)/('LE Efficiency'!D18/'LE Efficiency'!D17)</f>
        <v>1.9661128936881858</v>
      </c>
      <c r="E18" s="139">
        <f>E17*('LE Shares'!E18/'LE Shares'!E17)/('LE Efficiency'!E18/'LE Efficiency'!E17)</f>
        <v>0.33856811503815293</v>
      </c>
      <c r="F18" s="139">
        <f>F17*('LE Shares'!F18/'LE Shares'!F17)/('LE Efficiency'!F18/'LE Efficiency'!F17)</f>
        <v>7.3595943431958355E-2</v>
      </c>
      <c r="G18" s="139">
        <f>G17*('LE Shares'!G18/'LE Shares'!G17)/('LE Efficiency'!G18/'LE Efficiency'!G17)</f>
        <v>1.756406649936989</v>
      </c>
      <c r="H18" s="139">
        <f>H17*('LE Shares'!H18/'LE Shares'!H17)/('LE Efficiency'!H18/'LE Efficiency'!H17)</f>
        <v>0.37585775732340931</v>
      </c>
      <c r="I18" s="139">
        <f>I17*('LE Shares'!I18/'LE Shares'!I17)/('LE Efficiency'!I18/'LE Efficiency'!I17)</f>
        <v>3.3827198159106842</v>
      </c>
      <c r="J18" s="139">
        <f>J17*('LE Shares'!J18/'LE Shares'!J17)/('LE Efficiency'!J18/'LE Efficiency'!J17)</f>
        <v>0.40929545752682023</v>
      </c>
      <c r="K18" s="139">
        <f>K17*('LE Shares'!K18/'LE Shares'!K17)/('LE Efficiency'!K18/'LE Efficiency'!K17)</f>
        <v>3.4607600691961444</v>
      </c>
      <c r="L18" s="139">
        <f>'LE PV'!K18</f>
        <v>0</v>
      </c>
      <c r="M18" s="143"/>
      <c r="N18" s="139">
        <f t="shared" si="0"/>
        <v>11.763316702052345</v>
      </c>
      <c r="O18" s="139">
        <f t="shared" si="1"/>
        <v>14.358622911096901</v>
      </c>
    </row>
    <row r="19" spans="1:15" x14ac:dyDescent="0.2">
      <c r="A19" s="138">
        <v>2012</v>
      </c>
      <c r="B19" s="139">
        <f>B18*('LE Shares'!B19/'LE Shares'!B18)/('LE Efficiency'!B19/'LE Efficiency'!B18)</f>
        <v>0.61020094515250956</v>
      </c>
      <c r="C19" s="139">
        <f>C18*('LE Shares'!C19/'LE Shares'!C18)/('LE Efficiency'!C19/'LE Efficiency'!C18)</f>
        <v>1.9714475024131666</v>
      </c>
      <c r="D19" s="139">
        <f>D18*('LE Shares'!D19/'LE Shares'!D18)/('LE Efficiency'!D19/'LE Efficiency'!D18)</f>
        <v>1.9644962178603904</v>
      </c>
      <c r="E19" s="139">
        <f>E18*('LE Shares'!E19/'LE Shares'!E18)/('LE Efficiency'!E19/'LE Efficiency'!E18)</f>
        <v>0.33469002444684171</v>
      </c>
      <c r="F19" s="139">
        <f>F18*('LE Shares'!F19/'LE Shares'!F18)/('LE Efficiency'!F19/'LE Efficiency'!F18)</f>
        <v>7.2545539734609421E-2</v>
      </c>
      <c r="G19" s="139">
        <f>G18*('LE Shares'!G19/'LE Shares'!G18)/('LE Efficiency'!G19/'LE Efficiency'!G18)</f>
        <v>1.7082678215587295</v>
      </c>
      <c r="H19" s="139">
        <f>H18*('LE Shares'!H19/'LE Shares'!H18)/('LE Efficiency'!H19/'LE Efficiency'!H18)</f>
        <v>0.37197307129075613</v>
      </c>
      <c r="I19" s="139">
        <f>I18*('LE Shares'!I19/'LE Shares'!I18)/('LE Efficiency'!I19/'LE Efficiency'!I18)</f>
        <v>3.3477576416168051</v>
      </c>
      <c r="J19" s="139">
        <f>J18*('LE Shares'!J19/'LE Shares'!J18)/('LE Efficiency'!J19/'LE Efficiency'!J18)</f>
        <v>0.41012935451439975</v>
      </c>
      <c r="K19" s="139">
        <f>K18*('LE Shares'!K19/'LE Shares'!K18)/('LE Efficiency'!K19/'LE Efficiency'!K18)</f>
        <v>3.5371359793652455</v>
      </c>
      <c r="L19" s="139">
        <f>'LE PV'!K19</f>
        <v>0</v>
      </c>
      <c r="M19" s="143"/>
      <c r="N19" s="139">
        <f t="shared" si="0"/>
        <v>11.746995650387777</v>
      </c>
      <c r="O19" s="139">
        <f t="shared" si="1"/>
        <v>14.328644097953454</v>
      </c>
    </row>
    <row r="20" spans="1:15" x14ac:dyDescent="0.2">
      <c r="A20" s="138">
        <v>2013</v>
      </c>
      <c r="B20" s="139">
        <f>B19*('LE Shares'!B20/'LE Shares'!B19)/('LE Efficiency'!B20/'LE Efficiency'!B19)</f>
        <v>0.60931215652125137</v>
      </c>
      <c r="C20" s="139">
        <f>C19*('LE Shares'!C20/'LE Shares'!C19)/('LE Efficiency'!C20/'LE Efficiency'!C19)</f>
        <v>1.9609294560468369</v>
      </c>
      <c r="D20" s="139">
        <f>D19*('LE Shares'!D20/'LE Shares'!D19)/('LE Efficiency'!D20/'LE Efficiency'!D19)</f>
        <v>1.9627920073087524</v>
      </c>
      <c r="E20" s="139">
        <f>E19*('LE Shares'!E20/'LE Shares'!E19)/('LE Efficiency'!E20/'LE Efficiency'!E19)</f>
        <v>0.32993975419575322</v>
      </c>
      <c r="F20" s="139">
        <f>F19*('LE Shares'!F20/'LE Shares'!F19)/('LE Efficiency'!F20/'LE Efficiency'!F19)</f>
        <v>7.1692874188885841E-2</v>
      </c>
      <c r="G20" s="139">
        <f>G19*('LE Shares'!G20/'LE Shares'!G19)/('LE Efficiency'!G20/'LE Efficiency'!G19)</f>
        <v>1.6595828951009333</v>
      </c>
      <c r="H20" s="139">
        <f>H19*('LE Shares'!H20/'LE Shares'!H19)/('LE Efficiency'!H20/'LE Efficiency'!H19)</f>
        <v>0.36759016714505932</v>
      </c>
      <c r="I20" s="139">
        <f>I19*('LE Shares'!I20/'LE Shares'!I19)/('LE Efficiency'!I20/'LE Efficiency'!I19)</f>
        <v>3.3083115043055344</v>
      </c>
      <c r="J20" s="139">
        <f>J19*('LE Shares'!J20/'LE Shares'!J19)/('LE Efficiency'!J20/'LE Efficiency'!J19)</f>
        <v>0.41096325150197932</v>
      </c>
      <c r="K20" s="139">
        <f>K19*('LE Shares'!K20/'LE Shares'!K19)/('LE Efficiency'!K20/'LE Efficiency'!K19)</f>
        <v>3.6237964237088449</v>
      </c>
      <c r="L20" s="139">
        <f>'LE PV'!K20</f>
        <v>0</v>
      </c>
      <c r="M20" s="143"/>
      <c r="N20" s="139">
        <f t="shared" si="0"/>
        <v>11.734668877455743</v>
      </c>
      <c r="O20" s="139">
        <f t="shared" si="1"/>
        <v>14.304910490023831</v>
      </c>
    </row>
    <row r="21" spans="1:15" x14ac:dyDescent="0.2">
      <c r="A21" s="138">
        <v>2014</v>
      </c>
      <c r="B21" s="139">
        <f>B20*('LE Shares'!B21/'LE Shares'!B20)/('LE Efficiency'!B21/'LE Efficiency'!B20)</f>
        <v>0.60177648332185896</v>
      </c>
      <c r="C21" s="139">
        <f>C20*('LE Shares'!C21/'LE Shares'!C20)/('LE Efficiency'!C21/'LE Efficiency'!C20)</f>
        <v>1.9395646881858946</v>
      </c>
      <c r="D21" s="139">
        <f>D20*('LE Shares'!D21/'LE Shares'!D20)/('LE Efficiency'!D21/'LE Efficiency'!D20)</f>
        <v>1.9633585456722751</v>
      </c>
      <c r="E21" s="139">
        <f>E20*('LE Shares'!E21/'LE Shares'!E20)/('LE Efficiency'!E21/'LE Efficiency'!E20)</f>
        <v>0.32438596579695833</v>
      </c>
      <c r="F21" s="139">
        <f>F20*('LE Shares'!F21/'LE Shares'!F20)/('LE Efficiency'!F21/'LE Efficiency'!F20)</f>
        <v>7.0593887853127743E-2</v>
      </c>
      <c r="G21" s="139">
        <f>G20*('LE Shares'!G21/'LE Shares'!G20)/('LE Efficiency'!G21/'LE Efficiency'!G20)</f>
        <v>1.6156060402991155</v>
      </c>
      <c r="H21" s="139">
        <f>H20*('LE Shares'!H21/'LE Shares'!H20)/('LE Efficiency'!H21/'LE Efficiency'!H20)</f>
        <v>0.36361769274265127</v>
      </c>
      <c r="I21" s="139">
        <f>I20*('LE Shares'!I21/'LE Shares'!I20)/('LE Efficiency'!I21/'LE Efficiency'!I20)</f>
        <v>3.2725592346838619</v>
      </c>
      <c r="J21" s="139">
        <f>J20*('LE Shares'!J21/'LE Shares'!J20)/('LE Efficiency'!J21/'LE Efficiency'!J20)</f>
        <v>0.4117971484895589</v>
      </c>
      <c r="K21" s="139">
        <f>K20*('LE Shares'!K21/'LE Shares'!K20)/('LE Efficiency'!K21/'LE Efficiency'!K20)</f>
        <v>3.7264196153503972</v>
      </c>
      <c r="L21" s="139">
        <f>'LE PV'!K21</f>
        <v>0</v>
      </c>
      <c r="M21" s="143"/>
      <c r="N21" s="139">
        <f t="shared" si="0"/>
        <v>11.748338130887948</v>
      </c>
      <c r="O21" s="139">
        <f t="shared" si="1"/>
        <v>14.289679302395701</v>
      </c>
    </row>
    <row r="22" spans="1:15" x14ac:dyDescent="0.2">
      <c r="A22" s="138">
        <v>2015</v>
      </c>
      <c r="B22" s="139">
        <f>B21*('LE Shares'!B22/'LE Shares'!B21)/('LE Efficiency'!B22/'LE Efficiency'!B21)</f>
        <v>0.59419059973213018</v>
      </c>
      <c r="C22" s="139">
        <f>C21*('LE Shares'!C22/'LE Shares'!C21)/('LE Efficiency'!C22/'LE Efficiency'!C21)</f>
        <v>1.9205632843038201</v>
      </c>
      <c r="D22" s="139">
        <f>D21*('LE Shares'!D22/'LE Shares'!D21)/('LE Efficiency'!D22/'LE Efficiency'!D21)</f>
        <v>1.9639506930614008</v>
      </c>
      <c r="E22" s="139">
        <f>E21*('LE Shares'!E22/'LE Shares'!E21)/('LE Efficiency'!E22/'LE Efficiency'!E21)</f>
        <v>0.31932787931546791</v>
      </c>
      <c r="F22" s="139">
        <f>F21*('LE Shares'!F22/'LE Shares'!F21)/('LE Efficiency'!F22/'LE Efficiency'!F21)</f>
        <v>6.9598031873773877E-2</v>
      </c>
      <c r="G22" s="139">
        <f>G21*('LE Shares'!G22/'LE Shares'!G21)/('LE Efficiency'!G22/'LE Efficiency'!G21)</f>
        <v>1.5774248260734376</v>
      </c>
      <c r="H22" s="139">
        <f>H21*('LE Shares'!H22/'LE Shares'!H21)/('LE Efficiency'!H22/'LE Efficiency'!H21)</f>
        <v>0.36058373864923304</v>
      </c>
      <c r="I22" s="139">
        <f>I21*('LE Shares'!I22/'LE Shares'!I21)/('LE Efficiency'!I22/'LE Efficiency'!I21)</f>
        <v>3.2452536478430978</v>
      </c>
      <c r="J22" s="139">
        <f>J21*('LE Shares'!J22/'LE Shares'!J21)/('LE Efficiency'!J22/'LE Efficiency'!J21)</f>
        <v>0.41263104547713841</v>
      </c>
      <c r="K22" s="139">
        <f>K21*('LE Shares'!K22/'LE Shares'!K21)/('LE Efficiency'!K22/'LE Efficiency'!K21)</f>
        <v>3.8254420643175413</v>
      </c>
      <c r="L22" s="139">
        <f>'LE PV'!K22</f>
        <v>0</v>
      </c>
      <c r="M22" s="143"/>
      <c r="N22" s="139">
        <f t="shared" si="0"/>
        <v>11.774211926611091</v>
      </c>
      <c r="O22" s="139">
        <f t="shared" si="1"/>
        <v>14.288965810647042</v>
      </c>
    </row>
    <row r="23" spans="1:15" x14ac:dyDescent="0.2">
      <c r="A23" s="138">
        <v>2016</v>
      </c>
      <c r="B23" s="139">
        <f>B22*('LE Shares'!B23/'LE Shares'!B22)/('LE Efficiency'!B23/'LE Efficiency'!B22)</f>
        <v>0.58811187980585222</v>
      </c>
      <c r="C23" s="139">
        <f>C22*('LE Shares'!C23/'LE Shares'!C22)/('LE Efficiency'!C23/'LE Efficiency'!C22)</f>
        <v>1.9047451938736679</v>
      </c>
      <c r="D23" s="139">
        <f>D22*('LE Shares'!D23/'LE Shares'!D22)/('LE Efficiency'!D23/'LE Efficiency'!D22)</f>
        <v>1.9647202959490977</v>
      </c>
      <c r="E23" s="139">
        <f>E22*('LE Shares'!E23/'LE Shares'!E22)/('LE Efficiency'!E23/'LE Efficiency'!E22)</f>
        <v>0.31495865689692021</v>
      </c>
      <c r="F23" s="139">
        <f>F22*('LE Shares'!F23/'LE Shares'!F22)/('LE Efficiency'!F23/'LE Efficiency'!F22)</f>
        <v>6.8798483131897126E-2</v>
      </c>
      <c r="G23" s="139">
        <f>G22*('LE Shares'!G23/'LE Shares'!G22)/('LE Efficiency'!G23/'LE Efficiency'!G22)</f>
        <v>1.5455979325948317</v>
      </c>
      <c r="H23" s="139">
        <f>H22*('LE Shares'!H23/'LE Shares'!H22)/('LE Efficiency'!H23/'LE Efficiency'!H22)</f>
        <v>0.35813245888270251</v>
      </c>
      <c r="I23" s="139">
        <f>I22*('LE Shares'!I23/'LE Shares'!I22)/('LE Efficiency'!I23/'LE Efficiency'!I22)</f>
        <v>3.2231921299443229</v>
      </c>
      <c r="J23" s="139">
        <f>J22*('LE Shares'!J23/'LE Shares'!J22)/('LE Efficiency'!J23/'LE Efficiency'!J22)</f>
        <v>0.41346494246471793</v>
      </c>
      <c r="K23" s="139">
        <f>K22*('LE Shares'!K23/'LE Shares'!K22)/('LE Efficiency'!K23/'LE Efficiency'!K22)</f>
        <v>3.9294212060723095</v>
      </c>
      <c r="L23" s="139">
        <f>'LE PV'!K23</f>
        <v>0</v>
      </c>
      <c r="M23" s="143"/>
      <c r="N23" s="139">
        <f t="shared" si="0"/>
        <v>11.818286105936799</v>
      </c>
      <c r="O23" s="139">
        <f t="shared" si="1"/>
        <v>14.31114317961632</v>
      </c>
    </row>
    <row r="24" spans="1:15" x14ac:dyDescent="0.2">
      <c r="A24" s="138">
        <v>2017</v>
      </c>
      <c r="B24" s="139">
        <f>B23*('LE Shares'!B24/'LE Shares'!B23)/('LE Efficiency'!B24/'LE Efficiency'!B23)</f>
        <v>0.58314432148266948</v>
      </c>
      <c r="C24" s="139">
        <f>C23*('LE Shares'!C24/'LE Shares'!C23)/('LE Efficiency'!C24/'LE Efficiency'!C23)</f>
        <v>1.8921873376357266</v>
      </c>
      <c r="D24" s="139">
        <f>D23*('LE Shares'!D24/'LE Shares'!D23)/('LE Efficiency'!D24/'LE Efficiency'!D23)</f>
        <v>1.9652445491702617</v>
      </c>
      <c r="E24" s="139">
        <f>E23*('LE Shares'!E24/'LE Shares'!E23)/('LE Efficiency'!E24/'LE Efficiency'!E23)</f>
        <v>0.31172090566174321</v>
      </c>
      <c r="F24" s="139">
        <f>F23*('LE Shares'!F24/'LE Shares'!F23)/('LE Efficiency'!F24/'LE Efficiency'!F23)</f>
        <v>6.7999076219363352E-2</v>
      </c>
      <c r="G24" s="139">
        <f>G23*('LE Shares'!G24/'LE Shares'!G23)/('LE Efficiency'!G24/'LE Efficiency'!G23)</f>
        <v>1.5179990258499476</v>
      </c>
      <c r="H24" s="139">
        <f>H23*('LE Shares'!H24/'LE Shares'!H23)/('LE Efficiency'!H24/'LE Efficiency'!H23)</f>
        <v>0.35615331023723379</v>
      </c>
      <c r="I24" s="139">
        <f>I23*('LE Shares'!I24/'LE Shares'!I23)/('LE Efficiency'!I24/'LE Efficiency'!I23)</f>
        <v>3.2053797921351044</v>
      </c>
      <c r="J24" s="139">
        <f>J23*('LE Shares'!J24/'LE Shares'!J23)/('LE Efficiency'!J24/'LE Efficiency'!J23)</f>
        <v>0.41429883945229745</v>
      </c>
      <c r="K24" s="139">
        <f>K23*('LE Shares'!K24/'LE Shares'!K23)/('LE Efficiency'!K24/'LE Efficiency'!K23)</f>
        <v>4.0233704341266012</v>
      </c>
      <c r="L24" s="139">
        <f>'LE PV'!K24</f>
        <v>0</v>
      </c>
      <c r="M24" s="143"/>
      <c r="N24" s="139">
        <f t="shared" si="0"/>
        <v>11.862165932852552</v>
      </c>
      <c r="O24" s="139">
        <f t="shared" si="1"/>
        <v>14.337497591970948</v>
      </c>
    </row>
    <row r="25" spans="1:15" x14ac:dyDescent="0.2">
      <c r="A25" s="138">
        <v>2018</v>
      </c>
      <c r="B25" s="139">
        <f>B24*('LE Shares'!B25/'LE Shares'!B24)/('LE Efficiency'!B25/'LE Efficiency'!B24)</f>
        <v>0.57797045906944167</v>
      </c>
      <c r="C25" s="139">
        <f>C24*('LE Shares'!C25/'LE Shares'!C24)/('LE Efficiency'!C25/'LE Efficiency'!C24)</f>
        <v>1.8786786558534367</v>
      </c>
      <c r="D25" s="139">
        <f>D24*('LE Shares'!D25/'LE Shares'!D24)/('LE Efficiency'!D25/'LE Efficiency'!D24)</f>
        <v>1.9657184254583959</v>
      </c>
      <c r="E25" s="139">
        <f>E24*('LE Shares'!E25/'LE Shares'!E24)/('LE Efficiency'!E25/'LE Efficiency'!E24)</f>
        <v>0.30838502765500309</v>
      </c>
      <c r="F25" s="139">
        <f>F24*('LE Shares'!F25/'LE Shares'!F24)/('LE Efficiency'!F25/'LE Efficiency'!F24)</f>
        <v>6.7244268081581224E-2</v>
      </c>
      <c r="G25" s="139">
        <f>G24*('LE Shares'!G25/'LE Shares'!G24)/('LE Efficiency'!G25/'LE Efficiency'!G24)</f>
        <v>1.4932389384027538</v>
      </c>
      <c r="H25" s="139">
        <f>H24*('LE Shares'!H25/'LE Shares'!H24)/('LE Efficiency'!H25/'LE Efficiency'!H24)</f>
        <v>0.35457063146847762</v>
      </c>
      <c r="I25" s="139">
        <f>I24*('LE Shares'!I25/'LE Shares'!I24)/('LE Efficiency'!I25/'LE Efficiency'!I24)</f>
        <v>3.1911356832162991</v>
      </c>
      <c r="J25" s="139">
        <f>J24*('LE Shares'!J25/'LE Shares'!J24)/('LE Efficiency'!J25/'LE Efficiency'!J24)</f>
        <v>0.41513273643987703</v>
      </c>
      <c r="K25" s="139">
        <f>K24*('LE Shares'!K25/'LE Shares'!K24)/('LE Efficiency'!K25/'LE Efficiency'!K24)</f>
        <v>4.1118890388372122</v>
      </c>
      <c r="L25" s="139">
        <f>'LE PV'!K25</f>
        <v>0</v>
      </c>
      <c r="M25" s="143"/>
      <c r="N25" s="139">
        <f t="shared" si="0"/>
        <v>11.907314749559601</v>
      </c>
      <c r="O25" s="139">
        <f t="shared" si="1"/>
        <v>14.363963864482479</v>
      </c>
    </row>
    <row r="26" spans="1:15" x14ac:dyDescent="0.2">
      <c r="A26" s="138">
        <v>2019</v>
      </c>
      <c r="B26" s="139">
        <f>B25*('LE Shares'!B26/'LE Shares'!B25)/('LE Efficiency'!B26/'LE Efficiency'!B25)</f>
        <v>0.57316470277384146</v>
      </c>
      <c r="C26" s="139">
        <f>C25*('LE Shares'!C26/'LE Shares'!C25)/('LE Efficiency'!C26/'LE Efficiency'!C25)</f>
        <v>1.8671443464296471</v>
      </c>
      <c r="D26" s="139">
        <f>D25*('LE Shares'!D26/'LE Shares'!D25)/('LE Efficiency'!D26/'LE Efficiency'!D25)</f>
        <v>1.965993450817856</v>
      </c>
      <c r="E26" s="139">
        <f>E25*('LE Shares'!E26/'LE Shares'!E25)/('LE Efficiency'!E26/'LE Efficiency'!E25)</f>
        <v>0.30543481463529903</v>
      </c>
      <c r="F26" s="139">
        <f>F25*('LE Shares'!F26/'LE Shares'!F25)/('LE Efficiency'!F26/'LE Efficiency'!F25)</f>
        <v>6.6490932653888404E-2</v>
      </c>
      <c r="G26" s="139">
        <f>G25*('LE Shares'!G26/'LE Shares'!G25)/('LE Efficiency'!G26/'LE Efficiency'!G25)</f>
        <v>1.4714727485284103</v>
      </c>
      <c r="H26" s="139">
        <f>H25*('LE Shares'!H26/'LE Shares'!H25)/('LE Efficiency'!H26/'LE Efficiency'!H25)</f>
        <v>0.35334615980276229</v>
      </c>
      <c r="I26" s="139">
        <f>I25*('LE Shares'!I26/'LE Shares'!I25)/('LE Efficiency'!I26/'LE Efficiency'!I25)</f>
        <v>3.1801154382248611</v>
      </c>
      <c r="J26" s="139">
        <f>J25*('LE Shares'!J26/'LE Shares'!J25)/('LE Efficiency'!J26/'LE Efficiency'!J25)</f>
        <v>0.41596663342745654</v>
      </c>
      <c r="K26" s="139">
        <f>K25*('LE Shares'!K26/'LE Shares'!K25)/('LE Efficiency'!K26/'LE Efficiency'!K25)</f>
        <v>4.1974507084934363</v>
      </c>
      <c r="L26" s="139">
        <f>'LE PV'!K26</f>
        <v>0</v>
      </c>
      <c r="M26" s="143"/>
      <c r="N26" s="139">
        <f t="shared" si="0"/>
        <v>11.956270886583971</v>
      </c>
      <c r="O26" s="139">
        <f t="shared" si="1"/>
        <v>14.396579935787459</v>
      </c>
    </row>
    <row r="27" spans="1:15" x14ac:dyDescent="0.2">
      <c r="A27" s="138">
        <v>2020</v>
      </c>
      <c r="B27" s="139">
        <f>B26*('LE Shares'!B27/'LE Shares'!B26)/('LE Efficiency'!B27/'LE Efficiency'!B26)</f>
        <v>0.56831403877785991</v>
      </c>
      <c r="C27" s="139">
        <f>C26*('LE Shares'!C27/'LE Shares'!C26)/('LE Efficiency'!C27/'LE Efficiency'!C26)</f>
        <v>1.8558403026826074</v>
      </c>
      <c r="D27" s="139">
        <f>D26*('LE Shares'!D27/'LE Shares'!D26)/('LE Efficiency'!D27/'LE Efficiency'!D26)</f>
        <v>1.9662576923841655</v>
      </c>
      <c r="E27" s="139">
        <f>E26*('LE Shares'!E27/'LE Shares'!E26)/('LE Efficiency'!E27/'LE Efficiency'!E26)</f>
        <v>0.30186614081534757</v>
      </c>
      <c r="F27" s="139">
        <f>F26*('LE Shares'!F27/'LE Shares'!F26)/('LE Efficiency'!F27/'LE Efficiency'!F26)</f>
        <v>6.5843291713284346E-2</v>
      </c>
      <c r="G27" s="139">
        <f>G26*('LE Shares'!G27/'LE Shares'!G26)/('LE Efficiency'!G27/'LE Efficiency'!G26)</f>
        <v>1.4511604278748149</v>
      </c>
      <c r="H27" s="139">
        <f>H26*('LE Shares'!H27/'LE Shares'!H26)/('LE Efficiency'!H27/'LE Efficiency'!H26)</f>
        <v>0.3518817754494345</v>
      </c>
      <c r="I27" s="139">
        <f>I26*('LE Shares'!I27/'LE Shares'!I26)/('LE Efficiency'!I27/'LE Efficiency'!I26)</f>
        <v>3.1669359790449114</v>
      </c>
      <c r="J27" s="139">
        <f>J26*('LE Shares'!J27/'LE Shares'!J26)/('LE Efficiency'!J27/'LE Efficiency'!J26)</f>
        <v>0.41680053041503606</v>
      </c>
      <c r="K27" s="139">
        <f>K26*('LE Shares'!K27/'LE Shares'!K26)/('LE Efficiency'!K27/'LE Efficiency'!K26)</f>
        <v>4.2793132595291867</v>
      </c>
      <c r="L27" s="139">
        <f>'LE PV'!K27</f>
        <v>0</v>
      </c>
      <c r="M27" s="143"/>
      <c r="N27" s="139">
        <f t="shared" si="0"/>
        <v>12.000059097226183</v>
      </c>
      <c r="O27" s="139">
        <f t="shared" si="1"/>
        <v>14.42421343868665</v>
      </c>
    </row>
    <row r="28" spans="1:15" x14ac:dyDescent="0.2">
      <c r="A28" s="147">
        <v>2021</v>
      </c>
      <c r="B28" s="139">
        <f>B27*('LE Shares'!B28/'LE Shares'!B27)/('LE Efficiency'!B28/'LE Efficiency'!B27)</f>
        <v>0.56430568872942632</v>
      </c>
      <c r="C28" s="139">
        <f>C27*('LE Shares'!C28/'LE Shares'!C27)/('LE Efficiency'!C28/'LE Efficiency'!C27)</f>
        <v>1.8451607052123253</v>
      </c>
      <c r="D28" s="139">
        <f>D27*('LE Shares'!D28/'LE Shares'!D27)/('LE Efficiency'!D28/'LE Efficiency'!D27)</f>
        <v>1.9668624574135103</v>
      </c>
      <c r="E28" s="139">
        <f>E27*('LE Shares'!E28/'LE Shares'!E27)/('LE Efficiency'!E28/'LE Efficiency'!E27)</f>
        <v>0.29853209534083325</v>
      </c>
      <c r="F28" s="139">
        <f>F27*('LE Shares'!F28/'LE Shares'!F27)/('LE Efficiency'!F28/'LE Efficiency'!F27)</f>
        <v>6.5044022557563155E-2</v>
      </c>
      <c r="G28" s="139">
        <f>G27*('LE Shares'!G28/'LE Shares'!G27)/('LE Efficiency'!G28/'LE Efficiency'!G27)</f>
        <v>1.4333710903400378</v>
      </c>
      <c r="H28" s="139">
        <f>H27*('LE Shares'!H28/'LE Shares'!H27)/('LE Efficiency'!H28/'LE Efficiency'!H27)</f>
        <v>0.35064966574960515</v>
      </c>
      <c r="I28" s="139">
        <f>I27*('LE Shares'!I28/'LE Shares'!I27)/('LE Efficiency'!I28/'LE Efficiency'!I27)</f>
        <v>3.1558469917464471</v>
      </c>
      <c r="J28" s="139">
        <f>J27*('LE Shares'!J28/'LE Shares'!J27)/('LE Efficiency'!J28/'LE Efficiency'!J27)</f>
        <v>0.41763442740261558</v>
      </c>
      <c r="K28" s="139">
        <f>K27*('LE Shares'!K28/'LE Shares'!K27)/('LE Efficiency'!K28/'LE Efficiency'!K27)</f>
        <v>4.3654652870651027</v>
      </c>
      <c r="L28" s="139">
        <f>'LE PV'!K28</f>
        <v>0</v>
      </c>
      <c r="M28" s="143"/>
      <c r="N28" s="139">
        <f t="shared" si="0"/>
        <v>12.053406037615714</v>
      </c>
      <c r="O28" s="139">
        <f t="shared" si="1"/>
        <v>14.462872431557466</v>
      </c>
    </row>
    <row r="29" spans="1:15" x14ac:dyDescent="0.2">
      <c r="A29" s="147">
        <v>2022</v>
      </c>
      <c r="B29" s="139">
        <f>B28*('LE Shares'!B29/'LE Shares'!B28)/('LE Efficiency'!B29/'LE Efficiency'!B28)</f>
        <v>0.56029149570531689</v>
      </c>
      <c r="C29" s="139">
        <f>C28*('LE Shares'!C29/'LE Shares'!C28)/('LE Efficiency'!C29/'LE Efficiency'!C28)</f>
        <v>1.8365452943954503</v>
      </c>
      <c r="D29" s="139">
        <f>D28*('LE Shares'!D29/'LE Shares'!D28)/('LE Efficiency'!D29/'LE Efficiency'!D28)</f>
        <v>1.9673407385809061</v>
      </c>
      <c r="E29" s="139">
        <f>E28*('LE Shares'!E29/'LE Shares'!E28)/('LE Efficiency'!E29/'LE Efficiency'!E28)</f>
        <v>0.29519519217421819</v>
      </c>
      <c r="F29" s="139">
        <f>F28*('LE Shares'!F29/'LE Shares'!F28)/('LE Efficiency'!F29/'LE Efficiency'!F28)</f>
        <v>6.4347357687983553E-2</v>
      </c>
      <c r="G29" s="139">
        <f>G28*('LE Shares'!G29/'LE Shares'!G28)/('LE Efficiency'!G29/'LE Efficiency'!G28)</f>
        <v>1.4172547184270026</v>
      </c>
      <c r="H29" s="139">
        <f>H28*('LE Shares'!H29/'LE Shares'!H28)/('LE Efficiency'!H29/'LE Efficiency'!H28)</f>
        <v>0.34959026385277825</v>
      </c>
      <c r="I29" s="139">
        <f>I28*('LE Shares'!I29/'LE Shares'!I28)/('LE Efficiency'!I29/'LE Efficiency'!I28)</f>
        <v>3.1463123746750052</v>
      </c>
      <c r="J29" s="139">
        <f>J28*('LE Shares'!J29/'LE Shares'!J28)/('LE Efficiency'!J29/'LE Efficiency'!J28)</f>
        <v>0.41846832439019516</v>
      </c>
      <c r="K29" s="139">
        <f>K28*('LE Shares'!K29/'LE Shares'!K28)/('LE Efficiency'!K29/'LE Efficiency'!K28)</f>
        <v>4.4457472983409376</v>
      </c>
      <c r="L29" s="139">
        <f>'LE PV'!K29</f>
        <v>0</v>
      </c>
      <c r="M29" s="143"/>
      <c r="N29" s="139">
        <f t="shared" si="0"/>
        <v>12.104256268129028</v>
      </c>
      <c r="O29" s="139">
        <f t="shared" si="1"/>
        <v>14.501093058229795</v>
      </c>
    </row>
    <row r="30" spans="1:15" x14ac:dyDescent="0.2">
      <c r="A30" s="147">
        <v>2023</v>
      </c>
      <c r="B30" s="139">
        <f>B29*('LE Shares'!B30/'LE Shares'!B29)/('LE Efficiency'!B30/'LE Efficiency'!B29)</f>
        <v>0.55667168230787745</v>
      </c>
      <c r="C30" s="139">
        <f>C29*('LE Shares'!C30/'LE Shares'!C29)/('LE Efficiency'!C30/'LE Efficiency'!C29)</f>
        <v>1.8281114728139427</v>
      </c>
      <c r="D30" s="139">
        <f>D29*('LE Shares'!D30/'LE Shares'!D29)/('LE Efficiency'!D30/'LE Efficiency'!D29)</f>
        <v>1.9675364661078341</v>
      </c>
      <c r="E30" s="139">
        <f>E29*('LE Shares'!E30/'LE Shares'!E29)/('LE Efficiency'!E30/'LE Efficiency'!E29)</f>
        <v>0.29202470833275329</v>
      </c>
      <c r="F30" s="139">
        <f>F29*('LE Shares'!F30/'LE Shares'!F29)/('LE Efficiency'!F30/'LE Efficiency'!F29)</f>
        <v>6.3686459658287772E-2</v>
      </c>
      <c r="G30" s="139">
        <f>G29*('LE Shares'!G30/'LE Shares'!G29)/('LE Efficiency'!G30/'LE Efficiency'!G29)</f>
        <v>1.4033749630463386</v>
      </c>
      <c r="H30" s="139">
        <f>H29*('LE Shares'!H30/'LE Shares'!H29)/('LE Efficiency'!H30/'LE Efficiency'!H29)</f>
        <v>0.34869448136443965</v>
      </c>
      <c r="I30" s="139">
        <f>I29*('LE Shares'!I30/'LE Shares'!I29)/('LE Efficiency'!I30/'LE Efficiency'!I29)</f>
        <v>3.1382503322799575</v>
      </c>
      <c r="J30" s="139">
        <f>J29*('LE Shares'!J30/'LE Shares'!J29)/('LE Efficiency'!J30/'LE Efficiency'!J29)</f>
        <v>0.41930222137777473</v>
      </c>
      <c r="K30" s="139">
        <f>K29*('LE Shares'!K30/'LE Shares'!K29)/('LE Efficiency'!K30/'LE Efficiency'!K29)</f>
        <v>4.5303325003158932</v>
      </c>
      <c r="L30" s="139">
        <f>'LE PV'!K30</f>
        <v>0</v>
      </c>
      <c r="M30" s="143"/>
      <c r="N30" s="139">
        <f t="shared" si="0"/>
        <v>12.16320213248328</v>
      </c>
      <c r="O30" s="139">
        <f t="shared" si="1"/>
        <v>14.547985287605099</v>
      </c>
    </row>
    <row r="31" spans="1:15" x14ac:dyDescent="0.2">
      <c r="A31" s="147">
        <v>2024</v>
      </c>
      <c r="B31" s="139">
        <f>B30*('LE Shares'!B31/'LE Shares'!B30)/('LE Efficiency'!B31/'LE Efficiency'!B30)</f>
        <v>0.55311813255466213</v>
      </c>
      <c r="C31" s="139">
        <f>C30*('LE Shares'!C31/'LE Shares'!C30)/('LE Efficiency'!C31/'LE Efficiency'!C30)</f>
        <v>1.8196933767046786</v>
      </c>
      <c r="D31" s="139">
        <f>D30*('LE Shares'!D31/'LE Shares'!D30)/('LE Efficiency'!D31/'LE Efficiency'!D30)</f>
        <v>1.96710519227368</v>
      </c>
      <c r="E31" s="139">
        <f>E30*('LE Shares'!E31/'LE Shares'!E30)/('LE Efficiency'!E31/'LE Efficiency'!E30)</f>
        <v>0.28891573170975138</v>
      </c>
      <c r="F31" s="139">
        <f>F30*('LE Shares'!F31/'LE Shares'!F30)/('LE Efficiency'!F31/'LE Efficiency'!F30)</f>
        <v>6.305162053252969E-2</v>
      </c>
      <c r="G31" s="139">
        <f>G30*('LE Shares'!G31/'LE Shares'!G30)/('LE Efficiency'!G31/'LE Efficiency'!G30)</f>
        <v>1.3913674671671838</v>
      </c>
      <c r="H31" s="139">
        <f>H30*('LE Shares'!H31/'LE Shares'!H30)/('LE Efficiency'!H31/'LE Efficiency'!H30)</f>
        <v>0.34788178629318178</v>
      </c>
      <c r="I31" s="139">
        <f>I30*('LE Shares'!I31/'LE Shares'!I30)/('LE Efficiency'!I31/'LE Efficiency'!I30)</f>
        <v>3.1309360766386365</v>
      </c>
      <c r="J31" s="139">
        <f>J30*('LE Shares'!J31/'LE Shares'!J30)/('LE Efficiency'!J31/'LE Efficiency'!J30)</f>
        <v>0.42013611836535425</v>
      </c>
      <c r="K31" s="139">
        <f>K30*('LE Shares'!K31/'LE Shares'!K30)/('LE Efficiency'!K31/'LE Efficiency'!K30)</f>
        <v>4.613286009461425</v>
      </c>
      <c r="L31" s="139">
        <f>'LE PV'!K31</f>
        <v>0</v>
      </c>
      <c r="M31" s="143"/>
      <c r="N31" s="139">
        <f t="shared" si="0"/>
        <v>12.222680002441743</v>
      </c>
      <c r="O31" s="139">
        <f t="shared" si="1"/>
        <v>14.595491511701084</v>
      </c>
    </row>
    <row r="32" spans="1:15" x14ac:dyDescent="0.2">
      <c r="A32" s="147">
        <v>2025</v>
      </c>
      <c r="B32" s="139">
        <f>B31*('LE Shares'!B32/'LE Shares'!B31)/('LE Efficiency'!B32/'LE Efficiency'!B31)</f>
        <v>0.54969372189223842</v>
      </c>
      <c r="C32" s="139">
        <f>C31*('LE Shares'!C32/'LE Shares'!C31)/('LE Efficiency'!C32/'LE Efficiency'!C31)</f>
        <v>1.812411234045292</v>
      </c>
      <c r="D32" s="139">
        <f>D31*('LE Shares'!D32/'LE Shares'!D31)/('LE Efficiency'!D32/'LE Efficiency'!D31)</f>
        <v>1.9666306472138804</v>
      </c>
      <c r="E32" s="139">
        <f>E31*('LE Shares'!E32/'LE Shares'!E31)/('LE Efficiency'!E32/'LE Efficiency'!E31)</f>
        <v>0.28580489253441149</v>
      </c>
      <c r="F32" s="139">
        <f>F31*('LE Shares'!F32/'LE Shares'!F31)/('LE Efficiency'!F32/'LE Efficiency'!F31)</f>
        <v>6.2368833403109683E-2</v>
      </c>
      <c r="G32" s="139">
        <f>G31*('LE Shares'!G32/'LE Shares'!G31)/('LE Efficiency'!G32/'LE Efficiency'!G31)</f>
        <v>1.3814926316897018</v>
      </c>
      <c r="H32" s="139">
        <f>H31*('LE Shares'!H32/'LE Shares'!H31)/('LE Efficiency'!H32/'LE Efficiency'!H31)</f>
        <v>0.34712519455959073</v>
      </c>
      <c r="I32" s="139">
        <f>I31*('LE Shares'!I32/'LE Shares'!I31)/('LE Efficiency'!I32/'LE Efficiency'!I31)</f>
        <v>3.1241267510363171</v>
      </c>
      <c r="J32" s="139">
        <f>J31*('LE Shares'!J32/'LE Shares'!J31)/('LE Efficiency'!J32/'LE Efficiency'!J31)</f>
        <v>0.42097001535293382</v>
      </c>
      <c r="K32" s="139">
        <f>K31*('LE Shares'!K32/'LE Shares'!K31)/('LE Efficiency'!K32/'LE Efficiency'!K31)</f>
        <v>4.6984584811092391</v>
      </c>
      <c r="L32" s="139">
        <f>'LE PV'!K32</f>
        <v>0</v>
      </c>
      <c r="M32" s="143"/>
      <c r="N32" s="139">
        <f t="shared" si="0"/>
        <v>12.286977446899185</v>
      </c>
      <c r="O32" s="139">
        <f t="shared" si="1"/>
        <v>14.649082402836715</v>
      </c>
    </row>
    <row r="33" spans="1:15" x14ac:dyDescent="0.2">
      <c r="A33" s="147">
        <f t="shared" ref="A33:A50" si="2">A32+1</f>
        <v>2026</v>
      </c>
      <c r="B33" s="139">
        <f>B32*('LE Shares'!B33/'LE Shares'!B32)/('LE Efficiency'!B33/'LE Efficiency'!B32)</f>
        <v>0.54628154837219012</v>
      </c>
      <c r="C33" s="139">
        <f>C32*('LE Shares'!C33/'LE Shares'!C32)/('LE Efficiency'!C33/'LE Efficiency'!C32)</f>
        <v>1.8033086369890838</v>
      </c>
      <c r="D33" s="139">
        <f>D32*('LE Shares'!D33/'LE Shares'!D32)/('LE Efficiency'!D33/'LE Efficiency'!D32)</f>
        <v>1.965928306277946</v>
      </c>
      <c r="E33" s="139">
        <f>E32*('LE Shares'!E33/'LE Shares'!E32)/('LE Efficiency'!E33/'LE Efficiency'!E32)</f>
        <v>0.28290305273611821</v>
      </c>
      <c r="F33" s="139">
        <f>F32*('LE Shares'!F33/'LE Shares'!F32)/('LE Efficiency'!F33/'LE Efficiency'!F32)</f>
        <v>6.1824713309913397E-2</v>
      </c>
      <c r="G33" s="139">
        <f>G32*('LE Shares'!G33/'LE Shares'!G32)/('LE Efficiency'!G33/'LE Efficiency'!G32)</f>
        <v>1.373203576995063</v>
      </c>
      <c r="H33" s="139">
        <f>H32*('LE Shares'!H33/'LE Shares'!H32)/('LE Efficiency'!H33/'LE Efficiency'!H32)</f>
        <v>0.34648276406197631</v>
      </c>
      <c r="I33" s="139">
        <f>I32*('LE Shares'!I33/'LE Shares'!I32)/('LE Efficiency'!I33/'LE Efficiency'!I32)</f>
        <v>3.1183448765577886</v>
      </c>
      <c r="J33" s="139">
        <f>J32*('LE Shares'!J33/'LE Shares'!J32)/('LE Efficiency'!J33/'LE Efficiency'!J32)</f>
        <v>0.4218039123405134</v>
      </c>
      <c r="K33" s="139">
        <f>K32*('LE Shares'!K33/'LE Shares'!K32)/('LE Efficiency'!K33/'LE Efficiency'!K32)</f>
        <v>4.7804142410542179</v>
      </c>
      <c r="L33" s="139">
        <f>'LE PV'!K33</f>
        <v>0</v>
      </c>
      <c r="M33" s="143"/>
      <c r="N33" s="139">
        <f t="shared" si="0"/>
        <v>12.350905443333536</v>
      </c>
      <c r="O33" s="139">
        <f t="shared" si="1"/>
        <v>14.70049562869481</v>
      </c>
    </row>
    <row r="34" spans="1:15" x14ac:dyDescent="0.2">
      <c r="A34" s="147">
        <f t="shared" si="2"/>
        <v>2027</v>
      </c>
      <c r="B34" s="139">
        <f>B33*('LE Shares'!B34/'LE Shares'!B33)/('LE Efficiency'!B34/'LE Efficiency'!B33)</f>
        <v>0.54283421634795825</v>
      </c>
      <c r="C34" s="139">
        <f>C33*('LE Shares'!C34/'LE Shares'!C33)/('LE Efficiency'!C34/'LE Efficiency'!C33)</f>
        <v>1.7946695182269405</v>
      </c>
      <c r="D34" s="139">
        <f>D33*('LE Shares'!D34/'LE Shares'!D33)/('LE Efficiency'!D34/'LE Efficiency'!D33)</f>
        <v>1.9652264668156234</v>
      </c>
      <c r="E34" s="139">
        <f>E33*('LE Shares'!E34/'LE Shares'!E33)/('LE Efficiency'!E34/'LE Efficiency'!E33)</f>
        <v>0.28006325732127546</v>
      </c>
      <c r="F34" s="139">
        <f>F33*('LE Shares'!F34/'LE Shares'!F33)/('LE Efficiency'!F34/'LE Efficiency'!F33)</f>
        <v>6.1233651976744359E-2</v>
      </c>
      <c r="G34" s="139">
        <f>G33*('LE Shares'!G34/'LE Shares'!G33)/('LE Efficiency'!G34/'LE Efficiency'!G33)</f>
        <v>1.3665823429159043</v>
      </c>
      <c r="H34" s="139">
        <f>H33*('LE Shares'!H34/'LE Shares'!H33)/('LE Efficiency'!H34/'LE Efficiency'!H33)</f>
        <v>0.34591929346667238</v>
      </c>
      <c r="I34" s="139">
        <f>I33*('LE Shares'!I34/'LE Shares'!I33)/('LE Efficiency'!I34/'LE Efficiency'!I33)</f>
        <v>3.113273641200053</v>
      </c>
      <c r="J34" s="139">
        <f>J33*('LE Shares'!J34/'LE Shares'!J33)/('LE Efficiency'!J34/'LE Efficiency'!J33)</f>
        <v>0.42263780932809297</v>
      </c>
      <c r="K34" s="139">
        <f>K33*('LE Shares'!K34/'LE Shares'!K33)/('LE Efficiency'!K34/'LE Efficiency'!K33)</f>
        <v>4.8608622859091799</v>
      </c>
      <c r="L34" s="139">
        <f>'LE PV'!K34</f>
        <v>0</v>
      </c>
      <c r="M34" s="143"/>
      <c r="N34" s="139">
        <f t="shared" si="0"/>
        <v>12.415798748933545</v>
      </c>
      <c r="O34" s="139">
        <f t="shared" si="1"/>
        <v>14.753302483508445</v>
      </c>
    </row>
    <row r="35" spans="1:15" x14ac:dyDescent="0.2">
      <c r="A35" s="147">
        <f t="shared" si="2"/>
        <v>2028</v>
      </c>
      <c r="B35" s="139">
        <f>B34*('LE Shares'!B35/'LE Shares'!B34)/('LE Efficiency'!B35/'LE Efficiency'!B34)</f>
        <v>0.53979395745193925</v>
      </c>
      <c r="C35" s="139">
        <f>C34*('LE Shares'!C35/'LE Shares'!C34)/('LE Efficiency'!C35/'LE Efficiency'!C34)</f>
        <v>1.7883761106482365</v>
      </c>
      <c r="D35" s="139">
        <f>D34*('LE Shares'!D35/'LE Shares'!D34)/('LE Efficiency'!D35/'LE Efficiency'!D34)</f>
        <v>1.9635101591583077</v>
      </c>
      <c r="E35" s="139">
        <f>E34*('LE Shares'!E35/'LE Shares'!E34)/('LE Efficiency'!E35/'LE Efficiency'!E34)</f>
        <v>0.27767905619088412</v>
      </c>
      <c r="F35" s="139">
        <f>F34*('LE Shares'!F35/'LE Shares'!F34)/('LE Efficiency'!F35/'LE Efficiency'!F34)</f>
        <v>6.0652657545284386E-2</v>
      </c>
      <c r="G35" s="139">
        <f>G34*('LE Shares'!G35/'LE Shares'!G34)/('LE Efficiency'!G35/'LE Efficiency'!G34)</f>
        <v>1.3614152251808371</v>
      </c>
      <c r="H35" s="139">
        <f>H34*('LE Shares'!H35/'LE Shares'!H34)/('LE Efficiency'!H35/'LE Efficiency'!H34)</f>
        <v>0.34548495268480389</v>
      </c>
      <c r="I35" s="139">
        <f>I34*('LE Shares'!I35/'LE Shares'!I34)/('LE Efficiency'!I35/'LE Efficiency'!I34)</f>
        <v>3.1093645741632372</v>
      </c>
      <c r="J35" s="139">
        <f>J34*('LE Shares'!J35/'LE Shares'!J34)/('LE Efficiency'!J35/'LE Efficiency'!J34)</f>
        <v>0.42347170631567244</v>
      </c>
      <c r="K35" s="139">
        <f>K34*('LE Shares'!K35/'LE Shares'!K34)/('LE Efficiency'!K35/'LE Efficiency'!K34)</f>
        <v>4.9406384670031711</v>
      </c>
      <c r="L35" s="139">
        <f>'LE PV'!K35</f>
        <v>0</v>
      </c>
      <c r="M35" s="143"/>
      <c r="N35" s="139">
        <f t="shared" si="0"/>
        <v>12.482216798242197</v>
      </c>
      <c r="O35" s="139">
        <f t="shared" si="1"/>
        <v>14.810386866342373</v>
      </c>
    </row>
    <row r="36" spans="1:15" x14ac:dyDescent="0.2">
      <c r="A36" s="147">
        <f t="shared" si="2"/>
        <v>2029</v>
      </c>
      <c r="B36" s="139">
        <f>B35*('LE Shares'!B36/'LE Shares'!B35)/('LE Efficiency'!B36/'LE Efficiency'!B35)</f>
        <v>0.5369695405183017</v>
      </c>
      <c r="C36" s="139">
        <f>C35*('LE Shares'!C36/'LE Shares'!C35)/('LE Efficiency'!C36/'LE Efficiency'!C35)</f>
        <v>1.7826191731947874</v>
      </c>
      <c r="D36" s="139">
        <f>D35*('LE Shares'!D36/'LE Shares'!D35)/('LE Efficiency'!D36/'LE Efficiency'!D35)</f>
        <v>1.9630012636497036</v>
      </c>
      <c r="E36" s="139">
        <f>E35*('LE Shares'!E36/'LE Shares'!E35)/('LE Efficiency'!E36/'LE Efficiency'!E35)</f>
        <v>0.2755040023122996</v>
      </c>
      <c r="F36" s="139">
        <f>F35*('LE Shares'!F36/'LE Shares'!F35)/('LE Efficiency'!F36/'LE Efficiency'!F35)</f>
        <v>6.0196437192337332E-2</v>
      </c>
      <c r="G36" s="139">
        <f>G35*('LE Shares'!G36/'LE Shares'!G35)/('LE Efficiency'!G36/'LE Efficiency'!G35)</f>
        <v>1.3575895323141562</v>
      </c>
      <c r="H36" s="139">
        <f>H35*('LE Shares'!H36/'LE Shares'!H35)/('LE Efficiency'!H36/'LE Efficiency'!H35)</f>
        <v>0.34514910596509751</v>
      </c>
      <c r="I36" s="139">
        <f>I35*('LE Shares'!I36/'LE Shares'!I35)/('LE Efficiency'!I36/'LE Efficiency'!I35)</f>
        <v>3.1063419536858801</v>
      </c>
      <c r="J36" s="139">
        <f>J35*('LE Shares'!J36/'LE Shares'!J35)/('LE Efficiency'!J36/'LE Efficiency'!J35)</f>
        <v>0.42430560330325201</v>
      </c>
      <c r="K36" s="139">
        <f>K35*('LE Shares'!K36/'LE Shares'!K35)/('LE Efficiency'!K36/'LE Efficiency'!K35)</f>
        <v>5.0198601355007373</v>
      </c>
      <c r="L36" s="139">
        <f>'LE PV'!K36</f>
        <v>0</v>
      </c>
      <c r="M36" s="143"/>
      <c r="N36" s="139">
        <f t="shared" si="0"/>
        <v>12.551948033923463</v>
      </c>
      <c r="O36" s="139">
        <f t="shared" si="1"/>
        <v>14.871536747636551</v>
      </c>
    </row>
    <row r="37" spans="1:15" x14ac:dyDescent="0.2">
      <c r="A37" s="147">
        <f t="shared" si="2"/>
        <v>2030</v>
      </c>
      <c r="B37" s="139">
        <f>B36*('LE Shares'!B37/'LE Shares'!B36)/('LE Efficiency'!B37/'LE Efficiency'!B36)</f>
        <v>0.53463914706700522</v>
      </c>
      <c r="C37" s="139">
        <f>C36*('LE Shares'!C37/'LE Shares'!C36)/('LE Efficiency'!C37/'LE Efficiency'!C36)</f>
        <v>1.7767618280246436</v>
      </c>
      <c r="D37" s="139">
        <f>D36*('LE Shares'!D37/'LE Shares'!D36)/('LE Efficiency'!D37/'LE Efficiency'!D36)</f>
        <v>1.9627054315272969</v>
      </c>
      <c r="E37" s="139">
        <f>E36*('LE Shares'!E37/'LE Shares'!E36)/('LE Efficiency'!E37/'LE Efficiency'!E36)</f>
        <v>0.27325776533249163</v>
      </c>
      <c r="F37" s="139">
        <f>F36*('LE Shares'!F37/'LE Shares'!F36)/('LE Efficiency'!F37/'LE Efficiency'!F36)</f>
        <v>5.9746674379741717E-2</v>
      </c>
      <c r="G37" s="139">
        <f>G36*('LE Shares'!G37/'LE Shares'!G36)/('LE Efficiency'!G37/'LE Efficiency'!G36)</f>
        <v>1.3547776021639253</v>
      </c>
      <c r="H37" s="139">
        <f>H36*('LE Shares'!H37/'LE Shares'!H36)/('LE Efficiency'!H37/'LE Efficiency'!H36)</f>
        <v>0.34487908826408226</v>
      </c>
      <c r="I37" s="139">
        <f>I36*('LE Shares'!I37/'LE Shares'!I36)/('LE Efficiency'!I37/'LE Efficiency'!I36)</f>
        <v>3.1039117943767427</v>
      </c>
      <c r="J37" s="139">
        <f>J36*('LE Shares'!J37/'LE Shares'!J36)/('LE Efficiency'!J37/'LE Efficiency'!J36)</f>
        <v>0.42513950029083153</v>
      </c>
      <c r="K37" s="139">
        <f>K36*('LE Shares'!K37/'LE Shares'!K36)/('LE Efficiency'!K37/'LE Efficiency'!K36)</f>
        <v>5.0981638675059466</v>
      </c>
      <c r="L37" s="139">
        <f>'LE PV'!K37</f>
        <v>0</v>
      </c>
      <c r="M37" s="143"/>
      <c r="N37" s="139">
        <f t="shared" si="0"/>
        <v>12.622581723841057</v>
      </c>
      <c r="O37" s="139">
        <f t="shared" si="1"/>
        <v>14.933982698932706</v>
      </c>
    </row>
    <row r="38" spans="1:15" x14ac:dyDescent="0.2">
      <c r="A38" s="147">
        <f t="shared" si="2"/>
        <v>2031</v>
      </c>
      <c r="B38" s="139">
        <f>B37*('LE Shares'!B38/'LE Shares'!B37)/('LE Efficiency'!B38/'LE Efficiency'!B37)</f>
        <v>0.53170839560364203</v>
      </c>
      <c r="C38" s="139">
        <f>C37*('LE Shares'!C38/'LE Shares'!C37)/('LE Efficiency'!C38/'LE Efficiency'!C37)</f>
        <v>1.77143762474597</v>
      </c>
      <c r="D38" s="139">
        <f>D37*('LE Shares'!D38/'LE Shares'!D37)/('LE Efficiency'!D38/'LE Efficiency'!D37)</f>
        <v>1.9615446113211163</v>
      </c>
      <c r="E38" s="139">
        <f>E37*('LE Shares'!E38/'LE Shares'!E37)/('LE Efficiency'!E38/'LE Efficiency'!E37)</f>
        <v>0.2711519040409916</v>
      </c>
      <c r="F38" s="139">
        <f>F37*('LE Shares'!F38/'LE Shares'!F37)/('LE Efficiency'!F38/'LE Efficiency'!F37)</f>
        <v>5.9061978990939297E-2</v>
      </c>
      <c r="G38" s="139">
        <f>G37*('LE Shares'!G38/'LE Shares'!G37)/('LE Efficiency'!G38/'LE Efficiency'!G37)</f>
        <v>1.3521345575552755</v>
      </c>
      <c r="H38" s="139">
        <f>H37*('LE Shares'!H38/'LE Shares'!H37)/('LE Efficiency'!H38/'LE Efficiency'!H37)</f>
        <v>0.34463927989964843</v>
      </c>
      <c r="I38" s="139">
        <f>I37*('LE Shares'!I38/'LE Shares'!I37)/('LE Efficiency'!I38/'LE Efficiency'!I37)</f>
        <v>3.1017535190968388</v>
      </c>
      <c r="J38" s="139">
        <f>J37*('LE Shares'!J38/'LE Shares'!J37)/('LE Efficiency'!J38/'LE Efficiency'!J37)</f>
        <v>0.4259733972784111</v>
      </c>
      <c r="K38" s="139">
        <f>K37*('LE Shares'!K38/'LE Shares'!K37)/('LE Efficiency'!K38/'LE Efficiency'!K37)</f>
        <v>5.1735928322831999</v>
      </c>
      <c r="L38" s="139">
        <f>'LE PV'!K38</f>
        <v>0</v>
      </c>
      <c r="M38" s="143"/>
      <c r="N38" s="139">
        <f>O38-B38-C38</f>
        <v>12.689852080466421</v>
      </c>
      <c r="O38" s="139">
        <f t="shared" si="1"/>
        <v>14.992998100816033</v>
      </c>
    </row>
    <row r="39" spans="1:15" x14ac:dyDescent="0.2">
      <c r="A39" s="147">
        <f t="shared" si="2"/>
        <v>2032</v>
      </c>
      <c r="B39" s="139">
        <f>B38*('LE Shares'!B39/'LE Shares'!B38)/('LE Efficiency'!B39/'LE Efficiency'!B38)</f>
        <v>0.52872064797063445</v>
      </c>
      <c r="C39" s="139">
        <f>C38*('LE Shares'!C39/'LE Shares'!C38)/('LE Efficiency'!C39/'LE Efficiency'!C38)</f>
        <v>1.7647092253494503</v>
      </c>
      <c r="D39" s="139">
        <f>D38*('LE Shares'!D39/'LE Shares'!D38)/('LE Efficiency'!D39/'LE Efficiency'!D38)</f>
        <v>1.9591228535714242</v>
      </c>
      <c r="E39" s="139">
        <f>E38*('LE Shares'!E39/'LE Shares'!E38)/('LE Efficiency'!E39/'LE Efficiency'!E38)</f>
        <v>0.26899851564688659</v>
      </c>
      <c r="F39" s="139">
        <f>F38*('LE Shares'!F39/'LE Shares'!F38)/('LE Efficiency'!F39/'LE Efficiency'!F38)</f>
        <v>5.8584246066762248E-2</v>
      </c>
      <c r="G39" s="139">
        <f>G38*('LE Shares'!G39/'LE Shares'!G38)/('LE Efficiency'!G39/'LE Efficiency'!G38)</f>
        <v>1.3492836548806291</v>
      </c>
      <c r="H39" s="139">
        <f>H38*('LE Shares'!H39/'LE Shares'!H38)/('LE Efficiency'!H39/'LE Efficiency'!H38)</f>
        <v>0.34445100617857571</v>
      </c>
      <c r="I39" s="139">
        <f>I38*('LE Shares'!I39/'LE Shares'!I38)/('LE Efficiency'!I39/'LE Efficiency'!I38)</f>
        <v>3.1000590556071841</v>
      </c>
      <c r="J39" s="139">
        <f>J38*('LE Shares'!J39/'LE Shares'!J38)/('LE Efficiency'!J39/'LE Efficiency'!J38)</f>
        <v>0.42680729426599062</v>
      </c>
      <c r="K39" s="139">
        <f>K38*('LE Shares'!K39/'LE Shares'!K38)/('LE Efficiency'!K39/'LE Efficiency'!K38)</f>
        <v>5.2436889551059478</v>
      </c>
      <c r="L39" s="139">
        <f>'LE PV'!K39</f>
        <v>0</v>
      </c>
      <c r="M39" s="143"/>
      <c r="N39" s="139">
        <f>O39-B39-C39</f>
        <v>12.750995581323401</v>
      </c>
      <c r="O39" s="139">
        <f t="shared" si="1"/>
        <v>15.044425454643488</v>
      </c>
    </row>
    <row r="40" spans="1:15" x14ac:dyDescent="0.2">
      <c r="A40" s="147">
        <f t="shared" si="2"/>
        <v>2033</v>
      </c>
      <c r="B40" s="139">
        <f>B39*('LE Shares'!B40/'LE Shares'!B39)/('LE Efficiency'!B40/'LE Efficiency'!B39)</f>
        <v>0.52477406401181503</v>
      </c>
      <c r="C40" s="139">
        <f>C39*('LE Shares'!C40/'LE Shares'!C39)/('LE Efficiency'!C40/'LE Efficiency'!C39)</f>
        <v>1.7573717854831397</v>
      </c>
      <c r="D40" s="139">
        <f>D39*('LE Shares'!D40/'LE Shares'!D39)/('LE Efficiency'!D40/'LE Efficiency'!D39)</f>
        <v>1.9561013654448429</v>
      </c>
      <c r="E40" s="139">
        <f>E39*('LE Shares'!E40/'LE Shares'!E39)/('LE Efficiency'!E40/'LE Efficiency'!E39)</f>
        <v>0.26643216980957374</v>
      </c>
      <c r="F40" s="139">
        <f>F39*('LE Shares'!F40/'LE Shares'!F39)/('LE Efficiency'!F40/'LE Efficiency'!F39)</f>
        <v>5.803320037213977E-2</v>
      </c>
      <c r="G40" s="139">
        <f>G39*('LE Shares'!G40/'LE Shares'!G39)/('LE Efficiency'!G40/'LE Efficiency'!G39)</f>
        <v>1.345938156353244</v>
      </c>
      <c r="H40" s="139">
        <f>H39*('LE Shares'!H40/'LE Shares'!H39)/('LE Efficiency'!H40/'LE Efficiency'!H39)</f>
        <v>0.34429878249638179</v>
      </c>
      <c r="I40" s="139">
        <f>I39*('LE Shares'!I40/'LE Shares'!I39)/('LE Efficiency'!I40/'LE Efficiency'!I39)</f>
        <v>3.0986890424674383</v>
      </c>
      <c r="J40" s="139">
        <f>J39*('LE Shares'!J40/'LE Shares'!J39)/('LE Efficiency'!J40/'LE Efficiency'!J39)</f>
        <v>0.42764119125357009</v>
      </c>
      <c r="K40" s="139">
        <f>K39*('LE Shares'!K40/'LE Shares'!K39)/('LE Efficiency'!K40/'LE Efficiency'!K39)</f>
        <v>5.3096481399008777</v>
      </c>
      <c r="L40" s="139">
        <f>'LE PV'!K40</f>
        <v>0</v>
      </c>
      <c r="M40" s="143"/>
      <c r="N40" s="139">
        <f>O40-B40-C40</f>
        <v>12.80678204809807</v>
      </c>
      <c r="O40" s="139">
        <f t="shared" si="1"/>
        <v>15.088927897593024</v>
      </c>
    </row>
    <row r="41" spans="1:15" x14ac:dyDescent="0.2">
      <c r="A41" s="147">
        <f t="shared" si="2"/>
        <v>2034</v>
      </c>
      <c r="B41" s="139">
        <f>B40*('LE Shares'!B41/'LE Shares'!B40)/('LE Efficiency'!B41/'LE Efficiency'!B40)</f>
        <v>0.52062290742012085</v>
      </c>
      <c r="C41" s="139">
        <f>C40*('LE Shares'!C41/'LE Shares'!C40)/('LE Efficiency'!C41/'LE Efficiency'!C40)</f>
        <v>1.7480925498405884</v>
      </c>
      <c r="D41" s="139">
        <f>D40*('LE Shares'!D41/'LE Shares'!D40)/('LE Efficiency'!D41/'LE Efficiency'!D40)</f>
        <v>1.9528856054680763</v>
      </c>
      <c r="E41" s="139">
        <f>E40*('LE Shares'!E41/'LE Shares'!E40)/('LE Efficiency'!E41/'LE Efficiency'!E40)</f>
        <v>0.26366366096988858</v>
      </c>
      <c r="F41" s="139">
        <f>F40*('LE Shares'!F41/'LE Shares'!F40)/('LE Efficiency'!F41/'LE Efficiency'!F40)</f>
        <v>5.7307758772669339E-2</v>
      </c>
      <c r="G41" s="139">
        <f>G40*('LE Shares'!G41/'LE Shares'!G40)/('LE Efficiency'!G41/'LE Efficiency'!G40)</f>
        <v>1.3426080144599561</v>
      </c>
      <c r="H41" s="139">
        <f>H40*('LE Shares'!H41/'LE Shares'!H40)/('LE Efficiency'!H41/'LE Efficiency'!H40)</f>
        <v>0.34416825645967464</v>
      </c>
      <c r="I41" s="139">
        <f>I40*('LE Shares'!I41/'LE Shares'!I40)/('LE Efficiency'!I41/'LE Efficiency'!I40)</f>
        <v>3.0975143081370744</v>
      </c>
      <c r="J41" s="139">
        <f>J40*('LE Shares'!J41/'LE Shares'!J40)/('LE Efficiency'!J41/'LE Efficiency'!J40)</f>
        <v>0.42847508824114955</v>
      </c>
      <c r="K41" s="139">
        <f>K40*('LE Shares'!K41/'LE Shares'!K40)/('LE Efficiency'!K41/'LE Efficiency'!K40)</f>
        <v>5.3719126645011679</v>
      </c>
      <c r="L41" s="139">
        <f>'LE PV'!K41</f>
        <v>0</v>
      </c>
      <c r="M41" s="143"/>
      <c r="N41" s="139">
        <f>O41-B41-C41</f>
        <v>12.858535357009655</v>
      </c>
      <c r="O41" s="139">
        <f t="shared" si="1"/>
        <v>15.127250814270365</v>
      </c>
    </row>
    <row r="42" spans="1:15" x14ac:dyDescent="0.2">
      <c r="A42" s="147">
        <f t="shared" si="2"/>
        <v>2035</v>
      </c>
      <c r="B42" s="139">
        <f>B41*('LE Shares'!B42/'LE Shares'!B41)/('LE Efficiency'!B42/'LE Efficiency'!B41)</f>
        <v>0.51642657654065616</v>
      </c>
      <c r="C42" s="139">
        <f>C41*('LE Shares'!C42/'LE Shares'!C41)/('LE Efficiency'!C42/'LE Efficiency'!C41)</f>
        <v>1.7393864391620326</v>
      </c>
      <c r="D42" s="139">
        <f>D41*('LE Shares'!D42/'LE Shares'!D41)/('LE Efficiency'!D42/'LE Efficiency'!D41)</f>
        <v>1.9496661636372155</v>
      </c>
      <c r="E42" s="139">
        <f>E41*('LE Shares'!E42/'LE Shares'!E41)/('LE Efficiency'!E42/'LE Efficiency'!E41)</f>
        <v>0.26104807247498307</v>
      </c>
      <c r="F42" s="139">
        <f>F41*('LE Shares'!F42/'LE Shares'!F41)/('LE Efficiency'!F42/'LE Efficiency'!F41)</f>
        <v>5.6625329084832254E-2</v>
      </c>
      <c r="G42" s="139">
        <f>G41*('LE Shares'!G42/'LE Shares'!G41)/('LE Efficiency'!G42/'LE Efficiency'!G41)</f>
        <v>1.3393962110294824</v>
      </c>
      <c r="H42" s="139">
        <f>H41*('LE Shares'!H42/'LE Shares'!H41)/('LE Efficiency'!H42/'LE Efficiency'!H41)</f>
        <v>0.34405881805399369</v>
      </c>
      <c r="I42" s="139">
        <f>I41*('LE Shares'!I42/'LE Shares'!I41)/('LE Efficiency'!I42/'LE Efficiency'!I41)</f>
        <v>3.0965293624859473</v>
      </c>
      <c r="J42" s="139">
        <f>J41*('LE Shares'!J42/'LE Shares'!J41)/('LE Efficiency'!J42/'LE Efficiency'!J41)</f>
        <v>0.42930898522872929</v>
      </c>
      <c r="K42" s="139">
        <f>K41*('LE Shares'!K42/'LE Shares'!K41)/('LE Efficiency'!K42/'LE Efficiency'!K41)</f>
        <v>5.4303635269340624</v>
      </c>
      <c r="L42" s="139">
        <f>'LE PV'!K42</f>
        <v>0</v>
      </c>
      <c r="M42" s="143"/>
      <c r="N42" s="139">
        <f>O42-B42-C42</f>
        <v>12.906996468929247</v>
      </c>
      <c r="O42" s="139">
        <f t="shared" si="1"/>
        <v>15.162809484631936</v>
      </c>
    </row>
    <row r="43" spans="1:15" x14ac:dyDescent="0.2">
      <c r="A43" s="147">
        <f t="shared" si="2"/>
        <v>2036</v>
      </c>
      <c r="B43" s="139">
        <f>B42*('LE Shares'!B43/'LE Shares'!B42)/('LE Efficiency'!B43/'LE Efficiency'!B42)</f>
        <v>0.51480389904656954</v>
      </c>
      <c r="C43" s="139">
        <f>C42*('LE Shares'!C43/'LE Shares'!C42)/('LE Efficiency'!C43/'LE Efficiency'!C42)</f>
        <v>1.7360972913070813</v>
      </c>
      <c r="D43" s="139">
        <f>D42*('LE Shares'!D43/'LE Shares'!D42)/('LE Efficiency'!D43/'LE Efficiency'!D42)</f>
        <v>1.9465726259214886</v>
      </c>
      <c r="E43" s="139">
        <f>E42*('LE Shares'!E43/'LE Shares'!E42)/('LE Efficiency'!E43/'LE Efficiency'!E42)</f>
        <v>0.25688833112092146</v>
      </c>
      <c r="F43" s="139">
        <f>F42*('LE Shares'!F43/'LE Shares'!F42)/('LE Efficiency'!F43/'LE Efficiency'!F42)</f>
        <v>5.6215109607066743E-2</v>
      </c>
      <c r="G43" s="139">
        <f>G42*('LE Shares'!G43/'LE Shares'!G42)/('LE Efficiency'!G43/'LE Efficiency'!G42)</f>
        <v>1.3404621039907554</v>
      </c>
      <c r="H43" s="139">
        <f>H42*('LE Shares'!H43/'LE Shares'!H42)/('LE Efficiency'!H43/'LE Efficiency'!H42)</f>
        <v>0.34391882555280667</v>
      </c>
      <c r="I43" s="139">
        <f>I42*('LE Shares'!I43/'LE Shares'!I42)/('LE Efficiency'!I43/'LE Efficiency'!I42)</f>
        <v>3.095269429975271</v>
      </c>
      <c r="J43" s="139">
        <f>J42*('LE Shares'!J43/'LE Shares'!J42)/('LE Efficiency'!J43/'LE Efficiency'!J42)</f>
        <v>0.43014288221630814</v>
      </c>
      <c r="K43" s="139">
        <f>K42*('LE Shares'!K43/'LE Shares'!K42)/('LE Efficiency'!K43/'LE Efficiency'!K42)</f>
        <v>5.5324577204121779</v>
      </c>
      <c r="L43" s="139">
        <f>'LE PV'!K43</f>
        <v>0</v>
      </c>
      <c r="M43" s="143"/>
      <c r="N43" s="139">
        <f t="shared" ref="N43:N50" si="3">O43-B43-C43</f>
        <v>13.001927028796798</v>
      </c>
      <c r="O43" s="139">
        <f t="shared" si="1"/>
        <v>15.252828219150448</v>
      </c>
    </row>
    <row r="44" spans="1:15" x14ac:dyDescent="0.2">
      <c r="A44" s="147">
        <f t="shared" si="2"/>
        <v>2037</v>
      </c>
      <c r="B44" s="139">
        <f>B43*('LE Shares'!B44/'LE Shares'!B43)/('LE Efficiency'!B44/'LE Efficiency'!B43)</f>
        <v>0.5117457388270541</v>
      </c>
      <c r="C44" s="139">
        <f>C43*('LE Shares'!C44/'LE Shares'!C43)/('LE Efficiency'!C44/'LE Efficiency'!C43)</f>
        <v>1.7285256406881933</v>
      </c>
      <c r="D44" s="139">
        <f>D43*('LE Shares'!D44/'LE Shares'!D43)/('LE Efficiency'!D44/'LE Efficiency'!D43)</f>
        <v>1.9434443260716756</v>
      </c>
      <c r="E44" s="139">
        <f>E43*('LE Shares'!E44/'LE Shares'!E43)/('LE Efficiency'!E44/'LE Efficiency'!E43)</f>
        <v>0.25405174447777801</v>
      </c>
      <c r="F44" s="139">
        <f>F43*('LE Shares'!F44/'LE Shares'!F43)/('LE Efficiency'!F44/'LE Efficiency'!F43)</f>
        <v>5.5648612902709706E-2</v>
      </c>
      <c r="G44" s="139">
        <f>G43*('LE Shares'!G44/'LE Shares'!G43)/('LE Efficiency'!G44/'LE Efficiency'!G43)</f>
        <v>1.3388579322912495</v>
      </c>
      <c r="H44" s="139">
        <f>H43*('LE Shares'!H44/'LE Shares'!H43)/('LE Efficiency'!H44/'LE Efficiency'!H43)</f>
        <v>0.3437897284620503</v>
      </c>
      <c r="I44" s="139">
        <f>I43*('LE Shares'!I44/'LE Shares'!I43)/('LE Efficiency'!I44/'LE Efficiency'!I43)</f>
        <v>3.0941075561584461</v>
      </c>
      <c r="J44" s="139">
        <f>J43*('LE Shares'!J44/'LE Shares'!J43)/('LE Efficiency'!J44/'LE Efficiency'!J43)</f>
        <v>0.43097677920388816</v>
      </c>
      <c r="K44" s="139">
        <f>K43*('LE Shares'!K44/'LE Shares'!K43)/('LE Efficiency'!K44/'LE Efficiency'!K43)</f>
        <v>5.6074398106516137</v>
      </c>
      <c r="L44" s="139">
        <f>'LE PV'!K44</f>
        <v>0</v>
      </c>
      <c r="M44" s="143"/>
      <c r="N44" s="139">
        <f t="shared" si="3"/>
        <v>13.068316490219411</v>
      </c>
      <c r="O44" s="139">
        <f t="shared" si="1"/>
        <v>15.308587869734659</v>
      </c>
    </row>
    <row r="45" spans="1:15" x14ac:dyDescent="0.2">
      <c r="A45" s="147">
        <f t="shared" si="2"/>
        <v>2038</v>
      </c>
      <c r="B45" s="139">
        <f>B44*('LE Shares'!B45/'LE Shares'!B44)/('LE Efficiency'!B45/'LE Efficiency'!B44)</f>
        <v>0.50872338856379007</v>
      </c>
      <c r="C45" s="139">
        <f>C44*('LE Shares'!C45/'LE Shares'!C44)/('LE Efficiency'!C45/'LE Efficiency'!C44)</f>
        <v>1.7210199779781004</v>
      </c>
      <c r="D45" s="139">
        <f>D44*('LE Shares'!D45/'LE Shares'!D44)/('LE Efficiency'!D45/'LE Efficiency'!D44)</f>
        <v>1.9403260649512097</v>
      </c>
      <c r="E45" s="139">
        <f>E44*('LE Shares'!E45/'LE Shares'!E44)/('LE Efficiency'!E45/'LE Efficiency'!E44)</f>
        <v>0.25126069233519388</v>
      </c>
      <c r="F45" s="139">
        <f>F44*('LE Shares'!F45/'LE Shares'!F44)/('LE Efficiency'!F45/'LE Efficiency'!F44)</f>
        <v>5.5082850842378912E-2</v>
      </c>
      <c r="G45" s="139">
        <f>G44*('LE Shares'!G45/'LE Shares'!G44)/('LE Efficiency'!G45/'LE Efficiency'!G44)</f>
        <v>1.3372632336453663</v>
      </c>
      <c r="H45" s="139">
        <f>H44*('LE Shares'!H45/'LE Shares'!H44)/('LE Efficiency'!H45/'LE Efficiency'!H44)</f>
        <v>0.34366115515922468</v>
      </c>
      <c r="I45" s="139">
        <f>I44*('LE Shares'!I45/'LE Shares'!I44)/('LE Efficiency'!I45/'LE Efficiency'!I44)</f>
        <v>3.0929503964330278</v>
      </c>
      <c r="J45" s="139">
        <f>J44*('LE Shares'!J45/'LE Shares'!J44)/('LE Efficiency'!J45/'LE Efficiency'!J44)</f>
        <v>0.43181067619146818</v>
      </c>
      <c r="K45" s="139">
        <f>K44*('LE Shares'!K45/'LE Shares'!K44)/('LE Efficiency'!K45/'LE Efficiency'!K44)</f>
        <v>5.682421900891077</v>
      </c>
      <c r="L45" s="139">
        <f>'LE PV'!K45</f>
        <v>0</v>
      </c>
      <c r="M45" s="143"/>
      <c r="N45" s="139">
        <f t="shared" si="3"/>
        <v>13.134776970448947</v>
      </c>
      <c r="O45" s="139">
        <f t="shared" si="1"/>
        <v>15.364520336990838</v>
      </c>
    </row>
    <row r="46" spans="1:15" x14ac:dyDescent="0.2">
      <c r="A46" s="147">
        <f t="shared" si="2"/>
        <v>2039</v>
      </c>
      <c r="B46" s="139">
        <f>B45*('LE Shares'!B46/'LE Shares'!B45)/('LE Efficiency'!B46/'LE Efficiency'!B45)</f>
        <v>0.50573622293535958</v>
      </c>
      <c r="C46" s="139">
        <f>C45*('LE Shares'!C46/'LE Shares'!C45)/('LE Efficiency'!C46/'LE Efficiency'!C45)</f>
        <v>1.7135794442798353</v>
      </c>
      <c r="D46" s="139">
        <f>D45*('LE Shares'!D46/'LE Shares'!D45)/('LE Efficiency'!D46/'LE Efficiency'!D45)</f>
        <v>1.9372177943160014</v>
      </c>
      <c r="E46" s="139">
        <f>E45*('LE Shares'!E46/'LE Shares'!E45)/('LE Efficiency'!E46/'LE Efficiency'!E45)</f>
        <v>0.24851408700475019</v>
      </c>
      <c r="F46" s="139">
        <f>F45*('LE Shares'!F46/'LE Shares'!F45)/('LE Efficiency'!F46/'LE Efficiency'!F45)</f>
        <v>5.4517821997949197E-2</v>
      </c>
      <c r="G46" s="139">
        <f>G45*('LE Shares'!G46/'LE Shares'!G45)/('LE Efficiency'!G46/'LE Efficiency'!G45)</f>
        <v>1.3356779243888446</v>
      </c>
      <c r="H46" s="139">
        <f>H45*('LE Shares'!H46/'LE Shares'!H45)/('LE Efficiency'!H46/'LE Efficiency'!H45)</f>
        <v>0.34353310246302293</v>
      </c>
      <c r="I46" s="139">
        <f>I45*('LE Shares'!I46/'LE Shares'!I45)/('LE Efficiency'!I46/'LE Efficiency'!I45)</f>
        <v>3.0917979221672205</v>
      </c>
      <c r="J46" s="139">
        <f>J45*('LE Shares'!J46/'LE Shares'!J45)/('LE Efficiency'!J46/'LE Efficiency'!J45)</f>
        <v>0.4326445731790482</v>
      </c>
      <c r="K46" s="139">
        <f>K45*('LE Shares'!K46/'LE Shares'!K45)/('LE Efficiency'!K46/'LE Efficiency'!K45)</f>
        <v>5.7574039911305146</v>
      </c>
      <c r="L46" s="139">
        <f>'LE PV'!K46</f>
        <v>0</v>
      </c>
      <c r="M46" s="143"/>
      <c r="N46" s="139">
        <f t="shared" si="3"/>
        <v>13.201307216647354</v>
      </c>
      <c r="O46" s="139">
        <f t="shared" si="1"/>
        <v>15.420622883862549</v>
      </c>
    </row>
    <row r="47" spans="1:15" x14ac:dyDescent="0.2">
      <c r="A47" s="147">
        <f t="shared" si="2"/>
        <v>2040</v>
      </c>
      <c r="B47" s="139">
        <f>B46*('LE Shares'!B47/'LE Shares'!B46)/('LE Efficiency'!B47/'LE Efficiency'!B46)</f>
        <v>0.5027836310954249</v>
      </c>
      <c r="C47" s="139">
        <f>C46*('LE Shares'!C47/'LE Shares'!C46)/('LE Efficiency'!C47/'LE Efficiency'!C46)</f>
        <v>1.7062031955378814</v>
      </c>
      <c r="D47" s="139">
        <f>D46*('LE Shares'!D47/'LE Shares'!D46)/('LE Efficiency'!D47/'LE Efficiency'!D46)</f>
        <v>1.9341194662306027</v>
      </c>
      <c r="E47" s="139">
        <f>E46*('LE Shares'!E47/'LE Shares'!E46)/('LE Efficiency'!E47/'LE Efficiency'!E46)</f>
        <v>0.24581087516670999</v>
      </c>
      <c r="F47" s="139">
        <f>F46*('LE Shares'!F47/'LE Shares'!F46)/('LE Efficiency'!F47/'LE Efficiency'!F46)</f>
        <v>5.3953524944995043E-2</v>
      </c>
      <c r="G47" s="139">
        <f>G46*('LE Shares'!G47/'LE Shares'!G46)/('LE Efficiency'!G47/'LE Efficiency'!G46)</f>
        <v>1.3341019218397414</v>
      </c>
      <c r="H47" s="139">
        <f>H46*('LE Shares'!H47/'LE Shares'!H46)/('LE Efficiency'!H47/'LE Efficiency'!H46)</f>
        <v>0.34340556721784771</v>
      </c>
      <c r="I47" s="139">
        <f>I46*('LE Shares'!I47/'LE Shares'!I46)/('LE Efficiency'!I47/'LE Efficiency'!I46)</f>
        <v>3.0906501049606265</v>
      </c>
      <c r="J47" s="139">
        <f>J46*('LE Shares'!J47/'LE Shares'!J46)/('LE Efficiency'!J47/'LE Efficiency'!J46)</f>
        <v>0.43347847016662822</v>
      </c>
      <c r="K47" s="139">
        <f>K46*('LE Shares'!K47/'LE Shares'!K46)/('LE Efficiency'!K47/'LE Efficiency'!K46)</f>
        <v>5.8323860813699762</v>
      </c>
      <c r="L47" s="139">
        <f>'LE PV'!K47</f>
        <v>0</v>
      </c>
      <c r="M47" s="143"/>
      <c r="N47" s="139">
        <f t="shared" si="3"/>
        <v>13.267906011897125</v>
      </c>
      <c r="O47" s="139">
        <f t="shared" si="1"/>
        <v>15.476892838530432</v>
      </c>
    </row>
    <row r="48" spans="1:15" x14ac:dyDescent="0.2">
      <c r="A48" s="147">
        <f t="shared" si="2"/>
        <v>2041</v>
      </c>
      <c r="B48" s="139">
        <f>B47*('LE Shares'!B48/'LE Shares'!B47)/('LE Efficiency'!B48/'LE Efficiency'!B47)</f>
        <v>0.49986501625629853</v>
      </c>
      <c r="C48" s="139">
        <f>C47*('LE Shares'!C48/'LE Shares'!C47)/('LE Efficiency'!C48/'LE Efficiency'!C47)</f>
        <v>1.6988904022189781</v>
      </c>
      <c r="D48" s="139">
        <f>D47*('LE Shares'!D48/'LE Shares'!D47)/('LE Efficiency'!D48/'LE Efficiency'!D47)</f>
        <v>1.9310310330657421</v>
      </c>
      <c r="E48" s="139">
        <f>E47*('LE Shares'!E48/'LE Shares'!E47)/('LE Efficiency'!E48/'LE Efficiency'!E47)</f>
        <v>0.2431500365231804</v>
      </c>
      <c r="F48" s="139">
        <f>F47*('LE Shares'!F48/'LE Shares'!F47)/('LE Efficiency'!F48/'LE Efficiency'!F47)</f>
        <v>5.3389958262777086E-2</v>
      </c>
      <c r="G48" s="139">
        <f>G47*('LE Shares'!G48/'LE Shares'!G47)/('LE Efficiency'!G48/'LE Efficiency'!G47)</f>
        <v>1.3325351442840598</v>
      </c>
      <c r="H48" s="139">
        <f>H47*('LE Shares'!H48/'LE Shares'!H47)/('LE Efficiency'!H48/'LE Efficiency'!H47)</f>
        <v>0.34327854629355437</v>
      </c>
      <c r="I48" s="139">
        <f>I47*('LE Shares'!I48/'LE Shares'!I47)/('LE Efficiency'!I48/'LE Efficiency'!I47)</f>
        <v>3.0895069166419984</v>
      </c>
      <c r="J48" s="139">
        <f>J47*('LE Shares'!J48/'LE Shares'!J47)/('LE Efficiency'!J48/'LE Efficiency'!J47)</f>
        <v>0.43431236715420501</v>
      </c>
      <c r="K48" s="139">
        <f>K47*('LE Shares'!K48/'LE Shares'!K47)/('LE Efficiency'!K48/'LE Efficiency'!K47)</f>
        <v>5.9073681716094137</v>
      </c>
      <c r="L48" s="139">
        <f>'LE PV'!K48</f>
        <v>0</v>
      </c>
      <c r="M48" s="143"/>
      <c r="N48" s="139">
        <f t="shared" si="3"/>
        <v>13.334572173834927</v>
      </c>
      <c r="O48" s="139">
        <f t="shared" si="1"/>
        <v>15.533327592310204</v>
      </c>
    </row>
    <row r="49" spans="1:15" x14ac:dyDescent="0.2">
      <c r="A49" s="147">
        <f t="shared" si="2"/>
        <v>2042</v>
      </c>
      <c r="B49" s="139">
        <f>B48*('LE Shares'!B49/'LE Shares'!B48)/('LE Efficiency'!B49/'LE Efficiency'!B48)</f>
        <v>0.49697979528680253</v>
      </c>
      <c r="C49" s="139">
        <f>C48*('LE Shares'!C49/'LE Shares'!C48)/('LE Efficiency'!C49/'LE Efficiency'!C48)</f>
        <v>1.6916402490011446</v>
      </c>
      <c r="D49" s="139">
        <f>D48*('LE Shares'!D49/'LE Shares'!D48)/('LE Efficiency'!D49/'LE Efficiency'!D48)</f>
        <v>1.9279524474958831</v>
      </c>
      <c r="E49" s="139">
        <f>E48*('LE Shares'!E49/'LE Shares'!E48)/('LE Efficiency'!E49/'LE Efficiency'!E48)</f>
        <v>0.24053058251412301</v>
      </c>
      <c r="F49" s="139">
        <f>F48*('LE Shares'!F49/'LE Shares'!F48)/('LE Efficiency'!F49/'LE Efficiency'!F48)</f>
        <v>5.2827120534232413E-2</v>
      </c>
      <c r="G49" s="139">
        <f>G48*('LE Shares'!G49/'LE Shares'!G48)/('LE Efficiency'!G49/'LE Efficiency'!G48)</f>
        <v>1.3309775109616149</v>
      </c>
      <c r="H49" s="139">
        <f>H48*('LE Shares'!H49/'LE Shares'!H48)/('LE Efficiency'!H49/'LE Efficiency'!H48)</f>
        <v>0.34315203658519405</v>
      </c>
      <c r="I49" s="139">
        <f>I48*('LE Shares'!I49/'LE Shares'!I48)/('LE Efficiency'!I49/'LE Efficiency'!I48)</f>
        <v>3.0883683292667339</v>
      </c>
      <c r="J49" s="139">
        <f>J48*('LE Shares'!J49/'LE Shares'!J48)/('LE Efficiency'!J49/'LE Efficiency'!J48)</f>
        <v>0.43514626414178492</v>
      </c>
      <c r="K49" s="139">
        <f>K48*('LE Shares'!K49/'LE Shares'!K48)/('LE Efficiency'!K49/'LE Efficiency'!K48)</f>
        <v>5.9823502618488753</v>
      </c>
      <c r="L49" s="139">
        <f>'LE PV'!K49</f>
        <v>0</v>
      </c>
      <c r="M49" s="143"/>
      <c r="N49" s="139">
        <f t="shared" si="3"/>
        <v>13.401304553348442</v>
      </c>
      <c r="O49" s="139">
        <f t="shared" si="1"/>
        <v>15.58992459763639</v>
      </c>
    </row>
    <row r="50" spans="1:15" x14ac:dyDescent="0.2">
      <c r="A50" s="147">
        <f t="shared" si="2"/>
        <v>2043</v>
      </c>
      <c r="B50" s="139">
        <f>B49*('LE Shares'!B50/'LE Shares'!B49)/('LE Efficiency'!B50/'LE Efficiency'!B49)</f>
        <v>0.49412739832386299</v>
      </c>
      <c r="C50" s="139">
        <f>C49*('LE Shares'!C50/'LE Shares'!C49)/('LE Efficiency'!C50/'LE Efficiency'!C49)</f>
        <v>1.6844519344706346</v>
      </c>
      <c r="D50" s="139">
        <f>D49*('LE Shares'!D50/'LE Shares'!D49)/('LE Efficiency'!D50/'LE Efficiency'!D49)</f>
        <v>1.9248836624968086</v>
      </c>
      <c r="E50" s="139">
        <f>E49*('LE Shares'!E50/'LE Shares'!E49)/('LE Efficiency'!E50/'LE Efficiency'!E49)</f>
        <v>0.23795155509281388</v>
      </c>
      <c r="F50" s="139">
        <f>F49*('LE Shares'!F50/'LE Shares'!F49)/('LE Efficiency'!F50/'LE Efficiency'!F49)</f>
        <v>5.2265010345961233E-2</v>
      </c>
      <c r="G50" s="139">
        <f>G49*('LE Shares'!G50/'LE Shares'!G49)/('LE Efficiency'!G50/'LE Efficiency'!G49)</f>
        <v>1.3294289420521723</v>
      </c>
      <c r="H50" s="139">
        <f>H49*('LE Shares'!H50/'LE Shares'!H49)/('LE Efficiency'!H50/'LE Efficiency'!H49)</f>
        <v>0.34302603501275902</v>
      </c>
      <c r="I50" s="139">
        <f>I49*('LE Shares'!I50/'LE Shares'!I49)/('LE Efficiency'!I50/'LE Efficiency'!I49)</f>
        <v>3.0872343151148303</v>
      </c>
      <c r="J50" s="139">
        <f>J49*('LE Shares'!J50/'LE Shares'!J49)/('LE Efficiency'!J50/'LE Efficiency'!J49)</f>
        <v>0.43598016112936488</v>
      </c>
      <c r="K50" s="139">
        <f>K49*('LE Shares'!K50/'LE Shares'!K49)/('LE Efficiency'!K50/'LE Efficiency'!K49)</f>
        <v>6.057332352088312</v>
      </c>
      <c r="L50" s="139">
        <f>'LE PV'!K50</f>
        <v>0</v>
      </c>
      <c r="M50" s="143"/>
      <c r="N50" s="139">
        <f t="shared" si="3"/>
        <v>13.468102033333022</v>
      </c>
      <c r="O50" s="139">
        <f t="shared" si="1"/>
        <v>15.64668136612752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48"/>
    <col min="2" max="2" width="9.5703125" style="149" bestFit="1" customWidth="1"/>
    <col min="3" max="16384" width="9.140625" style="137"/>
  </cols>
  <sheetData>
    <row r="1" spans="1:2" x14ac:dyDescent="0.2">
      <c r="A1" s="135" t="s">
        <v>2</v>
      </c>
      <c r="B1" s="136" t="s">
        <v>50</v>
      </c>
    </row>
    <row r="2" spans="1:2" s="141" customFormat="1" x14ac:dyDescent="0.2">
      <c r="A2" s="138">
        <v>1995</v>
      </c>
      <c r="B2" s="150">
        <f t="shared" ref="B2:B8" si="0">B3*(B3/B4)</f>
        <v>3190.1031552091076</v>
      </c>
    </row>
    <row r="3" spans="1:2" s="141" customFormat="1" x14ac:dyDescent="0.2">
      <c r="A3" s="138">
        <v>1996</v>
      </c>
      <c r="B3" s="150">
        <f t="shared" si="0"/>
        <v>3251.8490368782104</v>
      </c>
    </row>
    <row r="4" spans="1:2" s="141" customFormat="1" x14ac:dyDescent="0.2">
      <c r="A4" s="138">
        <v>1997</v>
      </c>
      <c r="B4" s="150">
        <f t="shared" si="0"/>
        <v>3314.7900378640252</v>
      </c>
    </row>
    <row r="5" spans="1:2" s="141" customFormat="1" x14ac:dyDescent="0.2">
      <c r="A5" s="138">
        <v>1998</v>
      </c>
      <c r="B5" s="150">
        <f t="shared" si="0"/>
        <v>3378.9492902385637</v>
      </c>
    </row>
    <row r="6" spans="1:2" s="141" customFormat="1" x14ac:dyDescent="0.2">
      <c r="A6" s="138">
        <v>1999</v>
      </c>
      <c r="B6" s="150">
        <f t="shared" si="0"/>
        <v>3444.3503738054969</v>
      </c>
    </row>
    <row r="7" spans="1:2" x14ac:dyDescent="0.2">
      <c r="A7" s="138">
        <v>2000</v>
      </c>
      <c r="B7" s="150">
        <f t="shared" si="0"/>
        <v>3511.0173247662042</v>
      </c>
    </row>
    <row r="8" spans="1:2" x14ac:dyDescent="0.2">
      <c r="A8" s="138">
        <v>2001</v>
      </c>
      <c r="B8" s="150">
        <f t="shared" si="0"/>
        <v>3578.9746445535552</v>
      </c>
    </row>
    <row r="9" spans="1:2" x14ac:dyDescent="0.2">
      <c r="A9" s="138">
        <v>2002</v>
      </c>
      <c r="B9" s="150">
        <f>B10*(B10/B11)</f>
        <v>3648.2473088366751</v>
      </c>
    </row>
    <row r="10" spans="1:2" x14ac:dyDescent="0.2">
      <c r="A10" s="138">
        <v>2003</v>
      </c>
      <c r="B10" s="151">
        <v>3718.8607767000003</v>
      </c>
    </row>
    <row r="11" spans="1:2" x14ac:dyDescent="0.2">
      <c r="A11" s="138">
        <v>2004</v>
      </c>
      <c r="B11" s="152">
        <v>3790.8409999999999</v>
      </c>
    </row>
    <row r="12" spans="1:2" x14ac:dyDescent="0.2">
      <c r="A12" s="138">
        <v>2005</v>
      </c>
      <c r="B12" s="152">
        <v>3864.3239999999996</v>
      </c>
    </row>
    <row r="13" spans="1:2" x14ac:dyDescent="0.2">
      <c r="A13" s="138">
        <v>2006</v>
      </c>
      <c r="B13" s="152">
        <v>3943.9140000000002</v>
      </c>
    </row>
    <row r="14" spans="1:2" x14ac:dyDescent="0.2">
      <c r="A14" s="138">
        <v>2007</v>
      </c>
      <c r="B14" s="152">
        <v>4025.4159999999997</v>
      </c>
    </row>
    <row r="15" spans="1:2" x14ac:dyDescent="0.2">
      <c r="A15" s="138">
        <v>2008</v>
      </c>
      <c r="B15" s="152">
        <v>4110.0959999999995</v>
      </c>
    </row>
    <row r="16" spans="1:2" x14ac:dyDescent="0.2">
      <c r="A16" s="138">
        <v>2009</v>
      </c>
      <c r="B16" s="152">
        <v>4193.107</v>
      </c>
    </row>
    <row r="17" spans="1:2" x14ac:dyDescent="0.2">
      <c r="A17" s="138">
        <v>2010</v>
      </c>
      <c r="B17" s="152">
        <v>4248.3450000000003</v>
      </c>
    </row>
    <row r="18" spans="1:2" x14ac:dyDescent="0.2">
      <c r="A18" s="138">
        <v>2011</v>
      </c>
      <c r="B18" s="152">
        <v>4285.3730000000005</v>
      </c>
    </row>
    <row r="19" spans="1:2" x14ac:dyDescent="0.2">
      <c r="A19" s="138">
        <v>2012</v>
      </c>
      <c r="B19" s="152">
        <v>4327.4470000000001</v>
      </c>
    </row>
    <row r="20" spans="1:2" x14ac:dyDescent="0.2">
      <c r="A20" s="138">
        <v>2013</v>
      </c>
      <c r="B20" s="152">
        <v>4354.5380000000005</v>
      </c>
    </row>
    <row r="21" spans="1:2" x14ac:dyDescent="0.2">
      <c r="A21" s="138">
        <v>2014</v>
      </c>
      <c r="B21" s="152">
        <v>4385.1090000000004</v>
      </c>
    </row>
    <row r="22" spans="1:2" x14ac:dyDescent="0.2">
      <c r="A22" s="138">
        <v>2015</v>
      </c>
      <c r="B22" s="152">
        <v>4422.7150000000001</v>
      </c>
    </row>
    <row r="23" spans="1:2" x14ac:dyDescent="0.2">
      <c r="A23" s="138">
        <v>2016</v>
      </c>
      <c r="B23" s="152">
        <v>4465.6990000000005</v>
      </c>
    </row>
    <row r="24" spans="1:2" x14ac:dyDescent="0.2">
      <c r="A24" s="138">
        <v>2017</v>
      </c>
      <c r="B24" s="152">
        <v>4513.987000000001</v>
      </c>
    </row>
    <row r="25" spans="1:2" x14ac:dyDescent="0.2">
      <c r="A25" s="138">
        <v>2018</v>
      </c>
      <c r="B25" s="152">
        <v>4564.74</v>
      </c>
    </row>
    <row r="26" spans="1:2" x14ac:dyDescent="0.2">
      <c r="A26" s="138">
        <v>2019</v>
      </c>
      <c r="B26" s="152">
        <v>4616.5339999999997</v>
      </c>
    </row>
    <row r="27" spans="1:2" x14ac:dyDescent="0.2">
      <c r="A27" s="138">
        <v>2020</v>
      </c>
      <c r="B27" s="152">
        <v>4666.4579999999996</v>
      </c>
    </row>
    <row r="28" spans="1:2" x14ac:dyDescent="0.2">
      <c r="A28" s="147">
        <v>2021</v>
      </c>
      <c r="B28" s="152">
        <v>4714.8419999999996</v>
      </c>
    </row>
    <row r="29" spans="1:2" x14ac:dyDescent="0.2">
      <c r="A29" s="147">
        <v>2022</v>
      </c>
      <c r="B29" s="152">
        <v>4761.3789999999999</v>
      </c>
    </row>
    <row r="30" spans="1:2" x14ac:dyDescent="0.2">
      <c r="A30" s="147">
        <v>2023</v>
      </c>
      <c r="B30" s="152">
        <v>4806.2269999999999</v>
      </c>
    </row>
    <row r="31" spans="1:2" x14ac:dyDescent="0.2">
      <c r="A31" s="147">
        <v>2024</v>
      </c>
      <c r="B31" s="152">
        <v>4850.0030000000006</v>
      </c>
    </row>
    <row r="32" spans="1:2" x14ac:dyDescent="0.2">
      <c r="A32" s="147">
        <v>2025</v>
      </c>
      <c r="B32" s="152">
        <v>4893.7259999999997</v>
      </c>
    </row>
    <row r="33" spans="1:2" x14ac:dyDescent="0.2">
      <c r="A33" s="147">
        <f t="shared" ref="A33:A50" si="1">A32+1</f>
        <v>2026</v>
      </c>
      <c r="B33" s="152">
        <v>4936.8230000000003</v>
      </c>
    </row>
    <row r="34" spans="1:2" x14ac:dyDescent="0.2">
      <c r="A34" s="147">
        <f t="shared" si="1"/>
        <v>2027</v>
      </c>
      <c r="B34" s="152">
        <v>4979.7100000000009</v>
      </c>
    </row>
    <row r="35" spans="1:2" x14ac:dyDescent="0.2">
      <c r="A35" s="147">
        <f t="shared" si="1"/>
        <v>2028</v>
      </c>
      <c r="B35" s="152">
        <v>5022.5949999999993</v>
      </c>
    </row>
    <row r="36" spans="1:2" x14ac:dyDescent="0.2">
      <c r="A36" s="147">
        <f t="shared" si="1"/>
        <v>2029</v>
      </c>
      <c r="B36" s="152">
        <v>5065.5520000000006</v>
      </c>
    </row>
    <row r="37" spans="1:2" x14ac:dyDescent="0.2">
      <c r="A37" s="147">
        <f t="shared" si="1"/>
        <v>2030</v>
      </c>
      <c r="B37" s="152">
        <v>5108.610999999999</v>
      </c>
    </row>
    <row r="38" spans="1:2" x14ac:dyDescent="0.2">
      <c r="A38" s="147">
        <f t="shared" si="1"/>
        <v>2031</v>
      </c>
      <c r="B38" s="152">
        <v>5152.9459999999999</v>
      </c>
    </row>
    <row r="39" spans="1:2" x14ac:dyDescent="0.2">
      <c r="A39" s="147">
        <f t="shared" si="1"/>
        <v>2032</v>
      </c>
      <c r="B39" s="152">
        <v>5200.0059999999994</v>
      </c>
    </row>
    <row r="40" spans="1:2" x14ac:dyDescent="0.2">
      <c r="A40" s="147">
        <f t="shared" si="1"/>
        <v>2033</v>
      </c>
      <c r="B40" s="152">
        <v>5249.415</v>
      </c>
    </row>
    <row r="41" spans="1:2" x14ac:dyDescent="0.2">
      <c r="A41" s="147">
        <f t="shared" si="1"/>
        <v>2034</v>
      </c>
      <c r="B41" s="152">
        <v>5300.5459999999994</v>
      </c>
    </row>
    <row r="42" spans="1:2" x14ac:dyDescent="0.2">
      <c r="A42" s="147">
        <f t="shared" si="1"/>
        <v>2035</v>
      </c>
      <c r="B42" s="152">
        <v>5354.1009999999997</v>
      </c>
    </row>
    <row r="43" spans="1:2" x14ac:dyDescent="0.2">
      <c r="A43" s="147">
        <f t="shared" si="1"/>
        <v>2036</v>
      </c>
      <c r="B43" s="152">
        <v>5402.2578000000003</v>
      </c>
    </row>
    <row r="44" spans="1:2" x14ac:dyDescent="0.2">
      <c r="A44" s="147">
        <f t="shared" si="1"/>
        <v>2037</v>
      </c>
      <c r="B44" s="152">
        <v>5452.5428000000002</v>
      </c>
    </row>
    <row r="45" spans="1:2" x14ac:dyDescent="0.2">
      <c r="A45" s="147">
        <f t="shared" si="1"/>
        <v>2038</v>
      </c>
      <c r="B45" s="152">
        <v>5502.8278</v>
      </c>
    </row>
    <row r="46" spans="1:2" x14ac:dyDescent="0.2">
      <c r="A46" s="147">
        <f t="shared" si="1"/>
        <v>2039</v>
      </c>
      <c r="B46" s="152">
        <v>5553.1127999999999</v>
      </c>
    </row>
    <row r="47" spans="1:2" x14ac:dyDescent="0.2">
      <c r="A47" s="147">
        <f t="shared" si="1"/>
        <v>2040</v>
      </c>
      <c r="B47" s="152">
        <v>5603.3977999999997</v>
      </c>
    </row>
    <row r="48" spans="1:2" x14ac:dyDescent="0.2">
      <c r="A48" s="147">
        <f t="shared" si="1"/>
        <v>2041</v>
      </c>
      <c r="B48" s="152">
        <v>5653.6827999999996</v>
      </c>
    </row>
    <row r="49" spans="1:2" x14ac:dyDescent="0.2">
      <c r="A49" s="147">
        <f t="shared" si="1"/>
        <v>2042</v>
      </c>
      <c r="B49" s="152">
        <v>5703.9678000000004</v>
      </c>
    </row>
    <row r="50" spans="1:2" x14ac:dyDescent="0.2">
      <c r="A50" s="147">
        <f t="shared" si="1"/>
        <v>2043</v>
      </c>
      <c r="B50" s="152">
        <v>5754.2528000000002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/>
  </sheetViews>
  <sheetFormatPr defaultRowHeight="12.75" x14ac:dyDescent="0.2"/>
  <cols>
    <col min="1" max="1" width="5.85546875" style="168" customWidth="1"/>
    <col min="2" max="2" width="11" style="169" bestFit="1" customWidth="1"/>
    <col min="3" max="3" width="9.85546875" style="168" bestFit="1" customWidth="1"/>
    <col min="4" max="4" width="8.5703125" style="168" bestFit="1" customWidth="1"/>
    <col min="5" max="5" width="11" style="168" bestFit="1" customWidth="1"/>
    <col min="6" max="6" width="14.5703125" style="168" bestFit="1" customWidth="1"/>
    <col min="7" max="7" width="12.28515625" style="168" bestFit="1" customWidth="1"/>
    <col min="8" max="8" width="11.7109375" style="168" bestFit="1" customWidth="1"/>
    <col min="9" max="9" width="14.7109375" style="170" bestFit="1" customWidth="1"/>
    <col min="10" max="10" width="7.85546875" style="137" bestFit="1" customWidth="1"/>
    <col min="11" max="11" width="8.5703125" style="137" bestFit="1" customWidth="1"/>
    <col min="12" max="16384" width="9.140625" style="137"/>
  </cols>
  <sheetData>
    <row r="1" spans="1:12" s="156" customFormat="1" x14ac:dyDescent="0.2">
      <c r="A1" s="153" t="s">
        <v>2</v>
      </c>
      <c r="B1" s="153" t="s">
        <v>51</v>
      </c>
      <c r="C1" s="153" t="s">
        <v>53</v>
      </c>
      <c r="D1" s="154" t="s">
        <v>54</v>
      </c>
      <c r="E1" s="154" t="s">
        <v>55</v>
      </c>
      <c r="F1" s="154" t="s">
        <v>56</v>
      </c>
      <c r="G1" s="153" t="s">
        <v>57</v>
      </c>
      <c r="H1" s="154" t="s">
        <v>58</v>
      </c>
      <c r="I1" s="153" t="s">
        <v>59</v>
      </c>
      <c r="J1" s="155" t="s">
        <v>60</v>
      </c>
      <c r="K1" s="154" t="s">
        <v>61</v>
      </c>
    </row>
    <row r="2" spans="1:12" ht="12.75" customHeight="1" x14ac:dyDescent="0.2">
      <c r="A2" s="157">
        <v>1995</v>
      </c>
      <c r="B2" s="158">
        <f>'LE FloorSpace'!B2</f>
        <v>3190.1031552091076</v>
      </c>
      <c r="C2" s="158">
        <v>0</v>
      </c>
      <c r="D2" s="159">
        <f>SUM(C$2:C2)</f>
        <v>0</v>
      </c>
      <c r="E2" s="160">
        <v>7.5</v>
      </c>
      <c r="F2" s="159">
        <f t="shared" ref="F2:F50" si="0">C2*E2</f>
        <v>0</v>
      </c>
      <c r="G2" s="158">
        <v>0</v>
      </c>
      <c r="H2" s="159">
        <f>SUM(F$2:F2)-SUM(G$2:G2)</f>
        <v>0</v>
      </c>
      <c r="I2" s="161">
        <v>0.17499999999999999</v>
      </c>
      <c r="J2" s="159">
        <f>H2*8760*I2/10^3</f>
        <v>0</v>
      </c>
      <c r="K2" s="162">
        <f t="shared" ref="K2:K50" si="1">J2/B2*(-10^3)</f>
        <v>0</v>
      </c>
      <c r="L2" s="163"/>
    </row>
    <row r="3" spans="1:12" ht="12.75" customHeight="1" x14ac:dyDescent="0.2">
      <c r="A3" s="157">
        <v>1996</v>
      </c>
      <c r="B3" s="158">
        <f>'LE FloorSpace'!B3</f>
        <v>3251.8490368782104</v>
      </c>
      <c r="C3" s="158">
        <v>0</v>
      </c>
      <c r="D3" s="159">
        <f>SUM(C$2:C3)</f>
        <v>0</v>
      </c>
      <c r="E3" s="160">
        <v>7.5</v>
      </c>
      <c r="F3" s="159">
        <f t="shared" si="0"/>
        <v>0</v>
      </c>
      <c r="G3" s="158">
        <v>0</v>
      </c>
      <c r="H3" s="159">
        <f>SUM(F$2:F3)-SUM(G$2:G3)</f>
        <v>0</v>
      </c>
      <c r="I3" s="161">
        <v>0.17499999999999999</v>
      </c>
      <c r="J3" s="159">
        <f t="shared" ref="J3:J50" si="2">H3*8760*I3/10^3</f>
        <v>0</v>
      </c>
      <c r="K3" s="164">
        <f t="shared" si="1"/>
        <v>0</v>
      </c>
      <c r="L3" s="163"/>
    </row>
    <row r="4" spans="1:12" s="165" customFormat="1" ht="12.75" customHeight="1" x14ac:dyDescent="0.2">
      <c r="A4" s="157">
        <v>1997</v>
      </c>
      <c r="B4" s="158">
        <f>'LE FloorSpace'!B4</f>
        <v>3314.7900378640252</v>
      </c>
      <c r="C4" s="158">
        <v>0</v>
      </c>
      <c r="D4" s="159">
        <f>SUM(C$2:C4)</f>
        <v>0</v>
      </c>
      <c r="E4" s="160">
        <v>7.5</v>
      </c>
      <c r="F4" s="159">
        <f t="shared" si="0"/>
        <v>0</v>
      </c>
      <c r="G4" s="158">
        <v>0</v>
      </c>
      <c r="H4" s="159">
        <f>SUM(F$2:F4)-SUM(G$2:G4)</f>
        <v>0</v>
      </c>
      <c r="I4" s="161">
        <v>0.17499999999999999</v>
      </c>
      <c r="J4" s="159">
        <f>H4*8760*I4/10^3</f>
        <v>0</v>
      </c>
      <c r="K4" s="164">
        <f t="shared" si="1"/>
        <v>0</v>
      </c>
      <c r="L4" s="163"/>
    </row>
    <row r="5" spans="1:12" ht="12.75" customHeight="1" x14ac:dyDescent="0.2">
      <c r="A5" s="157">
        <v>1998</v>
      </c>
      <c r="B5" s="158">
        <f>'LE FloorSpace'!B5</f>
        <v>3378.9492902385637</v>
      </c>
      <c r="C5" s="158">
        <v>0</v>
      </c>
      <c r="D5" s="159">
        <f>SUM(C$2:C5)</f>
        <v>0</v>
      </c>
      <c r="E5" s="160">
        <v>7.5</v>
      </c>
      <c r="F5" s="159">
        <f t="shared" si="0"/>
        <v>0</v>
      </c>
      <c r="G5" s="158">
        <v>0</v>
      </c>
      <c r="H5" s="159">
        <f>SUM(F$2:F5)-SUM(G$2:G5)</f>
        <v>0</v>
      </c>
      <c r="I5" s="161">
        <v>0.17499999999999999</v>
      </c>
      <c r="J5" s="159">
        <f t="shared" si="2"/>
        <v>0</v>
      </c>
      <c r="K5" s="164">
        <f t="shared" si="1"/>
        <v>0</v>
      </c>
      <c r="L5" s="163"/>
    </row>
    <row r="6" spans="1:12" ht="12.75" customHeight="1" x14ac:dyDescent="0.2">
      <c r="A6" s="157">
        <v>1999</v>
      </c>
      <c r="B6" s="158">
        <f>'LE FloorSpace'!B6</f>
        <v>3444.3503738054969</v>
      </c>
      <c r="C6" s="158">
        <v>0</v>
      </c>
      <c r="D6" s="159">
        <f>SUM(C$2:C6)</f>
        <v>0</v>
      </c>
      <c r="E6" s="160">
        <v>7.5</v>
      </c>
      <c r="F6" s="159">
        <f t="shared" si="0"/>
        <v>0</v>
      </c>
      <c r="G6" s="158">
        <v>0</v>
      </c>
      <c r="H6" s="159">
        <f>SUM(F$2:F6)-SUM(G$2:G6)</f>
        <v>0</v>
      </c>
      <c r="I6" s="161">
        <v>0.17499999999999999</v>
      </c>
      <c r="J6" s="159">
        <f t="shared" si="2"/>
        <v>0</v>
      </c>
      <c r="K6" s="164">
        <f t="shared" si="1"/>
        <v>0</v>
      </c>
      <c r="L6" s="163"/>
    </row>
    <row r="7" spans="1:12" ht="12.75" customHeight="1" x14ac:dyDescent="0.2">
      <c r="A7" s="157">
        <v>2000</v>
      </c>
      <c r="B7" s="158">
        <f>'LE FloorSpace'!B7</f>
        <v>3511.0173247662042</v>
      </c>
      <c r="C7" s="158">
        <v>0</v>
      </c>
      <c r="D7" s="159">
        <f>SUM(C$2:C7)</f>
        <v>0</v>
      </c>
      <c r="E7" s="160">
        <v>7.5</v>
      </c>
      <c r="F7" s="159">
        <f t="shared" si="0"/>
        <v>0</v>
      </c>
      <c r="G7" s="158">
        <v>0</v>
      </c>
      <c r="H7" s="159">
        <f>SUM(F$2:F7)-SUM(G$2:G7)</f>
        <v>0</v>
      </c>
      <c r="I7" s="161">
        <v>0.17499999999999999</v>
      </c>
      <c r="J7" s="159">
        <f t="shared" si="2"/>
        <v>0</v>
      </c>
      <c r="K7" s="164">
        <f t="shared" si="1"/>
        <v>0</v>
      </c>
      <c r="L7" s="163"/>
    </row>
    <row r="8" spans="1:12" ht="12.75" customHeight="1" x14ac:dyDescent="0.2">
      <c r="A8" s="157">
        <v>2001</v>
      </c>
      <c r="B8" s="158">
        <f>'LE FloorSpace'!B8</f>
        <v>3578.9746445535552</v>
      </c>
      <c r="C8" s="158">
        <v>0</v>
      </c>
      <c r="D8" s="159">
        <f>SUM(C$2:C8)</f>
        <v>0</v>
      </c>
      <c r="E8" s="160">
        <v>7.5</v>
      </c>
      <c r="F8" s="159">
        <f t="shared" si="0"/>
        <v>0</v>
      </c>
      <c r="G8" s="158">
        <v>0</v>
      </c>
      <c r="H8" s="159">
        <f>SUM(F$2:F8)-SUM(G$2:G8)</f>
        <v>0</v>
      </c>
      <c r="I8" s="161">
        <v>0.17499999999999999</v>
      </c>
      <c r="J8" s="159">
        <f>H8*8760*I8/10^3</f>
        <v>0</v>
      </c>
      <c r="K8" s="164">
        <f t="shared" si="1"/>
        <v>0</v>
      </c>
      <c r="L8" s="163"/>
    </row>
    <row r="9" spans="1:12" ht="12.75" customHeight="1" x14ac:dyDescent="0.2">
      <c r="A9" s="157">
        <v>2002</v>
      </c>
      <c r="B9" s="158">
        <f>'LE FloorSpace'!B9</f>
        <v>3648.2473088366751</v>
      </c>
      <c r="C9" s="158">
        <v>0</v>
      </c>
      <c r="D9" s="159">
        <f>SUM(C$2:C9)</f>
        <v>0</v>
      </c>
      <c r="E9" s="160">
        <v>7.5</v>
      </c>
      <c r="F9" s="159">
        <f t="shared" si="0"/>
        <v>0</v>
      </c>
      <c r="G9" s="158">
        <v>0</v>
      </c>
      <c r="H9" s="159">
        <f>SUM(F$2:F9)-SUM(G$2:G9)</f>
        <v>0</v>
      </c>
      <c r="I9" s="161">
        <v>0.17499999999999999</v>
      </c>
      <c r="J9" s="159">
        <f t="shared" si="2"/>
        <v>0</v>
      </c>
      <c r="K9" s="164">
        <f t="shared" si="1"/>
        <v>0</v>
      </c>
      <c r="L9" s="163"/>
    </row>
    <row r="10" spans="1:12" ht="12.75" customHeight="1" x14ac:dyDescent="0.2">
      <c r="A10" s="157">
        <v>2003</v>
      </c>
      <c r="B10" s="158">
        <f>'LE FloorSpace'!B10</f>
        <v>3718.8607767000003</v>
      </c>
      <c r="C10" s="158">
        <v>0</v>
      </c>
      <c r="D10" s="159">
        <f>SUM(C$2:C10)</f>
        <v>0</v>
      </c>
      <c r="E10" s="160">
        <v>7.5</v>
      </c>
      <c r="F10" s="159">
        <f t="shared" si="0"/>
        <v>0</v>
      </c>
      <c r="G10" s="158">
        <v>0</v>
      </c>
      <c r="H10" s="159">
        <f>SUM(F$2:F10)-SUM(G$2:G10)</f>
        <v>0</v>
      </c>
      <c r="I10" s="161">
        <v>0.17499999999999999</v>
      </c>
      <c r="J10" s="159">
        <f t="shared" si="2"/>
        <v>0</v>
      </c>
      <c r="K10" s="164">
        <f t="shared" si="1"/>
        <v>0</v>
      </c>
      <c r="L10" s="163"/>
    </row>
    <row r="11" spans="1:12" ht="12.75" customHeight="1" x14ac:dyDescent="0.2">
      <c r="A11" s="157">
        <v>2004</v>
      </c>
      <c r="B11" s="158">
        <f>'LE FloorSpace'!B11</f>
        <v>3790.8409999999999</v>
      </c>
      <c r="C11" s="158">
        <v>0</v>
      </c>
      <c r="D11" s="159">
        <f>SUM(C$2:C11)</f>
        <v>0</v>
      </c>
      <c r="E11" s="160">
        <v>7.5</v>
      </c>
      <c r="F11" s="159">
        <f t="shared" si="0"/>
        <v>0</v>
      </c>
      <c r="G11" s="158">
        <v>0</v>
      </c>
      <c r="H11" s="159">
        <f>SUM(F$2:F11)-SUM(G$2:G11)</f>
        <v>0</v>
      </c>
      <c r="I11" s="161">
        <v>0.17499999999999999</v>
      </c>
      <c r="J11" s="159">
        <f t="shared" si="2"/>
        <v>0</v>
      </c>
      <c r="K11" s="164">
        <f t="shared" si="1"/>
        <v>0</v>
      </c>
      <c r="L11" s="163"/>
    </row>
    <row r="12" spans="1:12" ht="12.75" customHeight="1" x14ac:dyDescent="0.2">
      <c r="A12" s="157">
        <v>2005</v>
      </c>
      <c r="B12" s="158">
        <f>'LE FloorSpace'!B12</f>
        <v>3864.3239999999996</v>
      </c>
      <c r="C12" s="158">
        <v>0</v>
      </c>
      <c r="D12" s="159">
        <f>SUM(C$2:C12)</f>
        <v>0</v>
      </c>
      <c r="E12" s="160">
        <v>7.5</v>
      </c>
      <c r="F12" s="159">
        <f t="shared" si="0"/>
        <v>0</v>
      </c>
      <c r="G12" s="158">
        <v>0</v>
      </c>
      <c r="H12" s="159">
        <f>SUM(F$2:F12)-SUM(G$2:G12)</f>
        <v>0</v>
      </c>
      <c r="I12" s="161">
        <v>0.17499999999999999</v>
      </c>
      <c r="J12" s="159">
        <f t="shared" si="2"/>
        <v>0</v>
      </c>
      <c r="K12" s="164">
        <f t="shared" si="1"/>
        <v>0</v>
      </c>
      <c r="L12" s="163"/>
    </row>
    <row r="13" spans="1:12" ht="12.75" customHeight="1" x14ac:dyDescent="0.2">
      <c r="A13" s="157">
        <v>2006</v>
      </c>
      <c r="B13" s="158">
        <f>'LE FloorSpace'!B13</f>
        <v>3943.9140000000002</v>
      </c>
      <c r="C13" s="158">
        <v>0</v>
      </c>
      <c r="D13" s="159">
        <f>SUM(C$2:C13)</f>
        <v>0</v>
      </c>
      <c r="E13" s="160">
        <v>7.5</v>
      </c>
      <c r="F13" s="159">
        <f t="shared" si="0"/>
        <v>0</v>
      </c>
      <c r="G13" s="158">
        <v>0</v>
      </c>
      <c r="H13" s="159">
        <f>SUM(F$2:F13)-SUM(G$2:G13)</f>
        <v>0</v>
      </c>
      <c r="I13" s="161">
        <v>0.17499999999999999</v>
      </c>
      <c r="J13" s="159">
        <f t="shared" si="2"/>
        <v>0</v>
      </c>
      <c r="K13" s="164">
        <f t="shared" si="1"/>
        <v>0</v>
      </c>
      <c r="L13" s="163"/>
    </row>
    <row r="14" spans="1:12" ht="12.75" customHeight="1" x14ac:dyDescent="0.2">
      <c r="A14" s="157">
        <v>2007</v>
      </c>
      <c r="B14" s="158">
        <f>'LE FloorSpace'!B14</f>
        <v>4025.4159999999997</v>
      </c>
      <c r="C14" s="158">
        <v>0</v>
      </c>
      <c r="D14" s="159">
        <f>SUM(C$2:C14)</f>
        <v>0</v>
      </c>
      <c r="E14" s="160">
        <v>7.5</v>
      </c>
      <c r="F14" s="159">
        <f t="shared" si="0"/>
        <v>0</v>
      </c>
      <c r="G14" s="158">
        <v>0</v>
      </c>
      <c r="H14" s="159">
        <f>SUM(F$2:F14)-SUM(G$2:G14)</f>
        <v>0</v>
      </c>
      <c r="I14" s="161">
        <v>0.17499999999999999</v>
      </c>
      <c r="J14" s="159">
        <f t="shared" si="2"/>
        <v>0</v>
      </c>
      <c r="K14" s="164">
        <f t="shared" si="1"/>
        <v>0</v>
      </c>
      <c r="L14" s="163"/>
    </row>
    <row r="15" spans="1:12" ht="12.75" customHeight="1" x14ac:dyDescent="0.2">
      <c r="A15" s="157">
        <v>2008</v>
      </c>
      <c r="B15" s="158">
        <f>'LE FloorSpace'!B15</f>
        <v>4110.0959999999995</v>
      </c>
      <c r="C15" s="158">
        <v>0</v>
      </c>
      <c r="D15" s="159">
        <f>SUM(C$2:C15)</f>
        <v>0</v>
      </c>
      <c r="E15" s="160">
        <v>7.5</v>
      </c>
      <c r="F15" s="159">
        <f t="shared" si="0"/>
        <v>0</v>
      </c>
      <c r="G15" s="158">
        <v>0</v>
      </c>
      <c r="H15" s="159">
        <f>SUM(F$2:F15)-SUM(G$2:G15)</f>
        <v>0</v>
      </c>
      <c r="I15" s="161">
        <v>0.17499999999999999</v>
      </c>
      <c r="J15" s="159">
        <f>H15*8760*I15/10^3</f>
        <v>0</v>
      </c>
      <c r="K15" s="164">
        <f t="shared" si="1"/>
        <v>0</v>
      </c>
      <c r="L15" s="163"/>
    </row>
    <row r="16" spans="1:12" ht="12.75" customHeight="1" x14ac:dyDescent="0.2">
      <c r="A16" s="157">
        <v>2009</v>
      </c>
      <c r="B16" s="158">
        <f>'LE FloorSpace'!B16</f>
        <v>4193.107</v>
      </c>
      <c r="C16" s="158">
        <v>0</v>
      </c>
      <c r="D16" s="159">
        <f>SUM(C$2:C16)</f>
        <v>0</v>
      </c>
      <c r="E16" s="160">
        <v>7.5</v>
      </c>
      <c r="F16" s="159">
        <f t="shared" si="0"/>
        <v>0</v>
      </c>
      <c r="G16" s="158">
        <v>0</v>
      </c>
      <c r="H16" s="159">
        <f>SUM(F$2:F16)-SUM(G$2:G16)</f>
        <v>0</v>
      </c>
      <c r="I16" s="161">
        <v>0.17499999999999999</v>
      </c>
      <c r="J16" s="159">
        <f t="shared" si="2"/>
        <v>0</v>
      </c>
      <c r="K16" s="164">
        <f t="shared" si="1"/>
        <v>0</v>
      </c>
      <c r="L16" s="163"/>
    </row>
    <row r="17" spans="1:12" ht="12.75" customHeight="1" x14ac:dyDescent="0.2">
      <c r="A17" s="157">
        <v>2010</v>
      </c>
      <c r="B17" s="158">
        <f>'LE FloorSpace'!B17</f>
        <v>4248.3450000000003</v>
      </c>
      <c r="C17" s="158">
        <v>0</v>
      </c>
      <c r="D17" s="159">
        <f>SUM(C$2:C17)</f>
        <v>0</v>
      </c>
      <c r="E17" s="160">
        <v>7.5</v>
      </c>
      <c r="F17" s="159">
        <f t="shared" si="0"/>
        <v>0</v>
      </c>
      <c r="G17" s="158">
        <v>0</v>
      </c>
      <c r="H17" s="159">
        <f>SUM(F$2:F17)-SUM(G$2:G17)</f>
        <v>0</v>
      </c>
      <c r="I17" s="161">
        <v>0.17499999999999999</v>
      </c>
      <c r="J17" s="159">
        <f t="shared" si="2"/>
        <v>0</v>
      </c>
      <c r="K17" s="164">
        <f t="shared" si="1"/>
        <v>0</v>
      </c>
      <c r="L17" s="163"/>
    </row>
    <row r="18" spans="1:12" ht="12.75" customHeight="1" x14ac:dyDescent="0.2">
      <c r="A18" s="157">
        <v>2011</v>
      </c>
      <c r="B18" s="158">
        <f>'LE FloorSpace'!B18</f>
        <v>4285.3730000000005</v>
      </c>
      <c r="C18" s="158">
        <v>0</v>
      </c>
      <c r="D18" s="159">
        <f>SUM(C$2:C18)</f>
        <v>0</v>
      </c>
      <c r="E18" s="160">
        <v>7.5</v>
      </c>
      <c r="F18" s="159">
        <f t="shared" si="0"/>
        <v>0</v>
      </c>
      <c r="G18" s="158">
        <v>0</v>
      </c>
      <c r="H18" s="159">
        <f>SUM(F$2:F18)-SUM(G$2:G18)</f>
        <v>0</v>
      </c>
      <c r="I18" s="161">
        <v>0.17499999999999999</v>
      </c>
      <c r="J18" s="159">
        <f t="shared" si="2"/>
        <v>0</v>
      </c>
      <c r="K18" s="164">
        <f t="shared" si="1"/>
        <v>0</v>
      </c>
      <c r="L18" s="163"/>
    </row>
    <row r="19" spans="1:12" ht="12.75" customHeight="1" x14ac:dyDescent="0.2">
      <c r="A19" s="157">
        <v>2012</v>
      </c>
      <c r="B19" s="158">
        <f>'LE FloorSpace'!B19</f>
        <v>4327.4470000000001</v>
      </c>
      <c r="C19" s="158">
        <v>0</v>
      </c>
      <c r="D19" s="159">
        <f>SUM(C$2:C19)</f>
        <v>0</v>
      </c>
      <c r="E19" s="160">
        <v>7.5</v>
      </c>
      <c r="F19" s="159">
        <f t="shared" si="0"/>
        <v>0</v>
      </c>
      <c r="G19" s="158">
        <v>0</v>
      </c>
      <c r="H19" s="159">
        <f>SUM(F$2:F19)-SUM(G$2:G19)</f>
        <v>0</v>
      </c>
      <c r="I19" s="161">
        <v>0.17499999999999999</v>
      </c>
      <c r="J19" s="159">
        <f>H19*8760*I19/10^3</f>
        <v>0</v>
      </c>
      <c r="K19" s="164">
        <f t="shared" si="1"/>
        <v>0</v>
      </c>
      <c r="L19" s="163"/>
    </row>
    <row r="20" spans="1:12" ht="12.75" customHeight="1" x14ac:dyDescent="0.2">
      <c r="A20" s="157">
        <v>2013</v>
      </c>
      <c r="B20" s="158">
        <f>'LE FloorSpace'!B20</f>
        <v>4354.5380000000005</v>
      </c>
      <c r="C20" s="158">
        <v>0</v>
      </c>
      <c r="D20" s="159">
        <f>SUM(C$2:C20)</f>
        <v>0</v>
      </c>
      <c r="E20" s="160">
        <v>7.5</v>
      </c>
      <c r="F20" s="159">
        <f t="shared" si="0"/>
        <v>0</v>
      </c>
      <c r="G20" s="158">
        <v>0</v>
      </c>
      <c r="H20" s="159">
        <f>SUM(F$2:F20)-SUM(G$2:G20)</f>
        <v>0</v>
      </c>
      <c r="I20" s="161">
        <v>0.17499999999999999</v>
      </c>
      <c r="J20" s="159">
        <f t="shared" si="2"/>
        <v>0</v>
      </c>
      <c r="K20" s="164">
        <f t="shared" si="1"/>
        <v>0</v>
      </c>
      <c r="L20" s="163"/>
    </row>
    <row r="21" spans="1:12" ht="12.75" customHeight="1" x14ac:dyDescent="0.2">
      <c r="A21" s="157">
        <v>2014</v>
      </c>
      <c r="B21" s="158">
        <f>'LE FloorSpace'!B21</f>
        <v>4385.1090000000004</v>
      </c>
      <c r="C21" s="158">
        <v>0</v>
      </c>
      <c r="D21" s="159">
        <f>SUM(C$2:C21)</f>
        <v>0</v>
      </c>
      <c r="E21" s="160">
        <v>7.5</v>
      </c>
      <c r="F21" s="159">
        <f t="shared" si="0"/>
        <v>0</v>
      </c>
      <c r="G21" s="158">
        <v>0</v>
      </c>
      <c r="H21" s="159">
        <f>SUM(F$2:F21)-SUM(G$2:G21)</f>
        <v>0</v>
      </c>
      <c r="I21" s="161">
        <v>0.17499999999999999</v>
      </c>
      <c r="J21" s="159">
        <f t="shared" si="2"/>
        <v>0</v>
      </c>
      <c r="K21" s="164">
        <f t="shared" si="1"/>
        <v>0</v>
      </c>
      <c r="L21" s="163"/>
    </row>
    <row r="22" spans="1:12" ht="12.75" customHeight="1" x14ac:dyDescent="0.2">
      <c r="A22" s="157">
        <v>2015</v>
      </c>
      <c r="B22" s="158">
        <f>'LE FloorSpace'!B22</f>
        <v>4422.7150000000001</v>
      </c>
      <c r="C22" s="158">
        <v>0</v>
      </c>
      <c r="D22" s="159">
        <f>SUM(C$2:C22)</f>
        <v>0</v>
      </c>
      <c r="E22" s="160">
        <v>7.5</v>
      </c>
      <c r="F22" s="159">
        <f t="shared" si="0"/>
        <v>0</v>
      </c>
      <c r="G22" s="158">
        <v>0</v>
      </c>
      <c r="H22" s="159">
        <f>SUM(F$2:F22)-SUM(G$2:G22)</f>
        <v>0</v>
      </c>
      <c r="I22" s="161">
        <v>0.17499999999999999</v>
      </c>
      <c r="J22" s="159">
        <f>H22*8760*I22/10^3</f>
        <v>0</v>
      </c>
      <c r="K22" s="164">
        <f t="shared" si="1"/>
        <v>0</v>
      </c>
      <c r="L22" s="163"/>
    </row>
    <row r="23" spans="1:12" ht="12.75" customHeight="1" x14ac:dyDescent="0.2">
      <c r="A23" s="157">
        <v>2016</v>
      </c>
      <c r="B23" s="158">
        <f>'LE FloorSpace'!B23</f>
        <v>4465.6990000000005</v>
      </c>
      <c r="C23" s="158">
        <v>0</v>
      </c>
      <c r="D23" s="159">
        <f>SUM(C$2:C23)</f>
        <v>0</v>
      </c>
      <c r="E23" s="160">
        <v>7.5</v>
      </c>
      <c r="F23" s="159">
        <f t="shared" si="0"/>
        <v>0</v>
      </c>
      <c r="G23" s="158">
        <v>0</v>
      </c>
      <c r="H23" s="159">
        <f>SUM(F$2:F23)-SUM(G$2:G23)</f>
        <v>0</v>
      </c>
      <c r="I23" s="161">
        <v>0.17499999999999999</v>
      </c>
      <c r="J23" s="159">
        <f t="shared" si="2"/>
        <v>0</v>
      </c>
      <c r="K23" s="164">
        <f t="shared" si="1"/>
        <v>0</v>
      </c>
      <c r="L23" s="163"/>
    </row>
    <row r="24" spans="1:12" ht="12.75" customHeight="1" x14ac:dyDescent="0.2">
      <c r="A24" s="157">
        <v>2017</v>
      </c>
      <c r="B24" s="158">
        <f>'LE FloorSpace'!B24</f>
        <v>4513.987000000001</v>
      </c>
      <c r="C24" s="158">
        <v>0</v>
      </c>
      <c r="D24" s="159">
        <f>SUM(C$2:C24)</f>
        <v>0</v>
      </c>
      <c r="E24" s="160">
        <v>7.5</v>
      </c>
      <c r="F24" s="159">
        <f t="shared" si="0"/>
        <v>0</v>
      </c>
      <c r="G24" s="158">
        <v>0</v>
      </c>
      <c r="H24" s="159">
        <f>SUM(F$2:F24)-SUM(G$2:G24)</f>
        <v>0</v>
      </c>
      <c r="I24" s="161">
        <v>0.17499999999999999</v>
      </c>
      <c r="J24" s="159">
        <f t="shared" si="2"/>
        <v>0</v>
      </c>
      <c r="K24" s="164">
        <f t="shared" si="1"/>
        <v>0</v>
      </c>
      <c r="L24" s="163"/>
    </row>
    <row r="25" spans="1:12" ht="12.75" customHeight="1" x14ac:dyDescent="0.2">
      <c r="A25" s="157">
        <v>2018</v>
      </c>
      <c r="B25" s="158">
        <f>'LE FloorSpace'!B25</f>
        <v>4564.74</v>
      </c>
      <c r="C25" s="158">
        <v>0</v>
      </c>
      <c r="D25" s="159">
        <f>SUM(C$2:C25)</f>
        <v>0</v>
      </c>
      <c r="E25" s="160">
        <v>7.5</v>
      </c>
      <c r="F25" s="159">
        <f t="shared" si="0"/>
        <v>0</v>
      </c>
      <c r="G25" s="158">
        <v>0</v>
      </c>
      <c r="H25" s="159">
        <f>SUM(F$2:F25)-SUM(G$2:G25)</f>
        <v>0</v>
      </c>
      <c r="I25" s="161">
        <v>0.17499999999999999</v>
      </c>
      <c r="J25" s="159">
        <f t="shared" si="2"/>
        <v>0</v>
      </c>
      <c r="K25" s="164">
        <f t="shared" si="1"/>
        <v>0</v>
      </c>
      <c r="L25" s="163"/>
    </row>
    <row r="26" spans="1:12" ht="12.75" customHeight="1" x14ac:dyDescent="0.2">
      <c r="A26" s="157">
        <v>2019</v>
      </c>
      <c r="B26" s="158">
        <f>'LE FloorSpace'!B26</f>
        <v>4616.5339999999997</v>
      </c>
      <c r="C26" s="158">
        <v>0</v>
      </c>
      <c r="D26" s="159">
        <f>SUM(C$2:C26)</f>
        <v>0</v>
      </c>
      <c r="E26" s="160">
        <v>7.5</v>
      </c>
      <c r="F26" s="159">
        <f t="shared" si="0"/>
        <v>0</v>
      </c>
      <c r="G26" s="158">
        <v>0</v>
      </c>
      <c r="H26" s="159">
        <f>SUM(F$2:F26)-SUM(G$2:G26)</f>
        <v>0</v>
      </c>
      <c r="I26" s="161">
        <v>0.17499999999999999</v>
      </c>
      <c r="J26" s="159">
        <f t="shared" si="2"/>
        <v>0</v>
      </c>
      <c r="K26" s="164">
        <f t="shared" si="1"/>
        <v>0</v>
      </c>
      <c r="L26" s="163"/>
    </row>
    <row r="27" spans="1:12" ht="12.75" customHeight="1" x14ac:dyDescent="0.2">
      <c r="A27" s="157">
        <v>2020</v>
      </c>
      <c r="B27" s="158">
        <f>'LE FloorSpace'!B27</f>
        <v>4666.4579999999996</v>
      </c>
      <c r="C27" s="158">
        <v>0</v>
      </c>
      <c r="D27" s="159">
        <f>SUM(C$2:C27)</f>
        <v>0</v>
      </c>
      <c r="E27" s="160">
        <v>7.5</v>
      </c>
      <c r="F27" s="159">
        <f t="shared" si="0"/>
        <v>0</v>
      </c>
      <c r="G27" s="158">
        <v>0</v>
      </c>
      <c r="H27" s="159">
        <f>SUM(F$2:F27)-SUM(G$2:G27)</f>
        <v>0</v>
      </c>
      <c r="I27" s="161">
        <v>0.17499999999999999</v>
      </c>
      <c r="J27" s="159">
        <f t="shared" si="2"/>
        <v>0</v>
      </c>
      <c r="K27" s="164">
        <f t="shared" si="1"/>
        <v>0</v>
      </c>
      <c r="L27" s="163"/>
    </row>
    <row r="28" spans="1:12" ht="12.75" customHeight="1" x14ac:dyDescent="0.2">
      <c r="A28" s="166">
        <v>2021</v>
      </c>
      <c r="B28" s="158">
        <f>'LE FloorSpace'!B28</f>
        <v>4714.8419999999996</v>
      </c>
      <c r="C28" s="158">
        <v>0</v>
      </c>
      <c r="D28" s="159">
        <f>SUM(C$2:C28)</f>
        <v>0</v>
      </c>
      <c r="E28" s="160">
        <v>7.5</v>
      </c>
      <c r="F28" s="159">
        <f t="shared" si="0"/>
        <v>0</v>
      </c>
      <c r="G28" s="158">
        <v>0</v>
      </c>
      <c r="H28" s="159">
        <f>SUM(F$2:F28)-SUM(G$2:G28)</f>
        <v>0</v>
      </c>
      <c r="I28" s="161">
        <v>0.17499999999999999</v>
      </c>
      <c r="J28" s="159">
        <f t="shared" si="2"/>
        <v>0</v>
      </c>
      <c r="K28" s="164">
        <f t="shared" si="1"/>
        <v>0</v>
      </c>
      <c r="L28" s="163"/>
    </row>
    <row r="29" spans="1:12" ht="12.75" customHeight="1" x14ac:dyDescent="0.2">
      <c r="A29" s="166">
        <v>2022</v>
      </c>
      <c r="B29" s="158">
        <f>'LE FloorSpace'!B29</f>
        <v>4761.3789999999999</v>
      </c>
      <c r="C29" s="158">
        <v>0</v>
      </c>
      <c r="D29" s="159">
        <f>SUM(C$2:C29)</f>
        <v>0</v>
      </c>
      <c r="E29" s="160">
        <v>7.5</v>
      </c>
      <c r="F29" s="159">
        <f t="shared" si="0"/>
        <v>0</v>
      </c>
      <c r="G29" s="158">
        <v>0</v>
      </c>
      <c r="H29" s="159">
        <f>SUM(F$2:F29)-SUM(G$2:G29)</f>
        <v>0</v>
      </c>
      <c r="I29" s="161">
        <v>0.17499999999999999</v>
      </c>
      <c r="J29" s="159">
        <f t="shared" si="2"/>
        <v>0</v>
      </c>
      <c r="K29" s="164">
        <f t="shared" si="1"/>
        <v>0</v>
      </c>
      <c r="L29" s="163"/>
    </row>
    <row r="30" spans="1:12" ht="12.75" customHeight="1" x14ac:dyDescent="0.2">
      <c r="A30" s="166">
        <v>2023</v>
      </c>
      <c r="B30" s="158">
        <f>'LE FloorSpace'!B30</f>
        <v>4806.2269999999999</v>
      </c>
      <c r="C30" s="158">
        <v>0</v>
      </c>
      <c r="D30" s="159">
        <f>SUM(C$2:C30)</f>
        <v>0</v>
      </c>
      <c r="E30" s="160">
        <v>7.5</v>
      </c>
      <c r="F30" s="159">
        <f t="shared" si="0"/>
        <v>0</v>
      </c>
      <c r="G30" s="158">
        <v>0</v>
      </c>
      <c r="H30" s="159">
        <f>SUM(F$2:F30)-SUM(G$2:G30)</f>
        <v>0</v>
      </c>
      <c r="I30" s="161">
        <v>0.17499999999999999</v>
      </c>
      <c r="J30" s="159">
        <f t="shared" si="2"/>
        <v>0</v>
      </c>
      <c r="K30" s="164">
        <f t="shared" si="1"/>
        <v>0</v>
      </c>
      <c r="L30" s="163"/>
    </row>
    <row r="31" spans="1:12" ht="12.75" customHeight="1" x14ac:dyDescent="0.2">
      <c r="A31" s="166">
        <v>2024</v>
      </c>
      <c r="B31" s="158">
        <f>'LE FloorSpace'!B31</f>
        <v>4850.0030000000006</v>
      </c>
      <c r="C31" s="158">
        <v>0</v>
      </c>
      <c r="D31" s="159">
        <f>SUM(C$2:C31)</f>
        <v>0</v>
      </c>
      <c r="E31" s="160">
        <v>7.5</v>
      </c>
      <c r="F31" s="159">
        <f t="shared" si="0"/>
        <v>0</v>
      </c>
      <c r="G31" s="158">
        <v>0</v>
      </c>
      <c r="H31" s="159">
        <f>SUM(F$2:F31)-SUM(G$2:G31)</f>
        <v>0</v>
      </c>
      <c r="I31" s="161">
        <v>0.17499999999999999</v>
      </c>
      <c r="J31" s="159">
        <f t="shared" si="2"/>
        <v>0</v>
      </c>
      <c r="K31" s="164">
        <f t="shared" si="1"/>
        <v>0</v>
      </c>
      <c r="L31" s="163"/>
    </row>
    <row r="32" spans="1:12" ht="12.75" customHeight="1" x14ac:dyDescent="0.2">
      <c r="A32" s="166">
        <v>2025</v>
      </c>
      <c r="B32" s="158">
        <f>'LE FloorSpace'!B32</f>
        <v>4893.7259999999997</v>
      </c>
      <c r="C32" s="158">
        <v>0</v>
      </c>
      <c r="D32" s="159">
        <f>SUM(C$2:C32)</f>
        <v>0</v>
      </c>
      <c r="E32" s="160">
        <v>7.5</v>
      </c>
      <c r="F32" s="159">
        <f t="shared" si="0"/>
        <v>0</v>
      </c>
      <c r="G32" s="158">
        <v>0</v>
      </c>
      <c r="H32" s="159">
        <f>SUM(F$2:F32)-SUM(G$2:G32)</f>
        <v>0</v>
      </c>
      <c r="I32" s="161">
        <v>0.17499999999999999</v>
      </c>
      <c r="J32" s="159">
        <f t="shared" si="2"/>
        <v>0</v>
      </c>
      <c r="K32" s="164">
        <f t="shared" si="1"/>
        <v>0</v>
      </c>
      <c r="L32" s="163"/>
    </row>
    <row r="33" spans="1:12" ht="12.75" customHeight="1" x14ac:dyDescent="0.2">
      <c r="A33" s="167">
        <f t="shared" ref="A33:A50" si="3">A32+1</f>
        <v>2026</v>
      </c>
      <c r="B33" s="158">
        <f>'LE FloorSpace'!B33</f>
        <v>4936.8230000000003</v>
      </c>
      <c r="C33" s="158">
        <v>0</v>
      </c>
      <c r="D33" s="159">
        <f>SUM(C$2:C33)</f>
        <v>0</v>
      </c>
      <c r="E33" s="160">
        <v>7.5</v>
      </c>
      <c r="F33" s="159">
        <f t="shared" si="0"/>
        <v>0</v>
      </c>
      <c r="G33" s="158">
        <v>0</v>
      </c>
      <c r="H33" s="159">
        <f>SUM(F$2:F33)-SUM(G$2:G33)</f>
        <v>0</v>
      </c>
      <c r="I33" s="161">
        <v>0.17499999999999999</v>
      </c>
      <c r="J33" s="159">
        <f t="shared" si="2"/>
        <v>0</v>
      </c>
      <c r="K33" s="164">
        <f t="shared" si="1"/>
        <v>0</v>
      </c>
      <c r="L33" s="163"/>
    </row>
    <row r="34" spans="1:12" ht="12.75" customHeight="1" x14ac:dyDescent="0.2">
      <c r="A34" s="167">
        <f t="shared" si="3"/>
        <v>2027</v>
      </c>
      <c r="B34" s="158">
        <f>'LE FloorSpace'!B34</f>
        <v>4979.7100000000009</v>
      </c>
      <c r="C34" s="158">
        <v>0</v>
      </c>
      <c r="D34" s="159">
        <f>SUM(C$2:C34)</f>
        <v>0</v>
      </c>
      <c r="E34" s="160">
        <v>7.5</v>
      </c>
      <c r="F34" s="159">
        <f t="shared" si="0"/>
        <v>0</v>
      </c>
      <c r="G34" s="158">
        <v>0</v>
      </c>
      <c r="H34" s="159">
        <f>SUM(F$2:F34)-SUM(G$2:G34)</f>
        <v>0</v>
      </c>
      <c r="I34" s="161">
        <v>0.17499999999999999</v>
      </c>
      <c r="J34" s="159">
        <f t="shared" si="2"/>
        <v>0</v>
      </c>
      <c r="K34" s="164">
        <f t="shared" si="1"/>
        <v>0</v>
      </c>
      <c r="L34" s="163"/>
    </row>
    <row r="35" spans="1:12" ht="12.75" customHeight="1" x14ac:dyDescent="0.2">
      <c r="A35" s="167">
        <f t="shared" si="3"/>
        <v>2028</v>
      </c>
      <c r="B35" s="158">
        <f>'LE FloorSpace'!B35</f>
        <v>5022.5949999999993</v>
      </c>
      <c r="C35" s="158">
        <v>0</v>
      </c>
      <c r="D35" s="159">
        <f>SUM(C$2:C35)</f>
        <v>0</v>
      </c>
      <c r="E35" s="160">
        <v>7.5</v>
      </c>
      <c r="F35" s="159">
        <f t="shared" si="0"/>
        <v>0</v>
      </c>
      <c r="G35" s="158">
        <v>0</v>
      </c>
      <c r="H35" s="159">
        <f>SUM(F$2:F35)-SUM(G$2:G35)</f>
        <v>0</v>
      </c>
      <c r="I35" s="161">
        <v>0.17499999999999999</v>
      </c>
      <c r="J35" s="159">
        <f t="shared" si="2"/>
        <v>0</v>
      </c>
      <c r="K35" s="164">
        <f t="shared" si="1"/>
        <v>0</v>
      </c>
      <c r="L35" s="163"/>
    </row>
    <row r="36" spans="1:12" ht="12.75" customHeight="1" x14ac:dyDescent="0.2">
      <c r="A36" s="167">
        <f t="shared" si="3"/>
        <v>2029</v>
      </c>
      <c r="B36" s="158">
        <f>'LE FloorSpace'!B36</f>
        <v>5065.5520000000006</v>
      </c>
      <c r="C36" s="158">
        <v>0</v>
      </c>
      <c r="D36" s="159">
        <f>SUM(C$2:C36)</f>
        <v>0</v>
      </c>
      <c r="E36" s="160">
        <v>7.5</v>
      </c>
      <c r="F36" s="159">
        <f t="shared" si="0"/>
        <v>0</v>
      </c>
      <c r="G36" s="158">
        <v>0</v>
      </c>
      <c r="H36" s="159">
        <f>SUM(F$2:F36)-SUM(G$2:G36)</f>
        <v>0</v>
      </c>
      <c r="I36" s="161">
        <v>0.17499999999999999</v>
      </c>
      <c r="J36" s="159">
        <f t="shared" si="2"/>
        <v>0</v>
      </c>
      <c r="K36" s="164">
        <f t="shared" si="1"/>
        <v>0</v>
      </c>
      <c r="L36" s="163"/>
    </row>
    <row r="37" spans="1:12" ht="12.75" customHeight="1" x14ac:dyDescent="0.2">
      <c r="A37" s="167">
        <f t="shared" si="3"/>
        <v>2030</v>
      </c>
      <c r="B37" s="158">
        <f>'LE FloorSpace'!B37</f>
        <v>5108.610999999999</v>
      </c>
      <c r="C37" s="158">
        <v>0</v>
      </c>
      <c r="D37" s="159">
        <f>SUM(C$2:C37)</f>
        <v>0</v>
      </c>
      <c r="E37" s="160">
        <v>7.5</v>
      </c>
      <c r="F37" s="159">
        <f t="shared" si="0"/>
        <v>0</v>
      </c>
      <c r="G37" s="158">
        <v>0</v>
      </c>
      <c r="H37" s="159">
        <f>SUM(F$2:F37)-SUM(G$2:G37)</f>
        <v>0</v>
      </c>
      <c r="I37" s="161">
        <v>0.17499999999999999</v>
      </c>
      <c r="J37" s="159">
        <f t="shared" si="2"/>
        <v>0</v>
      </c>
      <c r="K37" s="164">
        <f t="shared" si="1"/>
        <v>0</v>
      </c>
      <c r="L37" s="163"/>
    </row>
    <row r="38" spans="1:12" ht="12.75" customHeight="1" x14ac:dyDescent="0.2">
      <c r="A38" s="167">
        <f t="shared" si="3"/>
        <v>2031</v>
      </c>
      <c r="B38" s="158">
        <f>'LE FloorSpace'!B38</f>
        <v>5152.9459999999999</v>
      </c>
      <c r="C38" s="158">
        <v>0</v>
      </c>
      <c r="D38" s="159">
        <f>SUM(C$2:C38)</f>
        <v>0</v>
      </c>
      <c r="E38" s="160">
        <v>7.5</v>
      </c>
      <c r="F38" s="159">
        <f t="shared" si="0"/>
        <v>0</v>
      </c>
      <c r="G38" s="158">
        <v>0</v>
      </c>
      <c r="H38" s="159">
        <f>SUM(F$2:F38)-SUM(G$2:G38)</f>
        <v>0</v>
      </c>
      <c r="I38" s="161">
        <v>0.17499999999999999</v>
      </c>
      <c r="J38" s="159">
        <f t="shared" si="2"/>
        <v>0</v>
      </c>
      <c r="K38" s="164">
        <f t="shared" si="1"/>
        <v>0</v>
      </c>
      <c r="L38" s="163"/>
    </row>
    <row r="39" spans="1:12" ht="12.75" customHeight="1" x14ac:dyDescent="0.2">
      <c r="A39" s="167">
        <f t="shared" si="3"/>
        <v>2032</v>
      </c>
      <c r="B39" s="158">
        <f>'LE FloorSpace'!B39</f>
        <v>5200.0059999999994</v>
      </c>
      <c r="C39" s="158">
        <v>0</v>
      </c>
      <c r="D39" s="159">
        <f>SUM(C$2:C39)</f>
        <v>0</v>
      </c>
      <c r="E39" s="160">
        <v>7.5</v>
      </c>
      <c r="F39" s="159">
        <f t="shared" si="0"/>
        <v>0</v>
      </c>
      <c r="G39" s="158">
        <v>0</v>
      </c>
      <c r="H39" s="159">
        <f>SUM(F$2:F39)-SUM(G$2:G39)</f>
        <v>0</v>
      </c>
      <c r="I39" s="161">
        <v>0.17499999999999999</v>
      </c>
      <c r="J39" s="159">
        <f t="shared" si="2"/>
        <v>0</v>
      </c>
      <c r="K39" s="164">
        <f t="shared" si="1"/>
        <v>0</v>
      </c>
      <c r="L39" s="163"/>
    </row>
    <row r="40" spans="1:12" ht="12.75" customHeight="1" x14ac:dyDescent="0.2">
      <c r="A40" s="167">
        <f t="shared" si="3"/>
        <v>2033</v>
      </c>
      <c r="B40" s="158">
        <f>'LE FloorSpace'!B40</f>
        <v>5249.415</v>
      </c>
      <c r="C40" s="158">
        <v>0</v>
      </c>
      <c r="D40" s="159">
        <f>SUM(C$2:C40)</f>
        <v>0</v>
      </c>
      <c r="E40" s="160">
        <v>7.5</v>
      </c>
      <c r="F40" s="159">
        <f t="shared" si="0"/>
        <v>0</v>
      </c>
      <c r="G40" s="158">
        <v>0</v>
      </c>
      <c r="H40" s="159">
        <f>SUM(F$2:F40)-SUM(G$2:G40)</f>
        <v>0</v>
      </c>
      <c r="I40" s="161">
        <v>0.17499999999999999</v>
      </c>
      <c r="J40" s="159">
        <f t="shared" si="2"/>
        <v>0</v>
      </c>
      <c r="K40" s="164">
        <f t="shared" si="1"/>
        <v>0</v>
      </c>
      <c r="L40" s="163"/>
    </row>
    <row r="41" spans="1:12" ht="12.75" customHeight="1" x14ac:dyDescent="0.2">
      <c r="A41" s="167">
        <f t="shared" si="3"/>
        <v>2034</v>
      </c>
      <c r="B41" s="158">
        <f>'LE FloorSpace'!B41</f>
        <v>5300.5459999999994</v>
      </c>
      <c r="C41" s="158">
        <v>0</v>
      </c>
      <c r="D41" s="159">
        <f>SUM(C$2:C41)</f>
        <v>0</v>
      </c>
      <c r="E41" s="160">
        <v>7.5</v>
      </c>
      <c r="F41" s="159">
        <f t="shared" si="0"/>
        <v>0</v>
      </c>
      <c r="G41" s="158">
        <v>0</v>
      </c>
      <c r="H41" s="159">
        <f>SUM(F$2:F41)-SUM(G$2:G41)</f>
        <v>0</v>
      </c>
      <c r="I41" s="161">
        <v>0.17499999999999999</v>
      </c>
      <c r="J41" s="159">
        <f t="shared" si="2"/>
        <v>0</v>
      </c>
      <c r="K41" s="164">
        <f t="shared" si="1"/>
        <v>0</v>
      </c>
      <c r="L41" s="163"/>
    </row>
    <row r="42" spans="1:12" ht="12.75" customHeight="1" x14ac:dyDescent="0.2">
      <c r="A42" s="167">
        <f t="shared" si="3"/>
        <v>2035</v>
      </c>
      <c r="B42" s="158">
        <f>'LE FloorSpace'!B42</f>
        <v>5354.1009999999997</v>
      </c>
      <c r="C42" s="158">
        <v>0</v>
      </c>
      <c r="D42" s="159">
        <f>SUM(C$2:C42)</f>
        <v>0</v>
      </c>
      <c r="E42" s="160">
        <v>7.5</v>
      </c>
      <c r="F42" s="159">
        <f t="shared" si="0"/>
        <v>0</v>
      </c>
      <c r="G42" s="158">
        <v>0</v>
      </c>
      <c r="H42" s="159">
        <f>SUM(F$2:F42)-SUM(G$2:G42)</f>
        <v>0</v>
      </c>
      <c r="I42" s="161">
        <v>0.17499999999999999</v>
      </c>
      <c r="J42" s="159">
        <f t="shared" si="2"/>
        <v>0</v>
      </c>
      <c r="K42" s="164">
        <f t="shared" si="1"/>
        <v>0</v>
      </c>
      <c r="L42" s="163"/>
    </row>
    <row r="43" spans="1:12" x14ac:dyDescent="0.2">
      <c r="A43" s="167">
        <f t="shared" si="3"/>
        <v>2036</v>
      </c>
      <c r="B43" s="158">
        <f>'LE FloorSpace'!B43</f>
        <v>5402.2578000000003</v>
      </c>
      <c r="C43" s="158">
        <v>0</v>
      </c>
      <c r="D43" s="159">
        <f>SUM(C$2:C43)</f>
        <v>0</v>
      </c>
      <c r="E43" s="160">
        <v>7.5</v>
      </c>
      <c r="F43" s="159">
        <f t="shared" si="0"/>
        <v>0</v>
      </c>
      <c r="G43" s="158">
        <v>0</v>
      </c>
      <c r="H43" s="159">
        <f>SUM(F$2:F43)-SUM(G$2:G43)</f>
        <v>0</v>
      </c>
      <c r="I43" s="161">
        <v>0.17499999999999999</v>
      </c>
      <c r="J43" s="159">
        <f t="shared" si="2"/>
        <v>0</v>
      </c>
      <c r="K43" s="164">
        <f t="shared" si="1"/>
        <v>0</v>
      </c>
    </row>
    <row r="44" spans="1:12" x14ac:dyDescent="0.2">
      <c r="A44" s="167">
        <f t="shared" si="3"/>
        <v>2037</v>
      </c>
      <c r="B44" s="158">
        <f>'LE FloorSpace'!B44</f>
        <v>5452.5428000000002</v>
      </c>
      <c r="C44" s="158">
        <v>0</v>
      </c>
      <c r="D44" s="159">
        <f>SUM(C$2:C44)</f>
        <v>0</v>
      </c>
      <c r="E44" s="160">
        <v>7.5</v>
      </c>
      <c r="F44" s="159">
        <f t="shared" si="0"/>
        <v>0</v>
      </c>
      <c r="G44" s="158">
        <v>0</v>
      </c>
      <c r="H44" s="159">
        <f>SUM(F$2:F44)-SUM(G$2:G44)</f>
        <v>0</v>
      </c>
      <c r="I44" s="161">
        <v>0.17499999999999999</v>
      </c>
      <c r="J44" s="159">
        <f t="shared" si="2"/>
        <v>0</v>
      </c>
      <c r="K44" s="164">
        <f t="shared" si="1"/>
        <v>0</v>
      </c>
    </row>
    <row r="45" spans="1:12" x14ac:dyDescent="0.2">
      <c r="A45" s="167">
        <f t="shared" si="3"/>
        <v>2038</v>
      </c>
      <c r="B45" s="158">
        <f>'LE FloorSpace'!B45</f>
        <v>5502.8278</v>
      </c>
      <c r="C45" s="158">
        <v>0</v>
      </c>
      <c r="D45" s="159">
        <f>SUM(C$2:C45)</f>
        <v>0</v>
      </c>
      <c r="E45" s="160">
        <v>7.5</v>
      </c>
      <c r="F45" s="159">
        <f t="shared" si="0"/>
        <v>0</v>
      </c>
      <c r="G45" s="158">
        <v>0</v>
      </c>
      <c r="H45" s="159">
        <f>SUM(F$2:F45)-SUM(G$2:G45)</f>
        <v>0</v>
      </c>
      <c r="I45" s="161">
        <v>0.17499999999999999</v>
      </c>
      <c r="J45" s="159">
        <f t="shared" si="2"/>
        <v>0</v>
      </c>
      <c r="K45" s="164">
        <f t="shared" si="1"/>
        <v>0</v>
      </c>
    </row>
    <row r="46" spans="1:12" x14ac:dyDescent="0.2">
      <c r="A46" s="167">
        <f t="shared" si="3"/>
        <v>2039</v>
      </c>
      <c r="B46" s="158">
        <f>'LE FloorSpace'!B46</f>
        <v>5553.1127999999999</v>
      </c>
      <c r="C46" s="158">
        <v>0</v>
      </c>
      <c r="D46" s="159">
        <f>SUM(C$2:C46)</f>
        <v>0</v>
      </c>
      <c r="E46" s="160">
        <v>7.5</v>
      </c>
      <c r="F46" s="159">
        <f t="shared" si="0"/>
        <v>0</v>
      </c>
      <c r="G46" s="158">
        <v>0</v>
      </c>
      <c r="H46" s="159">
        <f>SUM(F$2:F46)-SUM(G$2:G46)</f>
        <v>0</v>
      </c>
      <c r="I46" s="161">
        <v>0.17499999999999999</v>
      </c>
      <c r="J46" s="159">
        <f t="shared" si="2"/>
        <v>0</v>
      </c>
      <c r="K46" s="164">
        <f t="shared" si="1"/>
        <v>0</v>
      </c>
    </row>
    <row r="47" spans="1:12" x14ac:dyDescent="0.2">
      <c r="A47" s="167">
        <f t="shared" si="3"/>
        <v>2040</v>
      </c>
      <c r="B47" s="158">
        <f>'LE FloorSpace'!B47</f>
        <v>5603.3977999999997</v>
      </c>
      <c r="C47" s="158">
        <v>0</v>
      </c>
      <c r="D47" s="159">
        <f>SUM(C$2:C47)</f>
        <v>0</v>
      </c>
      <c r="E47" s="160">
        <v>7.5</v>
      </c>
      <c r="F47" s="159">
        <f t="shared" si="0"/>
        <v>0</v>
      </c>
      <c r="G47" s="158">
        <v>0</v>
      </c>
      <c r="H47" s="159">
        <f>SUM(F$2:F47)-SUM(G$2:G47)</f>
        <v>0</v>
      </c>
      <c r="I47" s="161">
        <v>0.17499999999999999</v>
      </c>
      <c r="J47" s="159">
        <f t="shared" si="2"/>
        <v>0</v>
      </c>
      <c r="K47" s="164">
        <f t="shared" si="1"/>
        <v>0</v>
      </c>
    </row>
    <row r="48" spans="1:12" x14ac:dyDescent="0.2">
      <c r="A48" s="167">
        <f t="shared" si="3"/>
        <v>2041</v>
      </c>
      <c r="B48" s="158">
        <f>'LE FloorSpace'!B48</f>
        <v>5653.6827999999996</v>
      </c>
      <c r="C48" s="158">
        <v>0</v>
      </c>
      <c r="D48" s="159">
        <f>SUM(C$2:C48)</f>
        <v>0</v>
      </c>
      <c r="E48" s="160">
        <v>7.5</v>
      </c>
      <c r="F48" s="159">
        <f t="shared" si="0"/>
        <v>0</v>
      </c>
      <c r="G48" s="158">
        <v>0</v>
      </c>
      <c r="H48" s="159">
        <f>SUM(F$2:F48)-SUM(G$2:G48)</f>
        <v>0</v>
      </c>
      <c r="I48" s="161">
        <v>0.17499999999999999</v>
      </c>
      <c r="J48" s="159">
        <f t="shared" si="2"/>
        <v>0</v>
      </c>
      <c r="K48" s="164">
        <f t="shared" si="1"/>
        <v>0</v>
      </c>
    </row>
    <row r="49" spans="1:11" x14ac:dyDescent="0.2">
      <c r="A49" s="167">
        <f t="shared" si="3"/>
        <v>2042</v>
      </c>
      <c r="B49" s="158">
        <f>'LE FloorSpace'!B49</f>
        <v>5703.9678000000004</v>
      </c>
      <c r="C49" s="158">
        <v>0</v>
      </c>
      <c r="D49" s="159">
        <f>SUM(C$2:C49)</f>
        <v>0</v>
      </c>
      <c r="E49" s="160">
        <v>7.5</v>
      </c>
      <c r="F49" s="159">
        <f t="shared" si="0"/>
        <v>0</v>
      </c>
      <c r="G49" s="158">
        <v>0</v>
      </c>
      <c r="H49" s="159">
        <f>SUM(F$2:F49)-SUM(G$2:G49)</f>
        <v>0</v>
      </c>
      <c r="I49" s="161">
        <v>0.17499999999999999</v>
      </c>
      <c r="J49" s="159">
        <f t="shared" si="2"/>
        <v>0</v>
      </c>
      <c r="K49" s="164">
        <f t="shared" si="1"/>
        <v>0</v>
      </c>
    </row>
    <row r="50" spans="1:11" x14ac:dyDescent="0.2">
      <c r="A50" s="167">
        <f t="shared" si="3"/>
        <v>2043</v>
      </c>
      <c r="B50" s="158">
        <f>'LE FloorSpace'!B50</f>
        <v>5754.2528000000002</v>
      </c>
      <c r="C50" s="158">
        <v>0</v>
      </c>
      <c r="D50" s="159">
        <f>SUM(C$2:C50)</f>
        <v>0</v>
      </c>
      <c r="E50" s="160">
        <v>7.5</v>
      </c>
      <c r="F50" s="159">
        <f t="shared" si="0"/>
        <v>0</v>
      </c>
      <c r="G50" s="158">
        <v>0</v>
      </c>
      <c r="H50" s="159">
        <f>SUM(F$2:F50)-SUM(G$2:G50)</f>
        <v>0</v>
      </c>
      <c r="I50" s="161">
        <v>0.17499999999999999</v>
      </c>
      <c r="J50" s="159">
        <f t="shared" si="2"/>
        <v>0</v>
      </c>
      <c r="K50" s="164">
        <f t="shared" si="1"/>
        <v>0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0"/>
  <sheetViews>
    <sheetView tabSelected="1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2" width="9.140625" style="91"/>
    <col min="3" max="3" width="21.5703125" style="91" bestFit="1" customWidth="1"/>
    <col min="4" max="4" width="13.85546875" style="91" customWidth="1"/>
    <col min="5" max="5" width="10.28515625" style="91" bestFit="1" customWidth="1"/>
    <col min="6" max="7" width="9.140625" style="91"/>
    <col min="8" max="8" width="9.5703125" style="91" bestFit="1" customWidth="1"/>
    <col min="9" max="9" width="13" style="91" customWidth="1"/>
    <col min="10" max="10" width="13.28515625" style="91" customWidth="1"/>
    <col min="11" max="16384" width="9.140625" style="91"/>
  </cols>
  <sheetData>
    <row r="1" spans="1:10" x14ac:dyDescent="0.2">
      <c r="A1" s="91" t="s">
        <v>2</v>
      </c>
      <c r="B1" s="91" t="s">
        <v>62</v>
      </c>
      <c r="C1" s="92" t="s">
        <v>77</v>
      </c>
      <c r="D1" s="91" t="s">
        <v>78</v>
      </c>
      <c r="E1" s="91" t="s">
        <v>64</v>
      </c>
      <c r="F1" s="91" t="s">
        <v>65</v>
      </c>
      <c r="G1" s="91" t="s">
        <v>66</v>
      </c>
      <c r="H1" s="91" t="s">
        <v>67</v>
      </c>
      <c r="I1" s="91" t="s">
        <v>79</v>
      </c>
      <c r="J1" s="91" t="s">
        <v>70</v>
      </c>
    </row>
    <row r="2" spans="1:10" x14ac:dyDescent="0.2">
      <c r="A2" s="91">
        <v>2001</v>
      </c>
      <c r="B2" s="91">
        <v>1</v>
      </c>
      <c r="C2" s="111">
        <v>3149.1431578947368</v>
      </c>
      <c r="D2" s="111">
        <v>5.2599386947160296</v>
      </c>
      <c r="E2" s="91">
        <v>31.65</v>
      </c>
      <c r="F2" s="171">
        <v>127799.58199999999</v>
      </c>
      <c r="G2" s="110">
        <v>1166.2</v>
      </c>
      <c r="H2" s="110">
        <v>0</v>
      </c>
      <c r="J2" s="91">
        <v>219.733</v>
      </c>
    </row>
    <row r="3" spans="1:10" x14ac:dyDescent="0.2">
      <c r="A3" s="91">
        <v>2001</v>
      </c>
      <c r="B3" s="91">
        <v>2</v>
      </c>
      <c r="C3" s="111">
        <v>2417.6955699621826</v>
      </c>
      <c r="D3" s="111">
        <v>5.2599386947160296</v>
      </c>
      <c r="E3" s="91">
        <v>28.92</v>
      </c>
      <c r="F3" s="171">
        <v>127799.58199999999</v>
      </c>
      <c r="G3" s="110">
        <v>765.75</v>
      </c>
      <c r="H3" s="110">
        <v>0</v>
      </c>
      <c r="J3" s="91">
        <v>218.733</v>
      </c>
    </row>
    <row r="4" spans="1:10" x14ac:dyDescent="0.2">
      <c r="A4" s="91">
        <v>2001</v>
      </c>
      <c r="B4" s="91">
        <v>3</v>
      </c>
      <c r="C4" s="111">
        <v>2042.0750270855908</v>
      </c>
      <c r="D4" s="111">
        <v>5.2599386947160296</v>
      </c>
      <c r="E4" s="91">
        <v>30.09</v>
      </c>
      <c r="F4" s="171">
        <v>127799.58199999999</v>
      </c>
      <c r="G4" s="110">
        <v>615.5</v>
      </c>
      <c r="H4" s="110">
        <v>0</v>
      </c>
      <c r="J4" s="91">
        <v>217.733</v>
      </c>
    </row>
    <row r="5" spans="1:10" x14ac:dyDescent="0.2">
      <c r="A5" s="91">
        <v>2001</v>
      </c>
      <c r="B5" s="91">
        <v>4</v>
      </c>
      <c r="C5" s="111">
        <v>1856.0199192462987</v>
      </c>
      <c r="D5" s="111">
        <v>5.2599386947160296</v>
      </c>
      <c r="E5" s="91">
        <v>30.49</v>
      </c>
      <c r="F5" s="171">
        <v>128518.863</v>
      </c>
      <c r="G5" s="110">
        <v>446</v>
      </c>
      <c r="H5" s="110">
        <v>15.9</v>
      </c>
      <c r="J5" s="91">
        <v>216.733</v>
      </c>
    </row>
    <row r="6" spans="1:10" x14ac:dyDescent="0.2">
      <c r="A6" s="91">
        <v>2001</v>
      </c>
      <c r="B6" s="91">
        <v>5</v>
      </c>
      <c r="C6" s="111">
        <v>1525.1714670255719</v>
      </c>
      <c r="D6" s="111">
        <v>5.2599386947160296</v>
      </c>
      <c r="E6" s="91">
        <v>29.81</v>
      </c>
      <c r="F6" s="171">
        <v>128518.863</v>
      </c>
      <c r="G6" s="110">
        <v>123.45</v>
      </c>
      <c r="H6" s="110">
        <v>46.15</v>
      </c>
      <c r="J6" s="91">
        <v>215.68866666666668</v>
      </c>
    </row>
    <row r="7" spans="1:10" x14ac:dyDescent="0.2">
      <c r="A7" s="91">
        <v>2001</v>
      </c>
      <c r="B7" s="91">
        <v>6</v>
      </c>
      <c r="C7" s="111">
        <v>1565.4278794402583</v>
      </c>
      <c r="D7" s="111">
        <v>5.2599386947160296</v>
      </c>
      <c r="E7" s="91">
        <v>30.68</v>
      </c>
      <c r="F7" s="171">
        <v>128518.863</v>
      </c>
      <c r="G7" s="110">
        <v>35.799999999999997</v>
      </c>
      <c r="H7" s="110">
        <v>111.05</v>
      </c>
      <c r="J7" s="91">
        <v>214.64433333333332</v>
      </c>
    </row>
    <row r="8" spans="1:10" x14ac:dyDescent="0.2">
      <c r="A8" s="91">
        <v>2001</v>
      </c>
      <c r="B8" s="91">
        <v>7</v>
      </c>
      <c r="C8" s="111">
        <v>1690.8629659426119</v>
      </c>
      <c r="D8" s="111">
        <v>5.2599386947160296</v>
      </c>
      <c r="E8" s="91">
        <v>30.66</v>
      </c>
      <c r="F8" s="171">
        <v>128412.039</v>
      </c>
      <c r="G8" s="110">
        <v>0</v>
      </c>
      <c r="H8" s="110">
        <v>231.45</v>
      </c>
      <c r="J8" s="91">
        <v>213.6</v>
      </c>
    </row>
    <row r="9" spans="1:10" x14ac:dyDescent="0.2">
      <c r="A9" s="91">
        <v>2001</v>
      </c>
      <c r="B9" s="91">
        <v>8</v>
      </c>
      <c r="C9" s="111">
        <v>1740.861630111021</v>
      </c>
      <c r="D9" s="111">
        <v>5.2599386947160296</v>
      </c>
      <c r="E9" s="91">
        <v>30.07</v>
      </c>
      <c r="F9" s="171">
        <v>128412.039</v>
      </c>
      <c r="G9" s="110">
        <v>0</v>
      </c>
      <c r="H9" s="110">
        <v>292.2</v>
      </c>
      <c r="J9" s="91">
        <v>213.38900000000001</v>
      </c>
    </row>
    <row r="10" spans="1:10" x14ac:dyDescent="0.2">
      <c r="A10" s="91">
        <v>2001</v>
      </c>
      <c r="B10" s="91">
        <v>9</v>
      </c>
      <c r="C10" s="111">
        <v>1748.5120172832837</v>
      </c>
      <c r="D10" s="111">
        <v>5.2599386947160296</v>
      </c>
      <c r="E10" s="91">
        <v>30.72</v>
      </c>
      <c r="F10" s="171">
        <v>128412.039</v>
      </c>
      <c r="G10" s="110">
        <v>13.8</v>
      </c>
      <c r="H10" s="110">
        <v>210.45</v>
      </c>
      <c r="J10" s="91">
        <v>213.178</v>
      </c>
    </row>
    <row r="11" spans="1:10" x14ac:dyDescent="0.2">
      <c r="A11" s="91">
        <v>2001</v>
      </c>
      <c r="B11" s="91">
        <v>10</v>
      </c>
      <c r="C11" s="111">
        <v>1541.7666228646517</v>
      </c>
      <c r="D11" s="111">
        <v>5.2599386947160296</v>
      </c>
      <c r="E11" s="91">
        <v>30.56</v>
      </c>
      <c r="F11" s="171">
        <v>129157.516</v>
      </c>
      <c r="G11" s="110">
        <v>212.8</v>
      </c>
      <c r="H11" s="110">
        <v>26.5</v>
      </c>
      <c r="J11" s="91">
        <v>212.96700000000001</v>
      </c>
    </row>
    <row r="12" spans="1:10" x14ac:dyDescent="0.2">
      <c r="A12" s="91">
        <v>2001</v>
      </c>
      <c r="B12" s="91">
        <v>11</v>
      </c>
      <c r="C12" s="111">
        <v>1633.0483649354217</v>
      </c>
      <c r="D12" s="111">
        <v>5.2599386947160296</v>
      </c>
      <c r="E12" s="91">
        <v>30.35</v>
      </c>
      <c r="F12" s="171">
        <v>129157.516</v>
      </c>
      <c r="G12" s="110">
        <v>411.3</v>
      </c>
      <c r="H12" s="110">
        <v>1.3</v>
      </c>
      <c r="J12" s="91">
        <v>213.13366666666667</v>
      </c>
    </row>
    <row r="13" spans="1:10" x14ac:dyDescent="0.2">
      <c r="A13" s="91">
        <v>2001</v>
      </c>
      <c r="B13" s="91">
        <v>12</v>
      </c>
      <c r="C13" s="111">
        <v>1932.8680390604379</v>
      </c>
      <c r="D13" s="111">
        <v>5.2599386947160296</v>
      </c>
      <c r="E13" s="91">
        <v>31</v>
      </c>
      <c r="F13" s="171">
        <v>129157.516</v>
      </c>
      <c r="G13" s="110">
        <v>466.2</v>
      </c>
      <c r="H13" s="110">
        <v>0</v>
      </c>
      <c r="J13" s="91">
        <v>213.30033333333336</v>
      </c>
    </row>
    <row r="14" spans="1:10" x14ac:dyDescent="0.2">
      <c r="A14" s="91">
        <v>2002</v>
      </c>
      <c r="B14" s="91">
        <v>1</v>
      </c>
      <c r="C14" s="111">
        <v>2610.6695447409734</v>
      </c>
      <c r="D14" s="111">
        <v>5.4030269484417541</v>
      </c>
      <c r="E14" s="91">
        <v>31.65</v>
      </c>
      <c r="F14" s="171">
        <v>131032.91800000001</v>
      </c>
      <c r="G14" s="110">
        <v>940</v>
      </c>
      <c r="H14" s="110">
        <v>0</v>
      </c>
      <c r="J14" s="91">
        <v>213.46700000000001</v>
      </c>
    </row>
    <row r="15" spans="1:10" x14ac:dyDescent="0.2">
      <c r="A15" s="91">
        <v>2002</v>
      </c>
      <c r="B15" s="91">
        <v>2</v>
      </c>
      <c r="C15" s="111">
        <v>2320.8904329235706</v>
      </c>
      <c r="D15" s="111">
        <v>5.4030269484417541</v>
      </c>
      <c r="E15" s="91">
        <v>28.92</v>
      </c>
      <c r="F15" s="171">
        <v>131032.91800000001</v>
      </c>
      <c r="G15" s="110">
        <v>737.6</v>
      </c>
      <c r="H15" s="110">
        <v>0</v>
      </c>
      <c r="J15" s="91">
        <v>213.52233333333334</v>
      </c>
    </row>
    <row r="16" spans="1:10" x14ac:dyDescent="0.2">
      <c r="A16" s="91">
        <v>2002</v>
      </c>
      <c r="B16" s="91">
        <v>3</v>
      </c>
      <c r="C16" s="111">
        <v>2151.6543472480721</v>
      </c>
      <c r="D16" s="111">
        <v>5.4030269484417541</v>
      </c>
      <c r="E16" s="91">
        <v>30.09</v>
      </c>
      <c r="F16" s="171">
        <v>131032.91800000001</v>
      </c>
      <c r="G16" s="110">
        <v>646.85</v>
      </c>
      <c r="H16" s="110">
        <v>0</v>
      </c>
      <c r="J16" s="91">
        <v>213.57766666666669</v>
      </c>
    </row>
    <row r="17" spans="1:10" x14ac:dyDescent="0.2">
      <c r="A17" s="91">
        <v>2002</v>
      </c>
      <c r="B17" s="91">
        <v>4</v>
      </c>
      <c r="C17" s="111">
        <v>1840.9698795180723</v>
      </c>
      <c r="D17" s="111">
        <v>5.4030269484417541</v>
      </c>
      <c r="E17" s="91">
        <v>30.49</v>
      </c>
      <c r="F17" s="171">
        <v>131655.041</v>
      </c>
      <c r="G17" s="110">
        <v>364.1</v>
      </c>
      <c r="H17" s="110">
        <v>18.45</v>
      </c>
      <c r="J17" s="91">
        <v>213.63300000000001</v>
      </c>
    </row>
    <row r="18" spans="1:10" x14ac:dyDescent="0.2">
      <c r="A18" s="91">
        <v>2002</v>
      </c>
      <c r="B18" s="91">
        <v>5</v>
      </c>
      <c r="C18" s="111">
        <v>1662.7020822210357</v>
      </c>
      <c r="D18" s="111">
        <v>5.4030269484417541</v>
      </c>
      <c r="E18" s="91">
        <v>29.81</v>
      </c>
      <c r="F18" s="171">
        <v>131655.041</v>
      </c>
      <c r="G18" s="110">
        <v>152.44999999999999</v>
      </c>
      <c r="H18" s="110">
        <v>65.7</v>
      </c>
      <c r="J18" s="91">
        <v>212.911</v>
      </c>
    </row>
    <row r="19" spans="1:10" x14ac:dyDescent="0.2">
      <c r="A19" s="91">
        <v>2002</v>
      </c>
      <c r="B19" s="91">
        <v>6</v>
      </c>
      <c r="C19" s="111">
        <v>1715.5071102763618</v>
      </c>
      <c r="D19" s="111">
        <v>5.4030269484417541</v>
      </c>
      <c r="E19" s="91">
        <v>30.68</v>
      </c>
      <c r="F19" s="171">
        <v>131655.041</v>
      </c>
      <c r="G19" s="110">
        <v>75.400000000000006</v>
      </c>
      <c r="H19" s="110">
        <v>170.6</v>
      </c>
      <c r="J19" s="91">
        <v>212.18900000000002</v>
      </c>
    </row>
    <row r="20" spans="1:10" x14ac:dyDescent="0.2">
      <c r="A20" s="91">
        <v>2002</v>
      </c>
      <c r="B20" s="91">
        <v>7</v>
      </c>
      <c r="C20" s="111">
        <v>1862.0494941208642</v>
      </c>
      <c r="D20" s="111">
        <v>5.4030269484417541</v>
      </c>
      <c r="E20" s="91">
        <v>30.66</v>
      </c>
      <c r="F20" s="171">
        <v>132356.834</v>
      </c>
      <c r="G20" s="110">
        <v>0.5</v>
      </c>
      <c r="H20" s="110">
        <v>315.60000000000002</v>
      </c>
      <c r="J20" s="91">
        <v>211.46700000000001</v>
      </c>
    </row>
    <row r="21" spans="1:10" x14ac:dyDescent="0.2">
      <c r="A21" s="91">
        <v>2002</v>
      </c>
      <c r="B21" s="91">
        <v>8</v>
      </c>
      <c r="C21" s="111">
        <v>1786.9281011324731</v>
      </c>
      <c r="D21" s="111">
        <v>5.4030269484417541</v>
      </c>
      <c r="E21" s="91">
        <v>30.07</v>
      </c>
      <c r="F21" s="171">
        <v>132356.834</v>
      </c>
      <c r="G21" s="110">
        <v>0</v>
      </c>
      <c r="H21" s="110">
        <v>351.2</v>
      </c>
      <c r="J21" s="91">
        <v>211.43366666666668</v>
      </c>
    </row>
    <row r="22" spans="1:10" x14ac:dyDescent="0.2">
      <c r="A22" s="91">
        <v>2002</v>
      </c>
      <c r="B22" s="91">
        <v>9</v>
      </c>
      <c r="C22" s="111">
        <v>1770.238210724872</v>
      </c>
      <c r="D22" s="111">
        <v>5.4030269484417541</v>
      </c>
      <c r="E22" s="91">
        <v>30.72</v>
      </c>
      <c r="F22" s="171">
        <v>132356.834</v>
      </c>
      <c r="G22" s="110">
        <v>0.6</v>
      </c>
      <c r="H22" s="110">
        <v>291</v>
      </c>
      <c r="J22" s="91">
        <v>211.40033333333332</v>
      </c>
    </row>
    <row r="23" spans="1:10" x14ac:dyDescent="0.2">
      <c r="A23" s="91">
        <v>2002</v>
      </c>
      <c r="B23" s="91">
        <v>10</v>
      </c>
      <c r="C23" s="111">
        <v>1581.7053619302949</v>
      </c>
      <c r="D23" s="111">
        <v>5.4030269484417541</v>
      </c>
      <c r="E23" s="91">
        <v>30.56</v>
      </c>
      <c r="F23" s="171">
        <v>132367.20699999999</v>
      </c>
      <c r="G23" s="110">
        <v>57.85</v>
      </c>
      <c r="H23" s="110">
        <v>130.1</v>
      </c>
      <c r="J23" s="91">
        <v>211.36699999999999</v>
      </c>
    </row>
    <row r="24" spans="1:10" x14ac:dyDescent="0.2">
      <c r="A24" s="91">
        <v>2002</v>
      </c>
      <c r="B24" s="91">
        <v>11</v>
      </c>
      <c r="C24" s="111">
        <v>1717.113435237329</v>
      </c>
      <c r="D24" s="111">
        <v>5.4030269484417541</v>
      </c>
      <c r="E24" s="91">
        <v>30.35</v>
      </c>
      <c r="F24" s="171">
        <v>132367.20699999999</v>
      </c>
      <c r="G24" s="110">
        <v>381.6</v>
      </c>
      <c r="H24" s="110">
        <v>7.95</v>
      </c>
      <c r="J24" s="91">
        <v>210.88899999999998</v>
      </c>
    </row>
    <row r="25" spans="1:10" x14ac:dyDescent="0.2">
      <c r="A25" s="91">
        <v>2002</v>
      </c>
      <c r="B25" s="91">
        <v>12</v>
      </c>
      <c r="C25" s="111">
        <v>2399.7171717171718</v>
      </c>
      <c r="D25" s="111">
        <v>5.4030269484417541</v>
      </c>
      <c r="E25" s="91">
        <v>31</v>
      </c>
      <c r="F25" s="171">
        <v>132367.20699999999</v>
      </c>
      <c r="G25" s="110">
        <v>783.25</v>
      </c>
      <c r="H25" s="110">
        <v>0.4</v>
      </c>
      <c r="J25" s="91">
        <v>210.411</v>
      </c>
    </row>
    <row r="26" spans="1:10" x14ac:dyDescent="0.2">
      <c r="A26" s="91">
        <v>2003</v>
      </c>
      <c r="B26" s="91">
        <v>1</v>
      </c>
      <c r="C26" s="111">
        <v>2867.879182156134</v>
      </c>
      <c r="D26" s="111">
        <v>5.3682128330346979</v>
      </c>
      <c r="E26" s="91">
        <v>31.65</v>
      </c>
      <c r="F26" s="171">
        <v>131761.25700000001</v>
      </c>
      <c r="G26" s="110">
        <v>952.8</v>
      </c>
      <c r="H26" s="110">
        <v>0</v>
      </c>
      <c r="J26" s="91">
        <v>209.93299999999999</v>
      </c>
    </row>
    <row r="27" spans="1:10" x14ac:dyDescent="0.2">
      <c r="A27" s="91">
        <v>2003</v>
      </c>
      <c r="B27" s="91">
        <v>2</v>
      </c>
      <c r="C27" s="111">
        <v>2994.6520117239543</v>
      </c>
      <c r="D27" s="111">
        <v>5.3682128330346979</v>
      </c>
      <c r="E27" s="91">
        <v>28.92</v>
      </c>
      <c r="F27" s="171">
        <v>131761.25700000001</v>
      </c>
      <c r="G27" s="110">
        <v>1011.95</v>
      </c>
      <c r="H27" s="110">
        <v>0</v>
      </c>
      <c r="J27" s="91">
        <v>209.911</v>
      </c>
    </row>
    <row r="28" spans="1:10" x14ac:dyDescent="0.2">
      <c r="A28" s="91">
        <v>2003</v>
      </c>
      <c r="B28" s="91">
        <v>3</v>
      </c>
      <c r="C28" s="111">
        <v>2118.5226250330775</v>
      </c>
      <c r="D28" s="111">
        <v>5.3682128330346979</v>
      </c>
      <c r="E28" s="91">
        <v>30.09</v>
      </c>
      <c r="F28" s="171">
        <v>131761.25700000001</v>
      </c>
      <c r="G28" s="110">
        <v>582.70000000000005</v>
      </c>
      <c r="H28" s="110">
        <v>0</v>
      </c>
      <c r="J28" s="91">
        <v>209.88899999999998</v>
      </c>
    </row>
    <row r="29" spans="1:10" x14ac:dyDescent="0.2">
      <c r="A29" s="91">
        <v>2003</v>
      </c>
      <c r="B29" s="91">
        <v>4</v>
      </c>
      <c r="C29" s="111">
        <v>1737.5542872312187</v>
      </c>
      <c r="D29" s="111">
        <v>5.3682128330346979</v>
      </c>
      <c r="E29" s="91">
        <v>30.49</v>
      </c>
      <c r="F29" s="171">
        <v>132509.77799999999</v>
      </c>
      <c r="G29" s="110">
        <v>343.25</v>
      </c>
      <c r="H29" s="110">
        <v>0.15</v>
      </c>
      <c r="J29" s="91">
        <v>209.86699999999999</v>
      </c>
    </row>
    <row r="30" spans="1:10" x14ac:dyDescent="0.2">
      <c r="A30" s="91">
        <v>2003</v>
      </c>
      <c r="B30" s="91">
        <v>5</v>
      </c>
      <c r="C30" s="111">
        <v>1666.2433077126955</v>
      </c>
      <c r="D30" s="111">
        <v>5.3682128330346979</v>
      </c>
      <c r="E30" s="91">
        <v>29.81</v>
      </c>
      <c r="F30" s="171">
        <v>132509.77799999999</v>
      </c>
      <c r="G30" s="110">
        <v>116.95</v>
      </c>
      <c r="H30" s="110">
        <v>25.3</v>
      </c>
      <c r="J30" s="91">
        <v>210.34466666666665</v>
      </c>
    </row>
    <row r="31" spans="1:10" x14ac:dyDescent="0.2">
      <c r="A31" s="91">
        <v>2003</v>
      </c>
      <c r="B31" s="91">
        <v>6</v>
      </c>
      <c r="C31" s="111">
        <v>1657.4903515728258</v>
      </c>
      <c r="D31" s="111">
        <v>5.3682128330346979</v>
      </c>
      <c r="E31" s="91">
        <v>30.68</v>
      </c>
      <c r="F31" s="171">
        <v>132509.77799999999</v>
      </c>
      <c r="G31" s="110">
        <v>47.1</v>
      </c>
      <c r="H31" s="110">
        <v>76.3</v>
      </c>
      <c r="J31" s="91">
        <v>210.82233333333335</v>
      </c>
    </row>
    <row r="32" spans="1:10" x14ac:dyDescent="0.2">
      <c r="A32" s="91">
        <v>2003</v>
      </c>
      <c r="B32" s="91">
        <v>7</v>
      </c>
      <c r="C32" s="111">
        <v>1848.9679031833728</v>
      </c>
      <c r="D32" s="111">
        <v>5.3682128330346979</v>
      </c>
      <c r="E32" s="91">
        <v>30.66</v>
      </c>
      <c r="F32" s="171">
        <v>134255.90299999999</v>
      </c>
      <c r="G32" s="110">
        <v>2.95</v>
      </c>
      <c r="H32" s="110">
        <v>226.05</v>
      </c>
      <c r="J32" s="91">
        <v>211.3</v>
      </c>
    </row>
    <row r="33" spans="1:10" x14ac:dyDescent="0.2">
      <c r="A33" s="91">
        <v>2003</v>
      </c>
      <c r="B33" s="91">
        <v>8</v>
      </c>
      <c r="C33" s="111">
        <v>1820.6440588853836</v>
      </c>
      <c r="D33" s="111">
        <v>5.3682128330346979</v>
      </c>
      <c r="E33" s="91">
        <v>30.07</v>
      </c>
      <c r="F33" s="171">
        <v>134255.90299999999</v>
      </c>
      <c r="G33" s="110">
        <v>0</v>
      </c>
      <c r="H33" s="110">
        <v>267.85000000000002</v>
      </c>
      <c r="J33" s="91">
        <v>211.57766666666669</v>
      </c>
    </row>
    <row r="34" spans="1:10" x14ac:dyDescent="0.2">
      <c r="A34" s="91">
        <v>2003</v>
      </c>
      <c r="B34" s="91">
        <v>9</v>
      </c>
      <c r="C34" s="111">
        <v>1967.4677124183006</v>
      </c>
      <c r="D34" s="111">
        <v>5.3682128330346979</v>
      </c>
      <c r="E34" s="91">
        <v>30.72</v>
      </c>
      <c r="F34" s="171">
        <v>134255.90299999999</v>
      </c>
      <c r="G34" s="110">
        <v>5.7</v>
      </c>
      <c r="H34" s="110">
        <v>233.2</v>
      </c>
      <c r="J34" s="91">
        <v>211.85533333333333</v>
      </c>
    </row>
    <row r="35" spans="1:10" x14ac:dyDescent="0.2">
      <c r="A35" s="91">
        <v>2003</v>
      </c>
      <c r="B35" s="91">
        <v>10</v>
      </c>
      <c r="C35" s="111">
        <v>1597.3445201887782</v>
      </c>
      <c r="D35" s="111">
        <v>5.3682128330346979</v>
      </c>
      <c r="E35" s="91">
        <v>30.56</v>
      </c>
      <c r="F35" s="171">
        <v>135257.06200000001</v>
      </c>
      <c r="G35" s="110">
        <v>165.15</v>
      </c>
      <c r="H35" s="110">
        <v>29.65</v>
      </c>
      <c r="J35" s="91">
        <v>212.13300000000001</v>
      </c>
    </row>
    <row r="36" spans="1:10" x14ac:dyDescent="0.2">
      <c r="A36" s="91">
        <v>2003</v>
      </c>
      <c r="B36" s="91">
        <v>11</v>
      </c>
      <c r="C36" s="111">
        <v>1663.9564315352698</v>
      </c>
      <c r="D36" s="111">
        <v>5.3682128330346979</v>
      </c>
      <c r="E36" s="91">
        <v>30.35</v>
      </c>
      <c r="F36" s="171">
        <v>135257.06200000001</v>
      </c>
      <c r="G36" s="110">
        <v>292.64999999999998</v>
      </c>
      <c r="H36" s="110">
        <v>5.7</v>
      </c>
      <c r="J36" s="91">
        <v>211.85533333333333</v>
      </c>
    </row>
    <row r="37" spans="1:10" x14ac:dyDescent="0.2">
      <c r="A37" s="91">
        <v>2003</v>
      </c>
      <c r="B37" s="91">
        <v>12</v>
      </c>
      <c r="C37" s="111">
        <v>2257.48798139054</v>
      </c>
      <c r="D37" s="111">
        <v>5.3682128330346979</v>
      </c>
      <c r="E37" s="91">
        <v>31</v>
      </c>
      <c r="F37" s="171">
        <v>135257.06200000001</v>
      </c>
      <c r="G37" s="110">
        <v>700.8</v>
      </c>
      <c r="H37" s="110">
        <v>0.8</v>
      </c>
      <c r="J37" s="91">
        <v>211.57766666666669</v>
      </c>
    </row>
    <row r="38" spans="1:10" x14ac:dyDescent="0.2">
      <c r="A38" s="91">
        <v>2004</v>
      </c>
      <c r="B38" s="91">
        <v>1</v>
      </c>
      <c r="C38" s="111">
        <v>2822.820933812211</v>
      </c>
      <c r="D38" s="111">
        <v>5.3089718750832207</v>
      </c>
      <c r="E38" s="91">
        <v>31.65</v>
      </c>
      <c r="F38" s="171">
        <v>135294.67300000001</v>
      </c>
      <c r="G38" s="110">
        <v>969.7</v>
      </c>
      <c r="H38" s="110">
        <v>0</v>
      </c>
      <c r="I38" s="172">
        <v>10979542</v>
      </c>
      <c r="J38" s="91">
        <v>211.3</v>
      </c>
    </row>
    <row r="39" spans="1:10" x14ac:dyDescent="0.2">
      <c r="A39" s="91">
        <v>2004</v>
      </c>
      <c r="B39" s="91">
        <v>2</v>
      </c>
      <c r="C39" s="111">
        <v>2697.4368082368082</v>
      </c>
      <c r="D39" s="111">
        <v>5.3089718750832207</v>
      </c>
      <c r="E39" s="91">
        <v>29.92</v>
      </c>
      <c r="F39" s="171">
        <v>135294.67300000001</v>
      </c>
      <c r="G39" s="110">
        <v>896.85</v>
      </c>
      <c r="H39" s="110">
        <v>0</v>
      </c>
      <c r="I39" s="172">
        <v>10479542</v>
      </c>
      <c r="J39" s="91">
        <v>211.15566666666666</v>
      </c>
    </row>
    <row r="40" spans="1:10" x14ac:dyDescent="0.2">
      <c r="A40" s="91">
        <v>2004</v>
      </c>
      <c r="B40" s="91">
        <v>3</v>
      </c>
      <c r="C40" s="111">
        <v>2130.269634177539</v>
      </c>
      <c r="D40" s="111">
        <v>5.3089718750832207</v>
      </c>
      <c r="E40" s="91">
        <v>30.09</v>
      </c>
      <c r="F40" s="171">
        <v>135294.67300000001</v>
      </c>
      <c r="G40" s="110">
        <v>597.20000000000005</v>
      </c>
      <c r="H40" s="110">
        <v>0</v>
      </c>
      <c r="I40" s="172">
        <v>8327224</v>
      </c>
      <c r="J40" s="91">
        <v>211.01133333333334</v>
      </c>
    </row>
    <row r="41" spans="1:10" x14ac:dyDescent="0.2">
      <c r="A41" s="91">
        <v>2004</v>
      </c>
      <c r="B41" s="91">
        <v>4</v>
      </c>
      <c r="C41" s="111">
        <v>1967.4567901234568</v>
      </c>
      <c r="D41" s="111">
        <v>5.3089718750832207</v>
      </c>
      <c r="E41" s="91">
        <v>30.49</v>
      </c>
      <c r="F41" s="171">
        <v>135341.99400000001</v>
      </c>
      <c r="G41" s="110">
        <v>426.05</v>
      </c>
      <c r="H41" s="110">
        <v>3.25</v>
      </c>
      <c r="I41" s="172">
        <v>7649472</v>
      </c>
      <c r="J41" s="91">
        <v>210.86699999999999</v>
      </c>
    </row>
    <row r="42" spans="1:10" x14ac:dyDescent="0.2">
      <c r="A42" s="91">
        <v>2004</v>
      </c>
      <c r="B42" s="91">
        <v>5</v>
      </c>
      <c r="C42" s="111">
        <v>1642.3524150268336</v>
      </c>
      <c r="D42" s="111">
        <v>5.3089718750832207</v>
      </c>
      <c r="E42" s="91">
        <v>29.81</v>
      </c>
      <c r="F42" s="171">
        <v>135341.99400000001</v>
      </c>
      <c r="G42" s="110">
        <v>141.65</v>
      </c>
      <c r="H42" s="110">
        <v>64.3</v>
      </c>
      <c r="I42" s="172">
        <v>6426525</v>
      </c>
      <c r="J42" s="91">
        <v>210.83366666666666</v>
      </c>
    </row>
    <row r="43" spans="1:10" x14ac:dyDescent="0.2">
      <c r="A43" s="91">
        <v>2004</v>
      </c>
      <c r="B43" s="91">
        <v>6</v>
      </c>
      <c r="C43" s="111">
        <v>1682.1022959183674</v>
      </c>
      <c r="D43" s="111">
        <v>5.3089718750832207</v>
      </c>
      <c r="E43" s="91">
        <v>30.68</v>
      </c>
      <c r="F43" s="171">
        <v>135341.99400000001</v>
      </c>
      <c r="G43" s="110">
        <v>1.25</v>
      </c>
      <c r="H43" s="110">
        <v>182.1</v>
      </c>
      <c r="I43" s="172">
        <v>6593841</v>
      </c>
      <c r="J43" s="91">
        <v>210.80033333333333</v>
      </c>
    </row>
    <row r="44" spans="1:10" x14ac:dyDescent="0.2">
      <c r="A44" s="91">
        <v>2004</v>
      </c>
      <c r="B44" s="91">
        <v>7</v>
      </c>
      <c r="C44" s="111">
        <v>1820.0482758620687</v>
      </c>
      <c r="D44" s="111">
        <v>5.3089718750832207</v>
      </c>
      <c r="E44" s="91">
        <v>30.66</v>
      </c>
      <c r="F44" s="171">
        <v>135881.416</v>
      </c>
      <c r="G44" s="110">
        <v>0</v>
      </c>
      <c r="H44" s="110">
        <v>263.10000000000002</v>
      </c>
      <c r="I44" s="172">
        <v>7125488.9999999991</v>
      </c>
      <c r="J44" s="91">
        <v>210.767</v>
      </c>
    </row>
    <row r="45" spans="1:10" x14ac:dyDescent="0.2">
      <c r="A45" s="91">
        <v>2004</v>
      </c>
      <c r="B45" s="91">
        <v>8</v>
      </c>
      <c r="C45" s="111">
        <v>1788.5533757961784</v>
      </c>
      <c r="D45" s="111">
        <v>5.3089718750832207</v>
      </c>
      <c r="E45" s="91">
        <v>30.07</v>
      </c>
      <c r="F45" s="171">
        <v>135881.416</v>
      </c>
      <c r="G45" s="110">
        <v>4.6500000000000004</v>
      </c>
      <c r="H45" s="110">
        <v>225.2</v>
      </c>
      <c r="I45" s="172">
        <v>7020072</v>
      </c>
      <c r="J45" s="91">
        <v>211.31133333333332</v>
      </c>
    </row>
    <row r="46" spans="1:10" x14ac:dyDescent="0.2">
      <c r="A46" s="91">
        <v>2004</v>
      </c>
      <c r="B46" s="91">
        <v>9</v>
      </c>
      <c r="C46" s="111">
        <v>1789.2688499619194</v>
      </c>
      <c r="D46" s="111">
        <v>5.3089718750832207</v>
      </c>
      <c r="E46" s="91">
        <v>30.72</v>
      </c>
      <c r="F46" s="171">
        <v>135881.416</v>
      </c>
      <c r="G46" s="110">
        <v>7.1</v>
      </c>
      <c r="H46" s="110">
        <v>183.7</v>
      </c>
      <c r="I46" s="172">
        <v>7047930</v>
      </c>
      <c r="J46" s="91">
        <v>211.85566666666668</v>
      </c>
    </row>
    <row r="47" spans="1:10" x14ac:dyDescent="0.2">
      <c r="A47" s="91">
        <v>2004</v>
      </c>
      <c r="B47" s="91">
        <v>10</v>
      </c>
      <c r="C47" s="111">
        <v>1619.5458005582339</v>
      </c>
      <c r="D47" s="111">
        <v>5.3089718750832207</v>
      </c>
      <c r="E47" s="91">
        <v>30.56</v>
      </c>
      <c r="F47" s="171">
        <v>137061.91699999999</v>
      </c>
      <c r="G47" s="110">
        <v>77.599999999999994</v>
      </c>
      <c r="H47" s="110">
        <v>46.4</v>
      </c>
      <c r="I47" s="172">
        <v>6382630</v>
      </c>
      <c r="J47" s="91">
        <v>212.4</v>
      </c>
    </row>
    <row r="48" spans="1:10" x14ac:dyDescent="0.2">
      <c r="A48" s="91">
        <v>2004</v>
      </c>
      <c r="B48" s="91">
        <v>11</v>
      </c>
      <c r="C48" s="111">
        <v>1731.6332909783989</v>
      </c>
      <c r="D48" s="111">
        <v>5.3089718750832207</v>
      </c>
      <c r="E48" s="91">
        <v>30.35</v>
      </c>
      <c r="F48" s="171">
        <v>137061.91699999999</v>
      </c>
      <c r="G48" s="110">
        <v>224.2</v>
      </c>
      <c r="H48" s="110">
        <v>7.6</v>
      </c>
      <c r="I48" s="172">
        <v>6813977</v>
      </c>
      <c r="J48" s="91">
        <v>212.4</v>
      </c>
    </row>
    <row r="49" spans="1:10" x14ac:dyDescent="0.2">
      <c r="A49" s="91">
        <v>2004</v>
      </c>
      <c r="B49" s="91">
        <v>12</v>
      </c>
      <c r="C49" s="111">
        <v>2269.7164179104479</v>
      </c>
      <c r="D49" s="111">
        <v>5.3089718750832207</v>
      </c>
      <c r="E49" s="91">
        <v>31</v>
      </c>
      <c r="F49" s="171">
        <v>137061.91699999999</v>
      </c>
      <c r="G49" s="110">
        <v>632.54999999999995</v>
      </c>
      <c r="H49" s="110">
        <v>0.35</v>
      </c>
      <c r="I49" s="172">
        <v>8972189</v>
      </c>
      <c r="J49" s="91">
        <v>212.4</v>
      </c>
    </row>
    <row r="50" spans="1:10" x14ac:dyDescent="0.2">
      <c r="A50" s="91">
        <v>2005</v>
      </c>
      <c r="B50" s="91">
        <v>1</v>
      </c>
      <c r="C50" s="111">
        <v>2696.3122171945702</v>
      </c>
      <c r="D50" s="111">
        <v>5.6896410121475061</v>
      </c>
      <c r="E50" s="91">
        <v>31.65</v>
      </c>
      <c r="F50" s="173">
        <v>137880.99100000001</v>
      </c>
      <c r="G50" s="110">
        <v>852</v>
      </c>
      <c r="H50" s="110">
        <v>0</v>
      </c>
      <c r="I50" s="172">
        <v>10726000</v>
      </c>
      <c r="J50" s="91">
        <v>212.667</v>
      </c>
    </row>
    <row r="51" spans="1:10" x14ac:dyDescent="0.2">
      <c r="A51" s="91">
        <v>2005</v>
      </c>
      <c r="B51" s="91">
        <v>2</v>
      </c>
      <c r="C51" s="111">
        <v>2569.1292346298619</v>
      </c>
      <c r="D51" s="111">
        <v>5.6896410121475061</v>
      </c>
      <c r="E51" s="91">
        <v>28.92</v>
      </c>
      <c r="F51" s="173">
        <v>137996.56033333333</v>
      </c>
      <c r="G51" s="110">
        <v>795</v>
      </c>
      <c r="H51" s="110">
        <v>0</v>
      </c>
      <c r="I51" s="172">
        <v>10238000</v>
      </c>
      <c r="J51" s="91">
        <v>212.489</v>
      </c>
    </row>
    <row r="52" spans="1:10" x14ac:dyDescent="0.2">
      <c r="A52" s="91">
        <v>2005</v>
      </c>
      <c r="B52" s="91">
        <v>3</v>
      </c>
      <c r="C52" s="111">
        <v>2470.1504157218442</v>
      </c>
      <c r="D52" s="111">
        <v>5.6896410121475061</v>
      </c>
      <c r="E52" s="91">
        <v>30.09</v>
      </c>
      <c r="F52" s="173">
        <v>138112.12966666667</v>
      </c>
      <c r="G52" s="110">
        <v>714</v>
      </c>
      <c r="H52" s="110">
        <v>0</v>
      </c>
      <c r="I52" s="172">
        <v>9804000</v>
      </c>
      <c r="J52" s="91">
        <v>212.31100000000001</v>
      </c>
    </row>
    <row r="53" spans="1:10" x14ac:dyDescent="0.2">
      <c r="A53" s="91">
        <v>2005</v>
      </c>
      <c r="B53" s="91">
        <v>4</v>
      </c>
      <c r="C53" s="111">
        <v>1951.2365051468742</v>
      </c>
      <c r="D53" s="111">
        <v>5.6896410121475061</v>
      </c>
      <c r="E53" s="91">
        <v>30.49</v>
      </c>
      <c r="F53" s="173">
        <v>138227.69899999999</v>
      </c>
      <c r="G53" s="110">
        <v>376</v>
      </c>
      <c r="H53" s="110">
        <v>0</v>
      </c>
      <c r="I53" s="172">
        <v>7772000</v>
      </c>
      <c r="J53" s="91">
        <v>212.13300000000001</v>
      </c>
    </row>
    <row r="54" spans="1:10" x14ac:dyDescent="0.2">
      <c r="A54" s="91">
        <v>2005</v>
      </c>
      <c r="B54" s="91">
        <v>5</v>
      </c>
      <c r="C54" s="111">
        <v>1791.7961528853361</v>
      </c>
      <c r="D54" s="111">
        <v>5.6896410121475061</v>
      </c>
      <c r="E54" s="91">
        <v>29.81</v>
      </c>
      <c r="F54" s="173">
        <v>138533.60033333334</v>
      </c>
      <c r="G54" s="110">
        <v>261</v>
      </c>
      <c r="H54" s="110">
        <v>9</v>
      </c>
      <c r="I54" s="172">
        <v>7173000</v>
      </c>
      <c r="J54" s="91">
        <v>212.22200000000001</v>
      </c>
    </row>
    <row r="55" spans="1:10" x14ac:dyDescent="0.2">
      <c r="A55" s="91">
        <v>2005</v>
      </c>
      <c r="B55" s="91">
        <v>6</v>
      </c>
      <c r="C55" s="111">
        <v>1706.1191245958719</v>
      </c>
      <c r="D55" s="111">
        <v>5.6896410121475061</v>
      </c>
      <c r="E55" s="91">
        <v>30.68</v>
      </c>
      <c r="F55" s="173">
        <v>138839.50166666665</v>
      </c>
      <c r="G55" s="110">
        <v>52</v>
      </c>
      <c r="H55" s="110">
        <v>105</v>
      </c>
      <c r="I55" s="172">
        <v>6860000</v>
      </c>
      <c r="J55" s="91">
        <v>212.31100000000001</v>
      </c>
    </row>
    <row r="56" spans="1:10" x14ac:dyDescent="0.2">
      <c r="A56" s="91">
        <v>2005</v>
      </c>
      <c r="B56" s="91">
        <v>7</v>
      </c>
      <c r="C56" s="111">
        <v>1955.2388653894002</v>
      </c>
      <c r="D56" s="111">
        <v>5.6896410121475061</v>
      </c>
      <c r="E56" s="91">
        <v>30.66</v>
      </c>
      <c r="F56" s="173">
        <v>139145.40299999999</v>
      </c>
      <c r="G56" s="110">
        <v>0</v>
      </c>
      <c r="H56" s="110">
        <v>293</v>
      </c>
      <c r="I56" s="172">
        <v>7858000</v>
      </c>
      <c r="J56" s="91">
        <v>212.4</v>
      </c>
    </row>
    <row r="57" spans="1:10" x14ac:dyDescent="0.2">
      <c r="A57" s="91">
        <v>2005</v>
      </c>
      <c r="B57" s="91">
        <v>8</v>
      </c>
      <c r="C57" s="111">
        <v>1816.3209693372899</v>
      </c>
      <c r="D57" s="111">
        <v>5.6896410121475061</v>
      </c>
      <c r="E57" s="91">
        <v>30.07</v>
      </c>
      <c r="F57" s="173">
        <v>139374.90433333334</v>
      </c>
      <c r="G57" s="110">
        <v>0</v>
      </c>
      <c r="H57" s="110">
        <v>342</v>
      </c>
      <c r="I57" s="172">
        <v>7345000</v>
      </c>
      <c r="J57" s="91">
        <v>212.21100000000001</v>
      </c>
    </row>
    <row r="58" spans="1:10" x14ac:dyDescent="0.2">
      <c r="A58" s="91">
        <v>2005</v>
      </c>
      <c r="B58" s="91">
        <v>9</v>
      </c>
      <c r="C58" s="111">
        <v>1857.8123609394313</v>
      </c>
      <c r="D58" s="111">
        <v>5.6896410121475061</v>
      </c>
      <c r="E58" s="91">
        <v>30.72</v>
      </c>
      <c r="F58" s="173">
        <v>139604.40566666666</v>
      </c>
      <c r="G58" s="110">
        <v>0</v>
      </c>
      <c r="H58" s="110">
        <v>287</v>
      </c>
      <c r="I58" s="172">
        <v>7515000</v>
      </c>
      <c r="J58" s="91">
        <v>212.02199999999999</v>
      </c>
    </row>
    <row r="59" spans="1:10" x14ac:dyDescent="0.2">
      <c r="A59" s="91">
        <v>2005</v>
      </c>
      <c r="B59" s="91">
        <v>10</v>
      </c>
      <c r="C59" s="111">
        <v>1600.2794190054162</v>
      </c>
      <c r="D59" s="111">
        <v>5.6896410121475061</v>
      </c>
      <c r="E59" s="91">
        <v>30.56</v>
      </c>
      <c r="F59" s="173">
        <v>139833.90700000001</v>
      </c>
      <c r="G59" s="110">
        <v>41</v>
      </c>
      <c r="H59" s="110">
        <v>117</v>
      </c>
      <c r="I59" s="172">
        <v>6500000</v>
      </c>
      <c r="J59" s="91">
        <v>211.833</v>
      </c>
    </row>
    <row r="60" spans="1:10" x14ac:dyDescent="0.2">
      <c r="A60" s="91">
        <v>2005</v>
      </c>
      <c r="B60" s="91">
        <v>11</v>
      </c>
      <c r="C60" s="111">
        <v>1819.2570162481536</v>
      </c>
      <c r="D60" s="111">
        <v>5.6896410121475061</v>
      </c>
      <c r="E60" s="91">
        <v>30.35</v>
      </c>
      <c r="F60" s="173">
        <v>140644.33000000002</v>
      </c>
      <c r="G60" s="110">
        <v>364</v>
      </c>
      <c r="H60" s="110">
        <v>7</v>
      </c>
      <c r="I60" s="172">
        <v>7390000</v>
      </c>
      <c r="J60" s="91">
        <v>212.14433333333332</v>
      </c>
    </row>
    <row r="61" spans="1:10" x14ac:dyDescent="0.2">
      <c r="A61" s="91">
        <v>2005</v>
      </c>
      <c r="B61" s="91">
        <v>12</v>
      </c>
      <c r="C61" s="111">
        <v>2373.4169705810841</v>
      </c>
      <c r="D61" s="111">
        <v>5.6896410121475061</v>
      </c>
      <c r="E61" s="91">
        <v>31</v>
      </c>
      <c r="F61" s="173">
        <v>141454.753</v>
      </c>
      <c r="G61" s="110">
        <v>745</v>
      </c>
      <c r="H61" s="110">
        <v>1</v>
      </c>
      <c r="I61" s="172">
        <v>9762000</v>
      </c>
      <c r="J61" s="91">
        <v>212.45566666666667</v>
      </c>
    </row>
    <row r="62" spans="1:10" x14ac:dyDescent="0.2">
      <c r="A62" s="91">
        <v>2006</v>
      </c>
      <c r="B62" s="91">
        <v>1</v>
      </c>
      <c r="C62" s="111">
        <v>2564.5677780481865</v>
      </c>
      <c r="D62" s="111">
        <v>5.9515731576625504</v>
      </c>
      <c r="E62" s="91">
        <v>31.65</v>
      </c>
      <c r="F62" s="173">
        <v>142265.17600000001</v>
      </c>
      <c r="G62" s="110">
        <v>844</v>
      </c>
      <c r="H62" s="110">
        <v>0</v>
      </c>
      <c r="I62" s="172">
        <v>10538000</v>
      </c>
      <c r="J62" s="91">
        <v>212.767</v>
      </c>
    </row>
    <row r="63" spans="1:10" x14ac:dyDescent="0.2">
      <c r="A63" s="91">
        <v>2006</v>
      </c>
      <c r="B63" s="91">
        <v>2</v>
      </c>
      <c r="C63" s="111">
        <v>2319.2356672359115</v>
      </c>
      <c r="D63" s="111">
        <v>5.9515731576625504</v>
      </c>
      <c r="E63" s="91">
        <v>28.92</v>
      </c>
      <c r="F63" s="173">
        <v>142207.549</v>
      </c>
      <c r="G63" s="110">
        <v>743</v>
      </c>
      <c r="H63" s="110">
        <v>0</v>
      </c>
      <c r="I63" s="172">
        <v>9507000</v>
      </c>
      <c r="J63" s="91">
        <v>212.52233333333334</v>
      </c>
    </row>
    <row r="64" spans="1:10" x14ac:dyDescent="0.2">
      <c r="A64" s="91">
        <v>2006</v>
      </c>
      <c r="B64" s="91">
        <v>3</v>
      </c>
      <c r="C64" s="111">
        <v>2211.2625304136254</v>
      </c>
      <c r="D64" s="111">
        <v>5.9515731576625504</v>
      </c>
      <c r="E64" s="91">
        <v>30.09</v>
      </c>
      <c r="F64" s="173">
        <v>142149.92200000002</v>
      </c>
      <c r="G64" s="110">
        <v>653</v>
      </c>
      <c r="H64" s="110">
        <v>0</v>
      </c>
      <c r="I64" s="172">
        <v>9088000</v>
      </c>
      <c r="J64" s="91">
        <v>212.27766666666665</v>
      </c>
    </row>
    <row r="65" spans="1:10" x14ac:dyDescent="0.2">
      <c r="A65" s="91">
        <v>2006</v>
      </c>
      <c r="B65" s="91">
        <v>4</v>
      </c>
      <c r="C65" s="111">
        <v>1891.7160975609756</v>
      </c>
      <c r="D65" s="111">
        <v>5.9515731576625504</v>
      </c>
      <c r="E65" s="91">
        <v>30.49</v>
      </c>
      <c r="F65" s="173">
        <v>142092.29500000001</v>
      </c>
      <c r="G65" s="110">
        <v>384</v>
      </c>
      <c r="H65" s="110">
        <v>7</v>
      </c>
      <c r="I65" s="172">
        <v>7756000</v>
      </c>
      <c r="J65" s="91">
        <v>212.03299999999999</v>
      </c>
    </row>
    <row r="66" spans="1:10" x14ac:dyDescent="0.2">
      <c r="A66" s="91">
        <v>2006</v>
      </c>
      <c r="B66" s="91">
        <v>5</v>
      </c>
      <c r="C66" s="111">
        <v>1665.8246086105676</v>
      </c>
      <c r="D66" s="111">
        <v>5.9515731576625504</v>
      </c>
      <c r="E66" s="91">
        <v>29.81</v>
      </c>
      <c r="F66" s="173">
        <v>141810.34900000002</v>
      </c>
      <c r="G66" s="110">
        <v>165</v>
      </c>
      <c r="H66" s="110">
        <v>13</v>
      </c>
      <c r="I66" s="172">
        <v>6810000</v>
      </c>
      <c r="J66" s="91">
        <v>211.55533333333332</v>
      </c>
    </row>
    <row r="67" spans="1:10" x14ac:dyDescent="0.2">
      <c r="A67" s="91">
        <v>2006</v>
      </c>
      <c r="B67" s="91">
        <v>6</v>
      </c>
      <c r="C67" s="111">
        <v>1753.1042630937882</v>
      </c>
      <c r="D67" s="111">
        <v>5.9515731576625504</v>
      </c>
      <c r="E67" s="91">
        <v>30.68</v>
      </c>
      <c r="F67" s="173">
        <v>141528.40299999999</v>
      </c>
      <c r="G67" s="110">
        <v>71</v>
      </c>
      <c r="H67" s="110">
        <v>123</v>
      </c>
      <c r="I67" s="172">
        <v>7196000</v>
      </c>
      <c r="J67" s="91">
        <v>211.07766666666666</v>
      </c>
    </row>
    <row r="68" spans="1:10" x14ac:dyDescent="0.2">
      <c r="A68" s="91">
        <v>2006</v>
      </c>
      <c r="B68" s="91">
        <v>7</v>
      </c>
      <c r="C68" s="111">
        <v>1777.8786253960516</v>
      </c>
      <c r="D68" s="111">
        <v>5.9515731576625504</v>
      </c>
      <c r="E68" s="91">
        <v>30.66</v>
      </c>
      <c r="F68" s="173">
        <v>141246.45699999999</v>
      </c>
      <c r="G68" s="110">
        <v>1</v>
      </c>
      <c r="H68" s="110">
        <v>261</v>
      </c>
      <c r="I68" s="172">
        <v>7295000</v>
      </c>
      <c r="J68" s="91">
        <v>210.6</v>
      </c>
    </row>
    <row r="69" spans="1:10" x14ac:dyDescent="0.2">
      <c r="A69" s="91">
        <v>2006</v>
      </c>
      <c r="B69" s="91">
        <v>8</v>
      </c>
      <c r="C69" s="111">
        <v>1878.2219535783368</v>
      </c>
      <c r="D69" s="111">
        <v>5.9515731576625504</v>
      </c>
      <c r="E69" s="91">
        <v>30.07</v>
      </c>
      <c r="F69" s="173">
        <v>141338.99533333333</v>
      </c>
      <c r="G69" s="110">
        <v>0</v>
      </c>
      <c r="H69" s="110">
        <v>360</v>
      </c>
      <c r="I69" s="172">
        <v>7768000</v>
      </c>
      <c r="J69" s="91">
        <v>211</v>
      </c>
    </row>
    <row r="70" spans="1:10" x14ac:dyDescent="0.2">
      <c r="A70" s="91">
        <v>2006</v>
      </c>
      <c r="B70" s="91">
        <v>9</v>
      </c>
      <c r="C70" s="111">
        <v>1853.3573660177842</v>
      </c>
      <c r="D70" s="111">
        <v>5.9515731576625504</v>
      </c>
      <c r="E70" s="91">
        <v>30.72</v>
      </c>
      <c r="F70" s="173">
        <v>141431.53366666666</v>
      </c>
      <c r="G70" s="110">
        <v>10</v>
      </c>
      <c r="H70" s="110">
        <v>222</v>
      </c>
      <c r="I70" s="172">
        <v>7712000</v>
      </c>
      <c r="J70" s="91">
        <v>211.4</v>
      </c>
    </row>
    <row r="71" spans="1:10" x14ac:dyDescent="0.2">
      <c r="A71" s="91">
        <v>2006</v>
      </c>
      <c r="B71" s="91">
        <v>10</v>
      </c>
      <c r="C71" s="111">
        <v>1639.6688249400479</v>
      </c>
      <c r="D71" s="111">
        <v>5.9515731576625504</v>
      </c>
      <c r="E71" s="91">
        <v>30.56</v>
      </c>
      <c r="F71" s="173">
        <v>141524.07199999999</v>
      </c>
      <c r="G71" s="110">
        <v>177</v>
      </c>
      <c r="H71" s="110">
        <v>20</v>
      </c>
      <c r="I71" s="172">
        <v>6837000</v>
      </c>
      <c r="J71" s="91">
        <v>211.8</v>
      </c>
    </row>
    <row r="72" spans="1:10" x14ac:dyDescent="0.2">
      <c r="A72" s="91">
        <v>2006</v>
      </c>
      <c r="B72" s="91">
        <v>11</v>
      </c>
      <c r="C72" s="111">
        <v>1979.1769083053291</v>
      </c>
      <c r="D72" s="111">
        <v>5.9515731576625504</v>
      </c>
      <c r="E72" s="91">
        <v>30.35</v>
      </c>
      <c r="F72" s="173">
        <v>141129.98799999998</v>
      </c>
      <c r="G72" s="110">
        <v>472</v>
      </c>
      <c r="H72" s="110">
        <v>1</v>
      </c>
      <c r="I72" s="172">
        <v>8245000</v>
      </c>
      <c r="J72" s="91">
        <v>212.54433333333333</v>
      </c>
    </row>
    <row r="73" spans="1:10" x14ac:dyDescent="0.2">
      <c r="A73" s="91">
        <v>2006</v>
      </c>
      <c r="B73" s="91">
        <v>12</v>
      </c>
      <c r="C73" s="111">
        <v>2157.7045289416324</v>
      </c>
      <c r="D73" s="111">
        <v>5.9515731576625504</v>
      </c>
      <c r="E73" s="91">
        <v>31</v>
      </c>
      <c r="F73" s="173">
        <v>140735.90400000001</v>
      </c>
      <c r="G73" s="110">
        <v>655</v>
      </c>
      <c r="H73" s="110">
        <v>0</v>
      </c>
      <c r="I73" s="172">
        <v>8909000</v>
      </c>
      <c r="J73" s="91">
        <v>213.28866666666667</v>
      </c>
    </row>
    <row r="74" spans="1:10" x14ac:dyDescent="0.2">
      <c r="A74" s="91">
        <v>2007</v>
      </c>
      <c r="B74" s="91">
        <v>1</v>
      </c>
      <c r="C74" s="111">
        <v>2493.0305708144256</v>
      </c>
      <c r="D74" s="111">
        <v>6.1398850552019022</v>
      </c>
      <c r="E74" s="91">
        <v>31.65</v>
      </c>
      <c r="F74" s="173">
        <v>140341.82</v>
      </c>
      <c r="G74" s="110">
        <v>737</v>
      </c>
      <c r="H74" s="110">
        <v>0</v>
      </c>
      <c r="I74" s="172">
        <v>10438000</v>
      </c>
      <c r="J74" s="91">
        <v>214.03299999999999</v>
      </c>
    </row>
    <row r="75" spans="1:10" x14ac:dyDescent="0.2">
      <c r="A75" s="91">
        <v>2007</v>
      </c>
      <c r="B75" s="91">
        <v>2</v>
      </c>
      <c r="C75" s="111">
        <v>2683.6128260349365</v>
      </c>
      <c r="D75" s="111">
        <v>6.1398850552019022</v>
      </c>
      <c r="E75" s="91">
        <v>28.92</v>
      </c>
      <c r="F75" s="173">
        <v>140608.69333333333</v>
      </c>
      <c r="G75" s="110">
        <v>938</v>
      </c>
      <c r="H75" s="110">
        <v>0</v>
      </c>
      <c r="I75" s="172">
        <v>11215000</v>
      </c>
      <c r="J75" s="91">
        <v>214.11099999999999</v>
      </c>
    </row>
    <row r="76" spans="1:10" x14ac:dyDescent="0.2">
      <c r="A76" s="91">
        <v>2007</v>
      </c>
      <c r="B76" s="91">
        <v>3</v>
      </c>
      <c r="C76" s="111">
        <v>2241.3255425709517</v>
      </c>
      <c r="D76" s="111">
        <v>6.1398850552019022</v>
      </c>
      <c r="E76" s="91">
        <v>30.09</v>
      </c>
      <c r="F76" s="173">
        <v>140875.56666666668</v>
      </c>
      <c r="G76" s="110">
        <v>623</v>
      </c>
      <c r="H76" s="110">
        <v>1</v>
      </c>
      <c r="I76" s="172">
        <v>9398000</v>
      </c>
      <c r="J76" s="91">
        <v>214.18899999999999</v>
      </c>
    </row>
    <row r="77" spans="1:10" x14ac:dyDescent="0.2">
      <c r="A77" s="91">
        <v>2007</v>
      </c>
      <c r="B77" s="91">
        <v>4</v>
      </c>
      <c r="C77" s="111">
        <v>1905.3258373205742</v>
      </c>
      <c r="D77" s="111">
        <v>6.1398850552019022</v>
      </c>
      <c r="E77" s="91">
        <v>30.49</v>
      </c>
      <c r="F77" s="173">
        <v>141142.44</v>
      </c>
      <c r="G77" s="110">
        <v>347</v>
      </c>
      <c r="H77" s="110">
        <v>7</v>
      </c>
      <c r="I77" s="172">
        <v>7964000</v>
      </c>
      <c r="J77" s="91">
        <v>214.267</v>
      </c>
    </row>
    <row r="78" spans="1:10" x14ac:dyDescent="0.2">
      <c r="A78" s="91">
        <v>2007</v>
      </c>
      <c r="B78" s="91">
        <v>5</v>
      </c>
      <c r="C78" s="111">
        <v>1653.1693034238488</v>
      </c>
      <c r="D78" s="111">
        <v>6.1398850552019022</v>
      </c>
      <c r="E78" s="91">
        <v>29.81</v>
      </c>
      <c r="F78" s="173">
        <v>141251.44099999999</v>
      </c>
      <c r="G78" s="110">
        <v>151</v>
      </c>
      <c r="H78" s="110">
        <v>37</v>
      </c>
      <c r="I78" s="172">
        <v>7001000</v>
      </c>
      <c r="J78" s="91">
        <v>213.84466666666665</v>
      </c>
    </row>
    <row r="79" spans="1:10" x14ac:dyDescent="0.2">
      <c r="A79" s="91">
        <v>2007</v>
      </c>
      <c r="B79" s="91">
        <v>6</v>
      </c>
      <c r="C79" s="111">
        <v>1699.4537235308114</v>
      </c>
      <c r="D79" s="111">
        <v>6.1398850552019022</v>
      </c>
      <c r="E79" s="91">
        <v>30.68</v>
      </c>
      <c r="F79" s="173">
        <v>141360.44200000001</v>
      </c>
      <c r="G79" s="110">
        <v>28</v>
      </c>
      <c r="H79" s="110">
        <v>171</v>
      </c>
      <c r="I79" s="172">
        <v>7143000</v>
      </c>
      <c r="J79" s="91">
        <v>213.42233333333334</v>
      </c>
    </row>
    <row r="80" spans="1:10" x14ac:dyDescent="0.2">
      <c r="A80" s="91">
        <v>2007</v>
      </c>
      <c r="B80" s="91">
        <v>7</v>
      </c>
      <c r="C80" s="111">
        <v>1738.0381266180277</v>
      </c>
      <c r="D80" s="111">
        <v>6.1398850552019022</v>
      </c>
      <c r="E80" s="91">
        <v>30.66</v>
      </c>
      <c r="F80" s="173">
        <v>141469.443</v>
      </c>
      <c r="G80" s="110">
        <v>0</v>
      </c>
      <c r="H80" s="110">
        <v>284</v>
      </c>
      <c r="I80" s="172">
        <v>7385000</v>
      </c>
      <c r="J80" s="91">
        <v>213</v>
      </c>
    </row>
    <row r="81" spans="1:10" x14ac:dyDescent="0.2">
      <c r="A81" s="91">
        <v>2007</v>
      </c>
      <c r="B81" s="91">
        <v>8</v>
      </c>
      <c r="C81" s="111">
        <v>1195.019285042333</v>
      </c>
      <c r="D81" s="111">
        <v>6.1398850552019022</v>
      </c>
      <c r="E81" s="91">
        <v>30.07</v>
      </c>
      <c r="F81" s="173">
        <v>141648.39433333333</v>
      </c>
      <c r="G81" s="110">
        <v>0</v>
      </c>
      <c r="H81" s="110">
        <v>328</v>
      </c>
      <c r="I81" s="172">
        <v>7600000</v>
      </c>
      <c r="J81" s="91">
        <v>212.989</v>
      </c>
    </row>
    <row r="82" spans="1:10" x14ac:dyDescent="0.2">
      <c r="A82" s="91">
        <v>2007</v>
      </c>
      <c r="B82" s="91">
        <v>9</v>
      </c>
      <c r="C82" s="111">
        <v>1795.3946378174976</v>
      </c>
      <c r="D82" s="111">
        <v>6.1398850552019022</v>
      </c>
      <c r="E82" s="91">
        <v>30.72</v>
      </c>
      <c r="F82" s="173">
        <v>141827.34566666666</v>
      </c>
      <c r="G82" s="110">
        <v>5</v>
      </c>
      <c r="H82" s="110">
        <v>355</v>
      </c>
      <c r="I82" s="172">
        <v>7634000</v>
      </c>
      <c r="J82" s="91">
        <v>212.97800000000001</v>
      </c>
    </row>
    <row r="83" spans="1:10" x14ac:dyDescent="0.2">
      <c r="A83" s="91">
        <v>2007</v>
      </c>
      <c r="B83" s="91">
        <v>10</v>
      </c>
      <c r="C83" s="111">
        <v>1576.2193003052359</v>
      </c>
      <c r="D83" s="111">
        <v>6.1398850552019022</v>
      </c>
      <c r="E83" s="91">
        <v>30.56</v>
      </c>
      <c r="F83" s="173">
        <v>142006.29699999999</v>
      </c>
      <c r="G83" s="110">
        <v>50</v>
      </c>
      <c r="H83" s="110">
        <v>133</v>
      </c>
      <c r="I83" s="172">
        <v>6713000</v>
      </c>
      <c r="J83" s="91">
        <v>212.96700000000001</v>
      </c>
    </row>
    <row r="84" spans="1:10" x14ac:dyDescent="0.2">
      <c r="A84" s="91">
        <v>2007</v>
      </c>
      <c r="B84" s="91">
        <v>11</v>
      </c>
      <c r="C84" s="111">
        <v>1781.9535815268614</v>
      </c>
      <c r="D84" s="111">
        <v>6.1398850552019022</v>
      </c>
      <c r="E84" s="91">
        <v>30.35</v>
      </c>
      <c r="F84" s="173">
        <v>142000.53399999999</v>
      </c>
      <c r="G84" s="110">
        <v>359</v>
      </c>
      <c r="H84" s="110">
        <v>22</v>
      </c>
      <c r="I84" s="172">
        <v>7563000</v>
      </c>
      <c r="J84" s="91">
        <v>212.95566666666667</v>
      </c>
    </row>
    <row r="85" spans="1:10" x14ac:dyDescent="0.2">
      <c r="A85" s="91">
        <v>2007</v>
      </c>
      <c r="B85" s="91">
        <v>12</v>
      </c>
      <c r="C85" s="111">
        <v>2065.7003508771932</v>
      </c>
      <c r="D85" s="111">
        <v>6.1398850552019022</v>
      </c>
      <c r="E85" s="91">
        <v>31</v>
      </c>
      <c r="F85" s="173">
        <v>141994.77100000001</v>
      </c>
      <c r="G85" s="110">
        <v>629</v>
      </c>
      <c r="H85" s="110">
        <v>0</v>
      </c>
      <c r="I85" s="172">
        <v>8831000</v>
      </c>
      <c r="J85" s="91">
        <v>212.94433333333333</v>
      </c>
    </row>
    <row r="86" spans="1:10" x14ac:dyDescent="0.2">
      <c r="A86" s="91">
        <v>2008</v>
      </c>
      <c r="B86" s="91">
        <v>1</v>
      </c>
      <c r="C86" s="111">
        <v>2576.7647195717946</v>
      </c>
      <c r="D86" s="111">
        <v>6.716487243607256</v>
      </c>
      <c r="E86" s="91">
        <v>31.65</v>
      </c>
      <c r="F86" s="173">
        <v>141989.008</v>
      </c>
      <c r="G86" s="110">
        <v>866</v>
      </c>
      <c r="H86" s="110">
        <v>0</v>
      </c>
      <c r="I86" s="172">
        <v>11072000</v>
      </c>
      <c r="J86" s="91">
        <v>212.93299999999999</v>
      </c>
    </row>
    <row r="87" spans="1:10" x14ac:dyDescent="0.2">
      <c r="A87" s="91">
        <v>2008</v>
      </c>
      <c r="B87" s="91">
        <v>2</v>
      </c>
      <c r="C87" s="111">
        <v>2354.6571362157138</v>
      </c>
      <c r="D87" s="111">
        <v>6.716487243607256</v>
      </c>
      <c r="E87" s="91">
        <v>29.92</v>
      </c>
      <c r="F87" s="173">
        <v>142193.64000000001</v>
      </c>
      <c r="G87" s="110">
        <v>788</v>
      </c>
      <c r="H87" s="110">
        <v>0</v>
      </c>
      <c r="I87" s="172">
        <v>10130000</v>
      </c>
      <c r="J87" s="91">
        <v>212.49966666666666</v>
      </c>
    </row>
    <row r="88" spans="1:10" x14ac:dyDescent="0.2">
      <c r="A88" s="91">
        <v>2008</v>
      </c>
      <c r="B88" s="91">
        <v>3</v>
      </c>
      <c r="C88" s="111">
        <v>2186.9872419392254</v>
      </c>
      <c r="D88" s="111">
        <v>6.716487243607256</v>
      </c>
      <c r="E88" s="91">
        <v>30.09</v>
      </c>
      <c r="F88" s="173">
        <v>142398.272</v>
      </c>
      <c r="G88" s="110">
        <v>666</v>
      </c>
      <c r="H88" s="110">
        <v>0</v>
      </c>
      <c r="I88" s="172">
        <v>9428000</v>
      </c>
      <c r="J88" s="91">
        <v>212.06633333333335</v>
      </c>
    </row>
    <row r="89" spans="1:10" x14ac:dyDescent="0.2">
      <c r="A89" s="91">
        <v>2008</v>
      </c>
      <c r="B89" s="91">
        <v>4</v>
      </c>
      <c r="C89" s="111">
        <v>1859.0455496165466</v>
      </c>
      <c r="D89" s="111">
        <v>6.716487243607256</v>
      </c>
      <c r="E89" s="91">
        <v>30.49</v>
      </c>
      <c r="F89" s="173">
        <v>142602.90400000001</v>
      </c>
      <c r="G89" s="110">
        <v>400</v>
      </c>
      <c r="H89" s="110">
        <v>5</v>
      </c>
      <c r="I89" s="172">
        <v>7999000</v>
      </c>
      <c r="J89" s="91">
        <v>211.63300000000001</v>
      </c>
    </row>
    <row r="90" spans="1:10" x14ac:dyDescent="0.2">
      <c r="A90" s="91">
        <v>2008</v>
      </c>
      <c r="B90" s="91">
        <v>5</v>
      </c>
      <c r="C90" s="111">
        <v>1530.5516361104665</v>
      </c>
      <c r="D90" s="111">
        <v>6.716487243607256</v>
      </c>
      <c r="E90" s="91">
        <v>29.81</v>
      </c>
      <c r="F90" s="173">
        <v>142071.78633333335</v>
      </c>
      <c r="G90" s="110">
        <v>190</v>
      </c>
      <c r="H90" s="110">
        <v>18</v>
      </c>
      <c r="I90" s="172">
        <v>6595000</v>
      </c>
      <c r="J90" s="91">
        <v>211.25533333333334</v>
      </c>
    </row>
    <row r="91" spans="1:10" x14ac:dyDescent="0.2">
      <c r="A91" s="91">
        <v>2008</v>
      </c>
      <c r="B91" s="91">
        <v>6</v>
      </c>
      <c r="C91" s="111">
        <v>1630.3887859128822</v>
      </c>
      <c r="D91" s="111">
        <v>6.716487243607256</v>
      </c>
      <c r="E91" s="91">
        <v>30.68</v>
      </c>
      <c r="F91" s="173">
        <v>141540.66866666666</v>
      </c>
      <c r="G91" s="110">
        <v>46</v>
      </c>
      <c r="H91" s="110">
        <v>163</v>
      </c>
      <c r="I91" s="172">
        <v>7037000</v>
      </c>
      <c r="J91" s="91">
        <v>210.87766666666667</v>
      </c>
    </row>
    <row r="92" spans="1:10" x14ac:dyDescent="0.2">
      <c r="A92" s="91">
        <v>2008</v>
      </c>
      <c r="B92" s="91">
        <v>7</v>
      </c>
      <c r="C92" s="111">
        <v>1674.87815612694</v>
      </c>
      <c r="D92" s="111">
        <v>6.716487243607256</v>
      </c>
      <c r="E92" s="91">
        <v>30.66</v>
      </c>
      <c r="F92" s="173">
        <v>141009.55100000001</v>
      </c>
      <c r="G92" s="110">
        <v>1</v>
      </c>
      <c r="H92" s="110">
        <v>265</v>
      </c>
      <c r="I92" s="172">
        <v>7230000</v>
      </c>
      <c r="J92" s="91">
        <v>210.5</v>
      </c>
    </row>
    <row r="93" spans="1:10" x14ac:dyDescent="0.2">
      <c r="A93" s="91">
        <v>2008</v>
      </c>
      <c r="B93" s="91">
        <v>8</v>
      </c>
      <c r="C93" s="111">
        <v>1700.1436502428869</v>
      </c>
      <c r="D93" s="111">
        <v>6.716487243607256</v>
      </c>
      <c r="E93" s="91">
        <v>30.07</v>
      </c>
      <c r="F93" s="173">
        <v>139713.87966666667</v>
      </c>
      <c r="G93" s="110">
        <v>0</v>
      </c>
      <c r="H93" s="110">
        <v>274</v>
      </c>
      <c r="I93" s="172">
        <v>7350000</v>
      </c>
      <c r="J93" s="91">
        <v>209.489</v>
      </c>
    </row>
    <row r="94" spans="1:10" x14ac:dyDescent="0.2">
      <c r="A94" s="91">
        <v>2008</v>
      </c>
      <c r="B94" s="91">
        <v>9</v>
      </c>
      <c r="C94" s="111">
        <v>1727.0627595754499</v>
      </c>
      <c r="D94" s="111">
        <v>6.716487243607256</v>
      </c>
      <c r="E94" s="91">
        <v>30.72</v>
      </c>
      <c r="F94" s="173">
        <v>138418.20833333334</v>
      </c>
      <c r="G94" s="110">
        <v>1</v>
      </c>
      <c r="H94" s="110">
        <v>238</v>
      </c>
      <c r="I94" s="172">
        <v>7485000</v>
      </c>
      <c r="J94" s="91">
        <v>208.47800000000001</v>
      </c>
    </row>
    <row r="95" spans="1:10" x14ac:dyDescent="0.2">
      <c r="A95" s="91">
        <v>2008</v>
      </c>
      <c r="B95" s="91">
        <v>10</v>
      </c>
      <c r="C95" s="111">
        <v>1551.8426629808798</v>
      </c>
      <c r="D95" s="111">
        <v>6.716487243607256</v>
      </c>
      <c r="E95" s="91">
        <v>30.56</v>
      </c>
      <c r="F95" s="173">
        <v>137122.53700000001</v>
      </c>
      <c r="G95" s="110">
        <v>109</v>
      </c>
      <c r="H95" s="110">
        <v>44</v>
      </c>
      <c r="I95" s="172">
        <v>6737000</v>
      </c>
      <c r="J95" s="91">
        <v>207.46700000000001</v>
      </c>
    </row>
    <row r="96" spans="1:10" x14ac:dyDescent="0.2">
      <c r="A96" s="91">
        <v>2008</v>
      </c>
      <c r="B96" s="91">
        <v>11</v>
      </c>
      <c r="C96" s="111">
        <v>1823.8537313432835</v>
      </c>
      <c r="D96" s="111">
        <v>6.716487243607256</v>
      </c>
      <c r="E96" s="91">
        <v>30.35</v>
      </c>
      <c r="F96" s="173">
        <v>135962.82266666667</v>
      </c>
      <c r="G96" s="110">
        <v>458</v>
      </c>
      <c r="H96" s="110">
        <v>2</v>
      </c>
      <c r="I96" s="172">
        <v>7943000</v>
      </c>
      <c r="J96" s="91">
        <v>206.089</v>
      </c>
    </row>
    <row r="97" spans="1:10" x14ac:dyDescent="0.2">
      <c r="A97" s="91">
        <v>2008</v>
      </c>
      <c r="B97" s="91">
        <v>12</v>
      </c>
      <c r="C97" s="111">
        <v>2486.0948216340621</v>
      </c>
      <c r="D97" s="111">
        <v>6.716487243607256</v>
      </c>
      <c r="E97" s="91">
        <v>31</v>
      </c>
      <c r="F97" s="173">
        <v>134803.10833333334</v>
      </c>
      <c r="G97" s="110">
        <v>829</v>
      </c>
      <c r="H97" s="110">
        <v>0</v>
      </c>
      <c r="I97" s="172">
        <v>10802000</v>
      </c>
      <c r="J97" s="91">
        <v>204.71100000000001</v>
      </c>
    </row>
    <row r="98" spans="1:10" x14ac:dyDescent="0.2">
      <c r="A98" s="91">
        <v>2009</v>
      </c>
      <c r="B98" s="91">
        <v>1</v>
      </c>
      <c r="C98" s="111">
        <v>2487.6481523984394</v>
      </c>
      <c r="D98" s="111">
        <v>6.6648701037618183</v>
      </c>
      <c r="E98" s="91">
        <v>31.65</v>
      </c>
      <c r="F98" s="173">
        <v>133643.394</v>
      </c>
      <c r="G98" s="110">
        <v>843</v>
      </c>
      <c r="H98" s="110">
        <v>0</v>
      </c>
      <c r="I98" s="172">
        <v>12222000</v>
      </c>
      <c r="J98" s="91">
        <v>203.333</v>
      </c>
    </row>
    <row r="99" spans="1:10" x14ac:dyDescent="0.2">
      <c r="A99" s="91">
        <v>2009</v>
      </c>
      <c r="B99" s="91">
        <v>2</v>
      </c>
      <c r="C99" s="111">
        <v>2491.4990817263542</v>
      </c>
      <c r="D99" s="111">
        <v>6.6648701037618183</v>
      </c>
      <c r="E99" s="91">
        <v>28.92</v>
      </c>
      <c r="F99" s="173">
        <v>133702.152</v>
      </c>
      <c r="G99" s="110">
        <v>845</v>
      </c>
      <c r="H99" s="110">
        <v>0</v>
      </c>
      <c r="I99" s="172">
        <v>10545000</v>
      </c>
      <c r="J99" s="91">
        <v>202.922</v>
      </c>
    </row>
    <row r="100" spans="1:10" x14ac:dyDescent="0.2">
      <c r="A100" s="91">
        <v>2009</v>
      </c>
      <c r="B100" s="91">
        <v>3</v>
      </c>
      <c r="C100" s="111">
        <v>1910.9173762945916</v>
      </c>
      <c r="D100" s="111">
        <v>6.6648701037618183</v>
      </c>
      <c r="E100" s="91">
        <v>30.09</v>
      </c>
      <c r="F100" s="173">
        <v>133760.91</v>
      </c>
      <c r="G100" s="110">
        <v>616</v>
      </c>
      <c r="H100" s="110">
        <v>0</v>
      </c>
      <c r="I100" s="172">
        <v>11016000</v>
      </c>
      <c r="J100" s="91">
        <v>202.511</v>
      </c>
    </row>
    <row r="101" spans="1:10" x14ac:dyDescent="0.2">
      <c r="A101" s="91">
        <v>2009</v>
      </c>
      <c r="B101" s="91">
        <v>4</v>
      </c>
      <c r="C101" s="110">
        <v>2094.6381412468368</v>
      </c>
      <c r="D101" s="111">
        <v>6.6648701037618183</v>
      </c>
      <c r="E101" s="91">
        <v>30.49</v>
      </c>
      <c r="F101" s="173">
        <v>133819.66800000001</v>
      </c>
      <c r="G101" s="110">
        <v>429</v>
      </c>
      <c r="H101" s="110">
        <v>1</v>
      </c>
      <c r="I101" s="172">
        <v>9105392</v>
      </c>
      <c r="J101" s="91">
        <v>202.1</v>
      </c>
    </row>
    <row r="102" spans="1:10" x14ac:dyDescent="0.2">
      <c r="A102" s="91">
        <v>2009</v>
      </c>
      <c r="B102" s="91">
        <v>5</v>
      </c>
      <c r="C102" s="110">
        <v>1568.4881363741072</v>
      </c>
      <c r="D102" s="111">
        <v>6.6648701037618183</v>
      </c>
      <c r="E102" s="91">
        <v>29.81</v>
      </c>
      <c r="F102" s="173">
        <v>134205.85433333335</v>
      </c>
      <c r="G102" s="110">
        <v>173</v>
      </c>
      <c r="H102" s="110">
        <v>32</v>
      </c>
      <c r="I102" s="172">
        <v>6808807</v>
      </c>
      <c r="J102" s="91">
        <v>201.85566666666665</v>
      </c>
    </row>
    <row r="103" spans="1:10" x14ac:dyDescent="0.2">
      <c r="A103" s="91">
        <v>2009</v>
      </c>
      <c r="B103" s="91">
        <v>6</v>
      </c>
      <c r="C103" s="110">
        <v>1642.4188229906113</v>
      </c>
      <c r="D103" s="111">
        <v>6.6648701037618183</v>
      </c>
      <c r="E103" s="91">
        <v>30.68</v>
      </c>
      <c r="F103" s="173">
        <v>134592.04066666667</v>
      </c>
      <c r="G103" s="110">
        <v>38</v>
      </c>
      <c r="H103" s="110">
        <v>146</v>
      </c>
      <c r="I103" s="172">
        <v>7172443</v>
      </c>
      <c r="J103" s="91">
        <v>201.61133333333333</v>
      </c>
    </row>
    <row r="104" spans="1:10" x14ac:dyDescent="0.2">
      <c r="A104" s="91">
        <v>2009</v>
      </c>
      <c r="B104" s="91">
        <v>7</v>
      </c>
      <c r="C104" s="110">
        <v>1775.8724571428572</v>
      </c>
      <c r="D104" s="111">
        <v>6.6648701037618183</v>
      </c>
      <c r="E104" s="91">
        <v>30.66</v>
      </c>
      <c r="F104" s="173">
        <v>134978.22700000001</v>
      </c>
      <c r="G104" s="110">
        <v>0</v>
      </c>
      <c r="H104" s="110">
        <v>230</v>
      </c>
      <c r="I104" s="172">
        <v>7769442</v>
      </c>
      <c r="J104" s="91">
        <v>201.36699999999999</v>
      </c>
    </row>
    <row r="105" spans="1:10" x14ac:dyDescent="0.2">
      <c r="A105" s="91">
        <v>2009</v>
      </c>
      <c r="B105" s="91">
        <v>8</v>
      </c>
      <c r="C105" s="110">
        <v>1624.4686001370173</v>
      </c>
      <c r="D105" s="111">
        <v>6.6648701037618183</v>
      </c>
      <c r="E105" s="91">
        <v>30.07</v>
      </c>
      <c r="F105" s="173">
        <v>135550.38833333334</v>
      </c>
      <c r="G105" s="110">
        <v>0</v>
      </c>
      <c r="H105" s="110">
        <v>234</v>
      </c>
      <c r="I105" s="172">
        <v>7113548</v>
      </c>
      <c r="J105" s="91">
        <v>201.01133333333334</v>
      </c>
    </row>
    <row r="106" spans="1:10" x14ac:dyDescent="0.2">
      <c r="A106" s="91">
        <v>2009</v>
      </c>
      <c r="B106" s="91">
        <v>9</v>
      </c>
      <c r="C106" s="110">
        <v>1647.4629798903106</v>
      </c>
      <c r="D106" s="111">
        <v>6.6648701037618183</v>
      </c>
      <c r="E106" s="91">
        <v>30.72</v>
      </c>
      <c r="F106" s="173">
        <v>136122.54966666669</v>
      </c>
      <c r="G106" s="110">
        <v>0</v>
      </c>
      <c r="H106" s="110">
        <v>215</v>
      </c>
      <c r="I106" s="172">
        <v>7209298</v>
      </c>
      <c r="J106" s="91">
        <v>200.65566666666666</v>
      </c>
    </row>
    <row r="107" spans="1:10" x14ac:dyDescent="0.2">
      <c r="A107" s="91">
        <v>2009</v>
      </c>
      <c r="B107" s="91">
        <v>10</v>
      </c>
      <c r="C107" s="110">
        <v>1562.6133667883214</v>
      </c>
      <c r="D107" s="111">
        <v>6.6648701037618183</v>
      </c>
      <c r="E107" s="91">
        <v>30.56</v>
      </c>
      <c r="F107" s="173">
        <v>136694.71100000001</v>
      </c>
      <c r="G107" s="110">
        <v>129</v>
      </c>
      <c r="H107" s="110">
        <v>85</v>
      </c>
      <c r="I107" s="172">
        <v>6850497</v>
      </c>
      <c r="J107" s="91">
        <v>200.3</v>
      </c>
    </row>
    <row r="108" spans="1:10" x14ac:dyDescent="0.2">
      <c r="A108" s="91">
        <v>2009</v>
      </c>
      <c r="B108" s="91">
        <v>11</v>
      </c>
      <c r="C108" s="110">
        <v>1576.5021507810729</v>
      </c>
      <c r="D108" s="111">
        <v>6.6648701037618183</v>
      </c>
      <c r="E108" s="91">
        <v>30.35</v>
      </c>
      <c r="F108" s="173">
        <v>137457.72900000002</v>
      </c>
      <c r="G108" s="110">
        <v>357</v>
      </c>
      <c r="H108" s="110">
        <v>4</v>
      </c>
      <c r="I108" s="172">
        <v>6963410</v>
      </c>
      <c r="J108" s="91">
        <v>200.22233333333335</v>
      </c>
    </row>
    <row r="109" spans="1:10" x14ac:dyDescent="0.2">
      <c r="A109" s="91">
        <v>2009</v>
      </c>
      <c r="B109" s="91">
        <v>12</v>
      </c>
      <c r="C109" s="110">
        <v>2319.3882113821142</v>
      </c>
      <c r="D109" s="111">
        <v>6.6648701037618183</v>
      </c>
      <c r="E109" s="91">
        <v>31</v>
      </c>
      <c r="F109" s="173">
        <v>138220.747</v>
      </c>
      <c r="G109" s="110">
        <v>684</v>
      </c>
      <c r="H109" s="110">
        <v>0</v>
      </c>
      <c r="I109" s="172">
        <v>10270251</v>
      </c>
      <c r="J109" s="91">
        <v>200.14466666666667</v>
      </c>
    </row>
    <row r="110" spans="1:10" x14ac:dyDescent="0.2">
      <c r="A110" s="91">
        <v>2010</v>
      </c>
      <c r="B110" s="91">
        <v>1</v>
      </c>
      <c r="C110" s="110">
        <v>2760.4915525114152</v>
      </c>
      <c r="D110" s="111">
        <v>5.7069999999999999</v>
      </c>
      <c r="E110" s="91">
        <v>31.65</v>
      </c>
      <c r="F110" s="173">
        <v>138983.76500000001</v>
      </c>
      <c r="G110" s="110">
        <v>1052</v>
      </c>
      <c r="H110" s="110">
        <v>0</v>
      </c>
      <c r="I110" s="172">
        <v>12090953</v>
      </c>
      <c r="J110" s="91">
        <v>200.06700000000001</v>
      </c>
    </row>
    <row r="111" spans="1:10" x14ac:dyDescent="0.2">
      <c r="A111" s="91">
        <v>2010</v>
      </c>
      <c r="B111" s="91">
        <v>2</v>
      </c>
      <c r="C111" s="110">
        <v>2472.4304237091919</v>
      </c>
      <c r="D111" s="111">
        <v>5.7069999999999999</v>
      </c>
      <c r="E111" s="91">
        <v>28.92</v>
      </c>
      <c r="F111" s="173">
        <v>139393.981</v>
      </c>
      <c r="G111" s="110">
        <v>878</v>
      </c>
      <c r="H111" s="110">
        <v>0</v>
      </c>
      <c r="I111" s="172">
        <v>10678427</v>
      </c>
      <c r="J111" s="91">
        <v>200.178</v>
      </c>
    </row>
    <row r="112" spans="1:10" x14ac:dyDescent="0.2">
      <c r="A112" s="91">
        <v>2010</v>
      </c>
      <c r="B112" s="91">
        <v>3</v>
      </c>
      <c r="C112" s="110">
        <v>2471.2720946416143</v>
      </c>
      <c r="D112" s="111">
        <v>5.7069999999999999</v>
      </c>
      <c r="E112" s="91">
        <v>30.09</v>
      </c>
      <c r="F112" s="173">
        <v>139804.19700000001</v>
      </c>
      <c r="G112" s="110">
        <v>853</v>
      </c>
      <c r="H112" s="110">
        <v>0</v>
      </c>
      <c r="I112" s="172">
        <v>10653654</v>
      </c>
      <c r="J112" s="91">
        <v>200.28900000000002</v>
      </c>
    </row>
    <row r="113" spans="1:10" x14ac:dyDescent="0.2">
      <c r="A113" s="91">
        <v>2010</v>
      </c>
      <c r="B113" s="91">
        <v>4</v>
      </c>
      <c r="C113" s="110">
        <v>1896.7113641645362</v>
      </c>
      <c r="D113" s="111">
        <v>5.7069999999999999</v>
      </c>
      <c r="E113" s="91">
        <v>30.49</v>
      </c>
      <c r="F113" s="173">
        <v>140214.413</v>
      </c>
      <c r="G113" s="110">
        <v>397</v>
      </c>
      <c r="H113" s="110">
        <v>5</v>
      </c>
      <c r="I113" s="172">
        <v>8161549</v>
      </c>
      <c r="J113" s="91">
        <v>200.4</v>
      </c>
    </row>
    <row r="114" spans="1:10" x14ac:dyDescent="0.2">
      <c r="A114" s="91">
        <v>2010</v>
      </c>
      <c r="B114" s="91">
        <v>5</v>
      </c>
      <c r="C114" s="110">
        <v>1567.9612529002318</v>
      </c>
      <c r="D114" s="111">
        <v>5.7069999999999999</v>
      </c>
      <c r="E114" s="91">
        <v>29.81</v>
      </c>
      <c r="F114" s="173">
        <v>140466.93799999999</v>
      </c>
      <c r="G114" s="110">
        <v>154</v>
      </c>
      <c r="H114" s="110">
        <v>47</v>
      </c>
      <c r="I114" s="172">
        <v>6757913</v>
      </c>
      <c r="J114" s="91">
        <v>200.511</v>
      </c>
    </row>
    <row r="115" spans="1:10" x14ac:dyDescent="0.2">
      <c r="A115" s="91">
        <v>2010</v>
      </c>
      <c r="B115" s="91">
        <v>6</v>
      </c>
      <c r="C115" s="110">
        <v>1694.7206768660174</v>
      </c>
      <c r="D115" s="111">
        <v>5.7069999999999999</v>
      </c>
      <c r="E115" s="91">
        <v>30.68</v>
      </c>
      <c r="F115" s="173">
        <v>140719.46300000002</v>
      </c>
      <c r="G115" s="110">
        <v>16</v>
      </c>
      <c r="H115" s="110">
        <v>202</v>
      </c>
      <c r="I115" s="172">
        <v>7311025</v>
      </c>
      <c r="J115" s="91">
        <v>200.62200000000001</v>
      </c>
    </row>
    <row r="116" spans="1:10" x14ac:dyDescent="0.2">
      <c r="A116" s="91">
        <v>2010</v>
      </c>
      <c r="B116" s="91">
        <v>7</v>
      </c>
      <c r="C116" s="110">
        <v>1901.2289017341043</v>
      </c>
      <c r="D116" s="111">
        <v>5.7069999999999999</v>
      </c>
      <c r="E116" s="91">
        <v>30.66</v>
      </c>
      <c r="F116" s="173">
        <v>140971.98800000001</v>
      </c>
      <c r="G116" s="110">
        <v>0</v>
      </c>
      <c r="H116" s="110">
        <v>373</v>
      </c>
      <c r="I116" s="172">
        <v>8222815</v>
      </c>
      <c r="J116" s="91">
        <v>200.733</v>
      </c>
    </row>
    <row r="117" spans="1:10" x14ac:dyDescent="0.2">
      <c r="A117" s="91">
        <v>2010</v>
      </c>
      <c r="B117" s="91">
        <v>8</v>
      </c>
      <c r="C117" s="110">
        <v>1915.0589725869618</v>
      </c>
      <c r="D117" s="111">
        <v>5.7069999999999999</v>
      </c>
      <c r="E117" s="91">
        <v>30.07</v>
      </c>
      <c r="F117" s="173">
        <v>141255.27000000002</v>
      </c>
      <c r="G117" s="110">
        <v>0</v>
      </c>
      <c r="H117" s="110">
        <v>453</v>
      </c>
      <c r="I117" s="172">
        <v>8313271</v>
      </c>
      <c r="J117" s="91">
        <v>200.88866666666667</v>
      </c>
    </row>
    <row r="118" spans="1:10" x14ac:dyDescent="0.2">
      <c r="A118" s="91">
        <v>2010</v>
      </c>
      <c r="B118" s="91">
        <v>9</v>
      </c>
      <c r="C118" s="110">
        <v>1885.4352832795946</v>
      </c>
      <c r="D118" s="111">
        <v>5.7069999999999999</v>
      </c>
      <c r="E118" s="91">
        <v>30.72</v>
      </c>
      <c r="F118" s="173">
        <v>141538.552</v>
      </c>
      <c r="G118" s="110">
        <v>2</v>
      </c>
      <c r="H118" s="110">
        <v>295</v>
      </c>
      <c r="I118" s="172">
        <v>8186560</v>
      </c>
      <c r="J118" s="91">
        <v>201.04433333333333</v>
      </c>
    </row>
    <row r="119" spans="1:10" x14ac:dyDescent="0.2">
      <c r="A119" s="91">
        <v>2010</v>
      </c>
      <c r="B119" s="91">
        <v>10</v>
      </c>
      <c r="C119" s="110">
        <v>1614.5794198895028</v>
      </c>
      <c r="D119" s="111">
        <v>5.7069999999999999</v>
      </c>
      <c r="E119" s="91">
        <v>30.56</v>
      </c>
      <c r="F119" s="173">
        <v>141821.834</v>
      </c>
      <c r="G119" s="110">
        <v>122</v>
      </c>
      <c r="H119" s="110">
        <v>82</v>
      </c>
      <c r="I119" s="172">
        <v>7013733</v>
      </c>
      <c r="J119" s="91">
        <v>201.2</v>
      </c>
    </row>
    <row r="120" spans="1:10" x14ac:dyDescent="0.2">
      <c r="A120" s="91">
        <v>2010</v>
      </c>
      <c r="B120" s="91">
        <v>11</v>
      </c>
      <c r="C120" s="110">
        <v>1719.5036730945824</v>
      </c>
      <c r="D120" s="111">
        <v>5.7069999999999999</v>
      </c>
      <c r="E120" s="91">
        <v>30.35</v>
      </c>
      <c r="F120" s="173">
        <v>141630.53233333334</v>
      </c>
      <c r="G120" s="110">
        <v>354</v>
      </c>
      <c r="H120" s="110">
        <v>3</v>
      </c>
      <c r="I120" s="172">
        <v>7490158</v>
      </c>
      <c r="J120" s="91">
        <v>201.13333333333333</v>
      </c>
    </row>
    <row r="121" spans="1:10" x14ac:dyDescent="0.2">
      <c r="A121" s="91">
        <v>2010</v>
      </c>
      <c r="B121" s="91">
        <v>12</v>
      </c>
      <c r="C121" s="110">
        <v>2382.6946740128556</v>
      </c>
      <c r="D121" s="111">
        <v>5.7069999999999999</v>
      </c>
      <c r="E121" s="91">
        <v>31</v>
      </c>
      <c r="F121" s="173">
        <v>141439.23066666667</v>
      </c>
      <c r="G121" s="110">
        <v>751</v>
      </c>
      <c r="H121" s="110">
        <v>0</v>
      </c>
      <c r="I121" s="172">
        <v>10379018</v>
      </c>
      <c r="J121" s="91">
        <v>201.06666666666666</v>
      </c>
    </row>
    <row r="122" spans="1:10" x14ac:dyDescent="0.2">
      <c r="A122" s="91">
        <v>2011</v>
      </c>
      <c r="B122" s="91">
        <v>1</v>
      </c>
      <c r="C122" s="110">
        <v>3101.1589449541284</v>
      </c>
      <c r="D122" s="111">
        <v>6.7537930065703566</v>
      </c>
      <c r="E122" s="91">
        <v>31.65</v>
      </c>
      <c r="F122" s="173">
        <v>141247.929</v>
      </c>
      <c r="G122" s="110">
        <v>1132</v>
      </c>
      <c r="H122" s="110">
        <v>0</v>
      </c>
      <c r="I122" s="172">
        <v>13521053</v>
      </c>
      <c r="J122" s="91">
        <v>201</v>
      </c>
    </row>
    <row r="123" spans="1:10" x14ac:dyDescent="0.2">
      <c r="A123" s="91">
        <v>2011</v>
      </c>
      <c r="B123" s="91">
        <v>2</v>
      </c>
      <c r="C123" s="110">
        <v>2466.1086056143581</v>
      </c>
      <c r="D123" s="111">
        <v>6.7537930065703566</v>
      </c>
      <c r="E123" s="91">
        <v>28.92</v>
      </c>
      <c r="F123" s="173">
        <v>141240.97333333333</v>
      </c>
      <c r="G123" s="110">
        <v>818</v>
      </c>
      <c r="H123" s="110">
        <v>0</v>
      </c>
      <c r="I123" s="172">
        <v>10717708</v>
      </c>
      <c r="J123" s="91">
        <v>201</v>
      </c>
    </row>
    <row r="124" spans="1:10" x14ac:dyDescent="0.2">
      <c r="A124" s="91">
        <v>2011</v>
      </c>
      <c r="B124" s="91">
        <v>3</v>
      </c>
      <c r="C124" s="110">
        <v>2119.9640485459126</v>
      </c>
      <c r="D124" s="111">
        <v>6.7537930065703566</v>
      </c>
      <c r="E124" s="91">
        <v>30.09</v>
      </c>
      <c r="F124" s="173">
        <v>141234.01766666668</v>
      </c>
      <c r="G124" s="110">
        <v>557</v>
      </c>
      <c r="H124" s="110">
        <v>0</v>
      </c>
      <c r="I124" s="172">
        <v>9257883</v>
      </c>
      <c r="J124" s="91">
        <v>201</v>
      </c>
    </row>
    <row r="125" spans="1:10" x14ac:dyDescent="0.2">
      <c r="A125" s="91">
        <v>2011</v>
      </c>
      <c r="B125" s="91">
        <v>4</v>
      </c>
      <c r="C125" s="110">
        <v>1805.1478857142858</v>
      </c>
      <c r="D125" s="111">
        <v>6.7537930065703566</v>
      </c>
      <c r="E125" s="91">
        <v>30.49</v>
      </c>
      <c r="F125" s="173">
        <v>141227.06200000001</v>
      </c>
      <c r="G125" s="110">
        <v>377</v>
      </c>
      <c r="H125" s="110">
        <v>8</v>
      </c>
      <c r="I125" s="172">
        <v>7897522</v>
      </c>
      <c r="J125" s="91">
        <v>201</v>
      </c>
    </row>
    <row r="126" spans="1:10" x14ac:dyDescent="0.2">
      <c r="A126" s="91">
        <v>2011</v>
      </c>
      <c r="B126" s="91">
        <v>5</v>
      </c>
      <c r="C126" s="110">
        <v>1590.3243058716432</v>
      </c>
      <c r="D126" s="111">
        <v>6.7537930065703566</v>
      </c>
      <c r="E126" s="91">
        <v>29.81</v>
      </c>
      <c r="F126" s="173">
        <v>141201.62466666667</v>
      </c>
      <c r="G126" s="110">
        <v>142</v>
      </c>
      <c r="H126" s="110">
        <v>76</v>
      </c>
      <c r="I126" s="172">
        <v>6987885</v>
      </c>
      <c r="J126" s="91">
        <v>200.989</v>
      </c>
    </row>
    <row r="127" spans="1:10" x14ac:dyDescent="0.2">
      <c r="A127" s="91">
        <v>2011</v>
      </c>
      <c r="B127" s="91">
        <v>6</v>
      </c>
      <c r="C127" s="110">
        <v>1706.1703096539163</v>
      </c>
      <c r="D127" s="111">
        <v>6.7537930065703566</v>
      </c>
      <c r="E127" s="91">
        <v>30.68</v>
      </c>
      <c r="F127" s="173">
        <v>141176.18733333334</v>
      </c>
      <c r="G127" s="110">
        <v>39</v>
      </c>
      <c r="H127" s="110">
        <v>271</v>
      </c>
      <c r="I127" s="172">
        <v>7493500</v>
      </c>
      <c r="J127" s="91">
        <v>200.97800000000001</v>
      </c>
    </row>
    <row r="128" spans="1:10" x14ac:dyDescent="0.2">
      <c r="A128" s="91">
        <v>2011</v>
      </c>
      <c r="B128" s="91">
        <v>7</v>
      </c>
      <c r="C128" s="110">
        <v>1677.4921537411872</v>
      </c>
      <c r="D128" s="111">
        <v>6.7537930065703566</v>
      </c>
      <c r="E128" s="91">
        <v>30.66</v>
      </c>
      <c r="F128" s="173">
        <v>141150.75</v>
      </c>
      <c r="G128" s="110">
        <v>0</v>
      </c>
      <c r="H128" s="110">
        <v>323</v>
      </c>
      <c r="I128" s="172">
        <v>7375933</v>
      </c>
      <c r="J128" s="91">
        <v>200.96700000000001</v>
      </c>
    </row>
    <row r="129" spans="1:10" x14ac:dyDescent="0.2">
      <c r="A129" s="91">
        <v>2011</v>
      </c>
      <c r="B129" s="91">
        <v>8</v>
      </c>
      <c r="C129" s="110">
        <v>1815.0373321192806</v>
      </c>
      <c r="D129" s="111">
        <v>6.7537930065703566</v>
      </c>
      <c r="E129" s="91">
        <v>30.07</v>
      </c>
      <c r="F129" s="173">
        <v>141246.58633333334</v>
      </c>
      <c r="G129" s="110">
        <v>0</v>
      </c>
      <c r="H129" s="110">
        <v>413</v>
      </c>
      <c r="I129" s="172">
        <v>7973459</v>
      </c>
      <c r="J129" s="91">
        <v>201.23366666666666</v>
      </c>
    </row>
    <row r="130" spans="1:10" x14ac:dyDescent="0.2">
      <c r="A130" s="91">
        <v>2011</v>
      </c>
      <c r="B130" s="91">
        <v>9</v>
      </c>
      <c r="C130" s="110">
        <v>1768.2610377787892</v>
      </c>
      <c r="D130" s="111">
        <v>6.7537930065703566</v>
      </c>
      <c r="E130" s="91">
        <v>30.72</v>
      </c>
      <c r="F130" s="173">
        <v>141342.42266666665</v>
      </c>
      <c r="G130" s="110">
        <v>5</v>
      </c>
      <c r="H130" s="110">
        <v>258</v>
      </c>
      <c r="I130" s="172">
        <v>7769739</v>
      </c>
      <c r="J130" s="91">
        <v>201.50033333333334</v>
      </c>
    </row>
    <row r="131" spans="1:10" x14ac:dyDescent="0.2">
      <c r="A131" s="91">
        <v>2011</v>
      </c>
      <c r="B131" s="91">
        <v>10</v>
      </c>
      <c r="C131" s="110">
        <v>1550.9063423505343</v>
      </c>
      <c r="D131" s="111">
        <v>6.7537930065703566</v>
      </c>
      <c r="E131" s="91">
        <v>30.56</v>
      </c>
      <c r="F131" s="173">
        <v>141438.25899999999</v>
      </c>
      <c r="G131" s="110">
        <v>107</v>
      </c>
      <c r="H131" s="110">
        <v>57</v>
      </c>
      <c r="I131" s="172">
        <v>6822437</v>
      </c>
      <c r="J131" s="91">
        <v>201.767</v>
      </c>
    </row>
    <row r="132" spans="1:10" x14ac:dyDescent="0.2">
      <c r="A132" s="91">
        <v>2011</v>
      </c>
      <c r="B132" s="91">
        <v>11</v>
      </c>
      <c r="C132" s="110">
        <v>1544.7102803738317</v>
      </c>
      <c r="D132" s="111">
        <v>6.7537930065703566</v>
      </c>
      <c r="E132" s="91">
        <v>30.35</v>
      </c>
      <c r="F132" s="173">
        <v>141870.65399999998</v>
      </c>
      <c r="G132" s="110">
        <v>388</v>
      </c>
      <c r="H132" s="110">
        <v>1</v>
      </c>
      <c r="I132" s="172">
        <v>6776644</v>
      </c>
      <c r="J132" s="91">
        <v>202.00033333333334</v>
      </c>
    </row>
    <row r="133" spans="1:10" x14ac:dyDescent="0.2">
      <c r="A133" s="91">
        <v>2011</v>
      </c>
      <c r="B133" s="91">
        <v>12</v>
      </c>
      <c r="C133" s="110">
        <v>1943.2669404517453</v>
      </c>
      <c r="D133" s="111">
        <v>6.7537930065703566</v>
      </c>
      <c r="E133" s="91">
        <v>31</v>
      </c>
      <c r="F133" s="173">
        <v>142303.049</v>
      </c>
      <c r="G133" s="110">
        <v>560</v>
      </c>
      <c r="H133" s="110">
        <v>0</v>
      </c>
      <c r="I133" s="172">
        <v>8517339</v>
      </c>
      <c r="J133" s="91">
        <v>202.23366666666666</v>
      </c>
    </row>
    <row r="134" spans="1:10" x14ac:dyDescent="0.2">
      <c r="A134" s="91">
        <v>2012</v>
      </c>
      <c r="B134" s="91">
        <v>1</v>
      </c>
      <c r="C134" s="110">
        <v>2378</v>
      </c>
      <c r="D134" s="174">
        <v>9.7194073619551808</v>
      </c>
      <c r="E134" s="91">
        <v>31.65</v>
      </c>
      <c r="F134" s="173">
        <v>142735.44399999999</v>
      </c>
      <c r="G134" s="110">
        <v>807.09999999999991</v>
      </c>
      <c r="H134" s="110">
        <v>0</v>
      </c>
      <c r="I134" s="172">
        <v>10433156</v>
      </c>
      <c r="J134" s="91">
        <v>202.46700000000001</v>
      </c>
    </row>
    <row r="135" spans="1:10" x14ac:dyDescent="0.2">
      <c r="A135" s="91">
        <v>2012</v>
      </c>
      <c r="B135" s="91">
        <v>2</v>
      </c>
      <c r="C135" s="110">
        <v>2128</v>
      </c>
      <c r="D135" s="174">
        <v>9.7194073619551808</v>
      </c>
      <c r="E135" s="91">
        <v>29.92</v>
      </c>
      <c r="F135" s="173">
        <v>142866.74666666667</v>
      </c>
      <c r="G135" s="110">
        <v>689.15</v>
      </c>
      <c r="H135" s="110">
        <v>0</v>
      </c>
      <c r="I135" s="172">
        <v>9325988</v>
      </c>
      <c r="J135" s="91">
        <v>202.678</v>
      </c>
    </row>
    <row r="136" spans="1:10" x14ac:dyDescent="0.2">
      <c r="A136" s="91">
        <v>2012</v>
      </c>
      <c r="B136" s="91">
        <v>3</v>
      </c>
      <c r="C136" s="110">
        <v>1908</v>
      </c>
      <c r="D136" s="174">
        <v>9.7194073619551808</v>
      </c>
      <c r="E136" s="91">
        <v>30.09</v>
      </c>
      <c r="F136" s="173">
        <v>142998.04933333333</v>
      </c>
      <c r="G136" s="110">
        <v>494</v>
      </c>
      <c r="H136" s="110">
        <v>1.5</v>
      </c>
      <c r="I136" s="172">
        <v>8278747</v>
      </c>
      <c r="J136" s="91">
        <v>202.88900000000001</v>
      </c>
    </row>
    <row r="137" spans="1:10" x14ac:dyDescent="0.2">
      <c r="A137" s="91">
        <v>2012</v>
      </c>
      <c r="B137" s="91">
        <v>4</v>
      </c>
      <c r="C137" s="110">
        <v>1536</v>
      </c>
      <c r="D137" s="174">
        <v>9.7194073619551808</v>
      </c>
      <c r="E137" s="91">
        <v>30.49</v>
      </c>
      <c r="F137" s="173">
        <v>143129.35200000001</v>
      </c>
      <c r="G137" s="110">
        <v>187.75</v>
      </c>
      <c r="H137" s="110">
        <v>6.65</v>
      </c>
      <c r="I137" s="172">
        <v>6645540</v>
      </c>
      <c r="J137" s="91">
        <v>203.1</v>
      </c>
    </row>
    <row r="138" spans="1:10" x14ac:dyDescent="0.2">
      <c r="A138" s="91">
        <v>2012</v>
      </c>
      <c r="B138" s="91">
        <v>5</v>
      </c>
      <c r="C138" s="110">
        <v>1532.8952293996804</v>
      </c>
      <c r="D138" s="174">
        <v>9.7194073619551808</v>
      </c>
      <c r="E138" s="91">
        <v>29.81</v>
      </c>
      <c r="F138" s="173">
        <v>143545.19466666668</v>
      </c>
      <c r="G138" s="110">
        <v>131.80000000000001</v>
      </c>
      <c r="H138" s="110">
        <v>60.95</v>
      </c>
      <c r="I138" s="172">
        <v>6715614</v>
      </c>
      <c r="J138" s="91">
        <v>202.95566666666667</v>
      </c>
    </row>
    <row r="139" spans="1:10" x14ac:dyDescent="0.2">
      <c r="A139" s="91">
        <v>2012</v>
      </c>
      <c r="B139" s="91">
        <v>6</v>
      </c>
      <c r="C139" s="110">
        <v>1609.1267958950968</v>
      </c>
      <c r="D139" s="174">
        <v>9.7194073619551808</v>
      </c>
      <c r="E139" s="91">
        <v>30.68</v>
      </c>
      <c r="F139" s="173">
        <v>143961.03733333334</v>
      </c>
      <c r="G139" s="110">
        <v>17.25</v>
      </c>
      <c r="H139" s="110">
        <v>161.94999999999999</v>
      </c>
      <c r="I139" s="172">
        <v>7056021</v>
      </c>
      <c r="J139" s="91">
        <v>202.81133333333332</v>
      </c>
    </row>
    <row r="140" spans="1:10" x14ac:dyDescent="0.2">
      <c r="A140" s="91">
        <v>2012</v>
      </c>
      <c r="B140" s="91">
        <v>7</v>
      </c>
      <c r="C140" s="110">
        <v>1729.1817767653758</v>
      </c>
      <c r="D140" s="174">
        <v>9.7194073619551808</v>
      </c>
      <c r="E140" s="91">
        <v>30.66</v>
      </c>
      <c r="F140" s="173">
        <v>144376.88</v>
      </c>
      <c r="G140" s="110">
        <v>0.5</v>
      </c>
      <c r="H140" s="110">
        <v>362.75</v>
      </c>
      <c r="I140" s="172">
        <v>7591108</v>
      </c>
      <c r="J140" s="91">
        <v>202.667</v>
      </c>
    </row>
    <row r="141" spans="1:10" x14ac:dyDescent="0.2">
      <c r="A141" s="91">
        <v>2012</v>
      </c>
      <c r="B141" s="91">
        <v>8</v>
      </c>
      <c r="C141" s="110">
        <v>1685.3966772872097</v>
      </c>
      <c r="D141" s="174">
        <v>9.7194073619551808</v>
      </c>
      <c r="E141" s="91">
        <v>30.07</v>
      </c>
      <c r="F141" s="173">
        <v>144429.93600000002</v>
      </c>
      <c r="G141" s="110">
        <v>0</v>
      </c>
      <c r="H141" s="110">
        <v>332.04999999999995</v>
      </c>
      <c r="I141" s="172">
        <v>7405633</v>
      </c>
      <c r="J141" s="91">
        <v>203.33366666666666</v>
      </c>
    </row>
    <row r="142" spans="1:10" x14ac:dyDescent="0.2">
      <c r="A142" s="91">
        <v>2012</v>
      </c>
      <c r="B142" s="91">
        <v>9</v>
      </c>
      <c r="C142" s="110">
        <v>1633.8219895287957</v>
      </c>
      <c r="D142" s="174">
        <v>9.7194073619551808</v>
      </c>
      <c r="E142" s="91">
        <v>30.72</v>
      </c>
      <c r="F142" s="173">
        <v>144482.992</v>
      </c>
      <c r="G142" s="110">
        <v>8.9499999999999993</v>
      </c>
      <c r="H142" s="110">
        <v>226.65</v>
      </c>
      <c r="I142" s="172">
        <v>7177380</v>
      </c>
      <c r="J142" s="91">
        <v>204.00033333333334</v>
      </c>
    </row>
    <row r="143" spans="1:10" x14ac:dyDescent="0.2">
      <c r="A143" s="91">
        <v>2012</v>
      </c>
      <c r="B143" s="91">
        <v>10</v>
      </c>
      <c r="C143" s="110">
        <v>1447.2175096393739</v>
      </c>
      <c r="D143" s="174">
        <v>9.7194073619551808</v>
      </c>
      <c r="E143" s="91">
        <v>30.56</v>
      </c>
      <c r="F143" s="173">
        <v>144536.04800000001</v>
      </c>
      <c r="G143" s="110">
        <v>139.25</v>
      </c>
      <c r="H143" s="110">
        <v>39.6</v>
      </c>
      <c r="I143" s="172">
        <v>6380782</v>
      </c>
      <c r="J143" s="91">
        <v>204.667</v>
      </c>
    </row>
    <row r="144" spans="1:10" x14ac:dyDescent="0.2">
      <c r="A144" s="91">
        <v>2012</v>
      </c>
      <c r="B144" s="91">
        <v>11</v>
      </c>
      <c r="C144" s="110">
        <v>1668.7723965438836</v>
      </c>
      <c r="D144" s="174">
        <v>9.7194073619551808</v>
      </c>
      <c r="E144" s="91">
        <v>30.35</v>
      </c>
      <c r="F144" s="173">
        <v>144907.73233333335</v>
      </c>
      <c r="G144" s="110">
        <v>442.1</v>
      </c>
      <c r="H144" s="110">
        <v>0.6</v>
      </c>
      <c r="I144" s="172">
        <v>7339261</v>
      </c>
      <c r="J144" s="91">
        <v>204.57866666666666</v>
      </c>
    </row>
    <row r="145" spans="1:10" x14ac:dyDescent="0.2">
      <c r="A145" s="91">
        <v>2012</v>
      </c>
      <c r="B145" s="91">
        <v>12</v>
      </c>
      <c r="C145" s="110">
        <v>1899.018889394629</v>
      </c>
      <c r="D145" s="174">
        <v>9.7194073619551808</v>
      </c>
      <c r="E145" s="91">
        <v>31</v>
      </c>
      <c r="F145" s="173">
        <v>145279.41666666666</v>
      </c>
      <c r="G145" s="110">
        <v>632.79999999999995</v>
      </c>
      <c r="H145" s="110">
        <v>0</v>
      </c>
      <c r="I145" s="172">
        <v>8344289</v>
      </c>
      <c r="J145" s="91">
        <v>204.49033333333333</v>
      </c>
    </row>
    <row r="146" spans="1:10" x14ac:dyDescent="0.2">
      <c r="A146" s="91">
        <v>2013</v>
      </c>
      <c r="B146" s="91">
        <v>1</v>
      </c>
      <c r="C146" s="110">
        <v>2345.4822646657572</v>
      </c>
      <c r="D146" s="174">
        <v>10.122603248253901</v>
      </c>
      <c r="E146" s="91">
        <v>31.65</v>
      </c>
      <c r="F146" s="173">
        <v>145651.101</v>
      </c>
      <c r="G146" s="110">
        <v>899.3</v>
      </c>
      <c r="H146" s="110">
        <v>0</v>
      </c>
      <c r="I146" s="172">
        <v>10315431</v>
      </c>
      <c r="J146" s="91">
        <v>204.40199999999999</v>
      </c>
    </row>
    <row r="147" spans="1:10" x14ac:dyDescent="0.2">
      <c r="A147" s="91">
        <v>2013</v>
      </c>
      <c r="B147" s="91">
        <v>2</v>
      </c>
      <c r="C147" s="110">
        <v>2194.707594361073</v>
      </c>
      <c r="D147" s="174">
        <v>10.122603248253901</v>
      </c>
      <c r="E147" s="91">
        <v>28.92</v>
      </c>
      <c r="F147" s="173">
        <v>145651.88800000001</v>
      </c>
      <c r="G147" s="110">
        <v>737.25</v>
      </c>
      <c r="H147" s="110">
        <v>0</v>
      </c>
      <c r="I147" s="172">
        <v>9652324</v>
      </c>
      <c r="J147" s="91">
        <v>204.66899999999998</v>
      </c>
    </row>
    <row r="148" spans="1:10" x14ac:dyDescent="0.2">
      <c r="A148" s="91">
        <v>2013</v>
      </c>
      <c r="B148" s="91">
        <v>3</v>
      </c>
      <c r="C148" s="110">
        <v>2076.0907432740537</v>
      </c>
      <c r="D148" s="174">
        <v>10.122603248253901</v>
      </c>
      <c r="E148" s="91">
        <v>30.09</v>
      </c>
      <c r="F148" s="173">
        <v>145652.67499999999</v>
      </c>
      <c r="G148" s="110">
        <v>698.90000000000009</v>
      </c>
      <c r="H148" s="110">
        <v>0</v>
      </c>
      <c r="I148" s="172">
        <v>9105734</v>
      </c>
      <c r="J148" s="91">
        <v>204.93600000000001</v>
      </c>
    </row>
    <row r="149" spans="1:10" x14ac:dyDescent="0.2">
      <c r="A149" s="91">
        <v>2013</v>
      </c>
      <c r="B149" s="91">
        <v>4</v>
      </c>
      <c r="C149" s="110">
        <v>1803.5829514207148</v>
      </c>
      <c r="D149" s="174">
        <v>10.122603248253901</v>
      </c>
      <c r="E149" s="91">
        <v>30.49</v>
      </c>
      <c r="F149" s="173">
        <v>145653.462</v>
      </c>
      <c r="G149" s="110">
        <v>532.65</v>
      </c>
      <c r="H149" s="110">
        <v>3.8</v>
      </c>
      <c r="I149" s="172">
        <v>7870836</v>
      </c>
      <c r="J149" s="91">
        <v>205.203</v>
      </c>
    </row>
    <row r="150" spans="1:10" x14ac:dyDescent="0.2">
      <c r="A150" s="91">
        <v>2013</v>
      </c>
      <c r="B150" s="91">
        <v>5</v>
      </c>
      <c r="C150" s="110"/>
      <c r="D150" s="174">
        <v>10.122603248253901</v>
      </c>
      <c r="E150" s="91">
        <v>29.81</v>
      </c>
      <c r="F150" s="173">
        <v>145893.55933333334</v>
      </c>
      <c r="G150" s="110">
        <v>138.98333333333332</v>
      </c>
      <c r="H150" s="110">
        <v>74.825000000000003</v>
      </c>
      <c r="J150" s="91">
        <v>205.24366666666666</v>
      </c>
    </row>
    <row r="151" spans="1:10" x14ac:dyDescent="0.2">
      <c r="A151" s="91">
        <v>2013</v>
      </c>
      <c r="B151" s="91">
        <v>6</v>
      </c>
      <c r="C151" s="110"/>
      <c r="D151" s="174">
        <v>10.122603248253901</v>
      </c>
      <c r="E151" s="91">
        <v>30.68</v>
      </c>
      <c r="F151" s="173">
        <v>146133.65666666665</v>
      </c>
      <c r="G151" s="110">
        <v>27.896666666666665</v>
      </c>
      <c r="H151" s="110">
        <v>231.15</v>
      </c>
      <c r="J151" s="91">
        <v>205.28433333333334</v>
      </c>
    </row>
    <row r="152" spans="1:10" x14ac:dyDescent="0.2">
      <c r="A152" s="91">
        <v>2013</v>
      </c>
      <c r="B152" s="91">
        <v>7</v>
      </c>
      <c r="C152" s="110"/>
      <c r="D152" s="174">
        <v>10.122603248253901</v>
      </c>
      <c r="E152" s="91">
        <v>30.66</v>
      </c>
      <c r="F152" s="173">
        <v>146373.75399999999</v>
      </c>
      <c r="G152" s="110">
        <v>0.75</v>
      </c>
      <c r="H152" s="110">
        <v>408.97</v>
      </c>
      <c r="J152" s="91">
        <v>205.32499999999999</v>
      </c>
    </row>
    <row r="153" spans="1:10" x14ac:dyDescent="0.2">
      <c r="A153" s="91">
        <v>2013</v>
      </c>
      <c r="B153" s="91">
        <v>8</v>
      </c>
      <c r="C153" s="110"/>
      <c r="D153" s="174">
        <v>10.122603248253901</v>
      </c>
      <c r="E153" s="91">
        <v>30.07</v>
      </c>
      <c r="F153" s="173">
        <v>146758.83099999998</v>
      </c>
      <c r="G153" s="110">
        <v>6.6666666666666666E-2</v>
      </c>
      <c r="H153" s="110">
        <v>427.71500000000003</v>
      </c>
      <c r="J153" s="91">
        <v>205.25733333333332</v>
      </c>
    </row>
    <row r="154" spans="1:10" x14ac:dyDescent="0.2">
      <c r="A154" s="91">
        <v>2013</v>
      </c>
      <c r="B154" s="91">
        <v>9</v>
      </c>
      <c r="C154" s="110"/>
      <c r="D154" s="174">
        <v>10.122603248253901</v>
      </c>
      <c r="E154" s="91">
        <v>30.72</v>
      </c>
      <c r="F154" s="173">
        <v>147143.908</v>
      </c>
      <c r="G154" s="110">
        <v>6.5250000000000004</v>
      </c>
      <c r="H154" s="110">
        <v>337.07</v>
      </c>
      <c r="J154" s="91">
        <v>205.18966666666668</v>
      </c>
    </row>
    <row r="155" spans="1:10" x14ac:dyDescent="0.2">
      <c r="A155" s="91">
        <v>2013</v>
      </c>
      <c r="B155" s="91">
        <v>10</v>
      </c>
      <c r="C155" s="110"/>
      <c r="D155" s="174">
        <v>10.122603248253901</v>
      </c>
      <c r="E155" s="91">
        <v>30.56</v>
      </c>
      <c r="F155" s="173">
        <v>147528.98499999999</v>
      </c>
      <c r="G155" s="110">
        <v>104.19166666666666</v>
      </c>
      <c r="H155" s="110">
        <v>108.11999999999999</v>
      </c>
      <c r="J155" s="91">
        <v>205.12200000000001</v>
      </c>
    </row>
    <row r="156" spans="1:10" x14ac:dyDescent="0.2">
      <c r="A156" s="91">
        <v>2013</v>
      </c>
      <c r="B156" s="91">
        <v>11</v>
      </c>
      <c r="C156" s="110"/>
      <c r="D156" s="174">
        <v>10.122603248253901</v>
      </c>
      <c r="E156" s="91">
        <v>30.35</v>
      </c>
      <c r="F156" s="173">
        <v>147816.17233333332</v>
      </c>
      <c r="G156" s="110">
        <v>337.27333333333337</v>
      </c>
      <c r="H156" s="110">
        <v>15.518333333333334</v>
      </c>
      <c r="J156" s="91">
        <v>204.83600000000001</v>
      </c>
    </row>
    <row r="157" spans="1:10" x14ac:dyDescent="0.2">
      <c r="A157" s="91">
        <v>2013</v>
      </c>
      <c r="B157" s="91">
        <v>12</v>
      </c>
      <c r="C157" s="110"/>
      <c r="D157" s="174">
        <v>10.122603248253901</v>
      </c>
      <c r="E157" s="91">
        <v>31</v>
      </c>
      <c r="F157" s="173">
        <v>148103.35966666666</v>
      </c>
      <c r="G157" s="110">
        <v>673.79166666666663</v>
      </c>
      <c r="H157" s="110">
        <v>1.4200000000000002</v>
      </c>
      <c r="J157" s="91">
        <v>204.55</v>
      </c>
    </row>
    <row r="158" spans="1:10" x14ac:dyDescent="0.2">
      <c r="A158" s="91">
        <v>2014</v>
      </c>
      <c r="B158" s="91">
        <v>1</v>
      </c>
      <c r="C158" s="110"/>
      <c r="D158" s="174">
        <v>10.567015983226199</v>
      </c>
      <c r="E158" s="91">
        <v>31.65</v>
      </c>
      <c r="F158" s="173">
        <v>148390.54699999999</v>
      </c>
      <c r="G158" s="110">
        <v>919.30166666666662</v>
      </c>
      <c r="H158" s="110">
        <v>0.2</v>
      </c>
      <c r="J158" s="91">
        <v>204.26400000000001</v>
      </c>
    </row>
    <row r="159" spans="1:10" x14ac:dyDescent="0.2">
      <c r="A159" s="91">
        <v>2014</v>
      </c>
      <c r="B159" s="91">
        <v>2</v>
      </c>
      <c r="C159" s="110"/>
      <c r="D159" s="174">
        <v>10.567015983226199</v>
      </c>
      <c r="E159" s="91">
        <v>28.92</v>
      </c>
      <c r="F159" s="173">
        <v>148789.21766666666</v>
      </c>
      <c r="G159" s="110">
        <v>855.41833333333329</v>
      </c>
      <c r="H159" s="110">
        <v>3.3333333333333333E-2</v>
      </c>
      <c r="J159" s="91">
        <v>204.24933333333334</v>
      </c>
    </row>
    <row r="160" spans="1:10" x14ac:dyDescent="0.2">
      <c r="A160" s="91">
        <v>2014</v>
      </c>
      <c r="B160" s="91">
        <v>3</v>
      </c>
      <c r="C160" s="110"/>
      <c r="D160" s="174">
        <v>10.567015983226199</v>
      </c>
      <c r="E160" s="91">
        <v>30.09</v>
      </c>
      <c r="F160" s="173">
        <v>149187.88833333334</v>
      </c>
      <c r="G160" s="110">
        <v>655.82500000000005</v>
      </c>
      <c r="H160" s="110">
        <v>2.74</v>
      </c>
      <c r="J160" s="91">
        <v>204.23466666666667</v>
      </c>
    </row>
    <row r="161" spans="1:10" x14ac:dyDescent="0.2">
      <c r="A161" s="91">
        <v>2014</v>
      </c>
      <c r="B161" s="91">
        <v>4</v>
      </c>
      <c r="C161" s="110"/>
      <c r="D161" s="174">
        <v>10.567015983226199</v>
      </c>
      <c r="E161" s="91">
        <v>30.49</v>
      </c>
      <c r="F161" s="173">
        <v>149586.55900000001</v>
      </c>
      <c r="G161" s="110">
        <v>370.82666666666665</v>
      </c>
      <c r="H161" s="110">
        <v>21.470000000000002</v>
      </c>
      <c r="J161" s="91">
        <v>204.22</v>
      </c>
    </row>
    <row r="162" spans="1:10" x14ac:dyDescent="0.2">
      <c r="A162" s="91">
        <v>2014</v>
      </c>
      <c r="B162" s="91">
        <v>5</v>
      </c>
      <c r="C162" s="110"/>
      <c r="D162" s="174">
        <v>10.567015983226199</v>
      </c>
      <c r="E162" s="91">
        <v>29.81</v>
      </c>
      <c r="F162" s="173">
        <v>149914.79066666667</v>
      </c>
      <c r="G162" s="110">
        <v>138.98333333333332</v>
      </c>
      <c r="H162" s="110">
        <v>74.825000000000003</v>
      </c>
      <c r="J162" s="91">
        <v>204.24266666666668</v>
      </c>
    </row>
    <row r="163" spans="1:10" x14ac:dyDescent="0.2">
      <c r="A163" s="91">
        <v>2014</v>
      </c>
      <c r="B163" s="91">
        <v>6</v>
      </c>
      <c r="C163" s="110"/>
      <c r="D163" s="174">
        <v>10.567015983226199</v>
      </c>
      <c r="E163" s="91">
        <v>30.68</v>
      </c>
      <c r="F163" s="173">
        <v>150243.02233333333</v>
      </c>
      <c r="G163" s="110">
        <v>27.896666666666665</v>
      </c>
      <c r="H163" s="110">
        <v>231.15</v>
      </c>
      <c r="J163" s="91">
        <v>204.26533333333333</v>
      </c>
    </row>
    <row r="164" spans="1:10" x14ac:dyDescent="0.2">
      <c r="A164" s="91">
        <v>2014</v>
      </c>
      <c r="B164" s="91">
        <v>7</v>
      </c>
      <c r="C164" s="110"/>
      <c r="D164" s="174">
        <v>10.567015983226199</v>
      </c>
      <c r="E164" s="91">
        <v>30.66</v>
      </c>
      <c r="F164" s="173">
        <v>150571.25399999999</v>
      </c>
      <c r="G164" s="110">
        <v>0.75</v>
      </c>
      <c r="H164" s="110">
        <v>408.97</v>
      </c>
      <c r="J164" s="91">
        <v>204.28800000000001</v>
      </c>
    </row>
    <row r="165" spans="1:10" x14ac:dyDescent="0.2">
      <c r="A165" s="91">
        <v>2014</v>
      </c>
      <c r="B165" s="91">
        <v>8</v>
      </c>
      <c r="C165" s="110"/>
      <c r="D165" s="174">
        <v>10.567015983226199</v>
      </c>
      <c r="E165" s="91">
        <v>30.07</v>
      </c>
      <c r="F165" s="173">
        <v>150896.85966666666</v>
      </c>
      <c r="G165" s="110">
        <v>6.6666666666666666E-2</v>
      </c>
      <c r="H165" s="110">
        <v>427.71500000000003</v>
      </c>
      <c r="J165" s="91">
        <v>204.38500000000002</v>
      </c>
    </row>
    <row r="166" spans="1:10" x14ac:dyDescent="0.2">
      <c r="A166" s="91">
        <v>2014</v>
      </c>
      <c r="B166" s="91">
        <v>9</v>
      </c>
      <c r="C166" s="110"/>
      <c r="D166" s="174">
        <v>10.567015983226199</v>
      </c>
      <c r="E166" s="91">
        <v>30.72</v>
      </c>
      <c r="F166" s="173">
        <v>151222.46533333333</v>
      </c>
      <c r="G166" s="110">
        <v>6.5250000000000004</v>
      </c>
      <c r="H166" s="110">
        <v>337.07</v>
      </c>
      <c r="J166" s="91">
        <v>204.482</v>
      </c>
    </row>
    <row r="167" spans="1:10" x14ac:dyDescent="0.2">
      <c r="A167" s="91">
        <v>2014</v>
      </c>
      <c r="B167" s="91">
        <v>10</v>
      </c>
      <c r="C167" s="110"/>
      <c r="D167" s="174">
        <v>10.567015983226199</v>
      </c>
      <c r="E167" s="91">
        <v>30.56</v>
      </c>
      <c r="F167" s="173">
        <v>151548.071</v>
      </c>
      <c r="G167" s="110">
        <v>104.19166666666666</v>
      </c>
      <c r="H167" s="110">
        <v>108.11999999999999</v>
      </c>
      <c r="J167" s="91">
        <v>204.57900000000001</v>
      </c>
    </row>
    <row r="168" spans="1:10" x14ac:dyDescent="0.2">
      <c r="A168" s="91">
        <v>2014</v>
      </c>
      <c r="B168" s="91">
        <v>11</v>
      </c>
      <c r="C168" s="110"/>
      <c r="D168" s="174">
        <v>10.567015983226199</v>
      </c>
      <c r="E168" s="91">
        <v>30.35</v>
      </c>
      <c r="F168" s="173">
        <v>151996.467</v>
      </c>
      <c r="G168" s="110">
        <v>337.27333333333337</v>
      </c>
      <c r="H168" s="110">
        <v>15.518333333333334</v>
      </c>
      <c r="J168" s="91">
        <v>204.44266666666667</v>
      </c>
    </row>
    <row r="169" spans="1:10" x14ac:dyDescent="0.2">
      <c r="A169" s="91">
        <v>2014</v>
      </c>
      <c r="B169" s="91">
        <v>12</v>
      </c>
      <c r="C169" s="110"/>
      <c r="D169" s="174">
        <v>10.567015983226199</v>
      </c>
      <c r="E169" s="91">
        <v>31</v>
      </c>
      <c r="F169" s="173">
        <v>152444.86299999998</v>
      </c>
      <c r="G169" s="110">
        <v>673.79166666666663</v>
      </c>
      <c r="H169" s="110">
        <v>1.4200000000000002</v>
      </c>
      <c r="J169" s="91">
        <v>204.30633333333333</v>
      </c>
    </row>
    <row r="170" spans="1:10" x14ac:dyDescent="0.2">
      <c r="A170" s="91">
        <v>2015</v>
      </c>
      <c r="B170" s="91">
        <v>1</v>
      </c>
      <c r="C170" s="110"/>
      <c r="D170" s="174">
        <v>10.678069278185101</v>
      </c>
      <c r="E170" s="91">
        <v>31.65</v>
      </c>
      <c r="F170" s="173">
        <v>152893.25899999999</v>
      </c>
      <c r="G170" s="110">
        <v>919.30166666666662</v>
      </c>
      <c r="H170" s="110">
        <v>0.2</v>
      </c>
      <c r="J170" s="91">
        <v>204.17</v>
      </c>
    </row>
    <row r="171" spans="1:10" x14ac:dyDescent="0.2">
      <c r="A171" s="91">
        <v>2015</v>
      </c>
      <c r="B171" s="91">
        <v>2</v>
      </c>
      <c r="C171" s="110"/>
      <c r="D171" s="174">
        <v>10.678069278185101</v>
      </c>
      <c r="E171" s="91">
        <v>28.92</v>
      </c>
      <c r="F171" s="173">
        <v>153337.59299999999</v>
      </c>
      <c r="G171" s="110">
        <v>855.41833333333329</v>
      </c>
      <c r="H171" s="110">
        <v>3.3333333333333333E-2</v>
      </c>
      <c r="J171" s="91">
        <v>204.23533333333333</v>
      </c>
    </row>
    <row r="172" spans="1:10" x14ac:dyDescent="0.2">
      <c r="A172" s="91">
        <v>2015</v>
      </c>
      <c r="B172" s="91">
        <v>3</v>
      </c>
      <c r="C172" s="110"/>
      <c r="D172" s="174">
        <v>10.678069278185101</v>
      </c>
      <c r="E172" s="91">
        <v>30.09</v>
      </c>
      <c r="F172" s="173">
        <v>153781.927</v>
      </c>
      <c r="G172" s="110">
        <v>655.82500000000005</v>
      </c>
      <c r="H172" s="110">
        <v>2.74</v>
      </c>
      <c r="J172" s="91">
        <v>204.30066666666667</v>
      </c>
    </row>
    <row r="173" spans="1:10" x14ac:dyDescent="0.2">
      <c r="A173" s="91">
        <v>2015</v>
      </c>
      <c r="B173" s="91">
        <v>4</v>
      </c>
      <c r="C173" s="110"/>
      <c r="D173" s="174">
        <v>10.678069278185101</v>
      </c>
      <c r="E173" s="91">
        <v>30.49</v>
      </c>
      <c r="F173" s="173">
        <v>154226.261</v>
      </c>
      <c r="G173" s="110">
        <v>370.82666666666665</v>
      </c>
      <c r="H173" s="110">
        <v>21.470000000000002</v>
      </c>
      <c r="J173" s="91">
        <v>204.36600000000001</v>
      </c>
    </row>
    <row r="174" spans="1:10" x14ac:dyDescent="0.2">
      <c r="A174" s="91">
        <v>2015</v>
      </c>
      <c r="B174" s="91">
        <v>5</v>
      </c>
      <c r="C174" s="110"/>
      <c r="D174" s="174">
        <v>10.678069278185101</v>
      </c>
      <c r="E174" s="91">
        <v>29.81</v>
      </c>
      <c r="F174" s="173">
        <v>154687.84466666667</v>
      </c>
      <c r="G174" s="110">
        <v>138.98333333333332</v>
      </c>
      <c r="H174" s="110">
        <v>74.825000000000003</v>
      </c>
      <c r="J174" s="91">
        <v>204.50200000000001</v>
      </c>
    </row>
    <row r="175" spans="1:10" x14ac:dyDescent="0.2">
      <c r="A175" s="91">
        <v>2015</v>
      </c>
      <c r="B175" s="91">
        <v>6</v>
      </c>
      <c r="C175" s="110"/>
      <c r="D175" s="174">
        <v>10.678069278185101</v>
      </c>
      <c r="E175" s="91">
        <v>30.68</v>
      </c>
      <c r="F175" s="173">
        <v>155149.42833333332</v>
      </c>
      <c r="G175" s="110">
        <v>27.896666666666665</v>
      </c>
      <c r="H175" s="110">
        <v>231.15</v>
      </c>
      <c r="J175" s="91">
        <v>204.63800000000001</v>
      </c>
    </row>
    <row r="176" spans="1:10" x14ac:dyDescent="0.2">
      <c r="A176" s="91">
        <v>2015</v>
      </c>
      <c r="B176" s="91">
        <v>7</v>
      </c>
      <c r="C176" s="110"/>
      <c r="D176" s="174">
        <v>10.678069278185101</v>
      </c>
      <c r="E176" s="91">
        <v>30.66</v>
      </c>
      <c r="F176" s="173">
        <v>155611.01199999999</v>
      </c>
      <c r="G176" s="110">
        <v>0.75</v>
      </c>
      <c r="H176" s="110">
        <v>408.97</v>
      </c>
      <c r="J176" s="91">
        <v>204.774</v>
      </c>
    </row>
    <row r="177" spans="1:10" x14ac:dyDescent="0.2">
      <c r="A177" s="91">
        <v>2015</v>
      </c>
      <c r="B177" s="91">
        <v>8</v>
      </c>
      <c r="C177" s="110"/>
      <c r="D177" s="174">
        <v>10.678069278185101</v>
      </c>
      <c r="E177" s="91">
        <v>30.07</v>
      </c>
      <c r="F177" s="173">
        <v>156003.42266666665</v>
      </c>
      <c r="G177" s="110">
        <v>6.6666666666666666E-2</v>
      </c>
      <c r="H177" s="110">
        <v>427.71500000000003</v>
      </c>
      <c r="J177" s="91">
        <v>204.892</v>
      </c>
    </row>
    <row r="178" spans="1:10" x14ac:dyDescent="0.2">
      <c r="A178" s="91">
        <v>2015</v>
      </c>
      <c r="B178" s="91">
        <v>9</v>
      </c>
      <c r="C178" s="110"/>
      <c r="D178" s="174">
        <v>10.678069278185101</v>
      </c>
      <c r="E178" s="91">
        <v>30.72</v>
      </c>
      <c r="F178" s="173">
        <v>156395.83333333334</v>
      </c>
      <c r="G178" s="110">
        <v>6.5250000000000004</v>
      </c>
      <c r="H178" s="110">
        <v>337.07</v>
      </c>
      <c r="J178" s="91">
        <v>205.01</v>
      </c>
    </row>
    <row r="179" spans="1:10" x14ac:dyDescent="0.2">
      <c r="A179" s="91">
        <v>2015</v>
      </c>
      <c r="B179" s="91">
        <v>10</v>
      </c>
      <c r="C179" s="110"/>
      <c r="D179" s="174">
        <v>10.678069278185101</v>
      </c>
      <c r="E179" s="91">
        <v>30.56</v>
      </c>
      <c r="F179" s="173">
        <v>156788.24400000001</v>
      </c>
      <c r="G179" s="110">
        <v>104.19166666666666</v>
      </c>
      <c r="H179" s="110">
        <v>108.11999999999999</v>
      </c>
      <c r="J179" s="91">
        <v>205.12799999999999</v>
      </c>
    </row>
    <row r="180" spans="1:10" x14ac:dyDescent="0.2">
      <c r="A180" s="91">
        <v>2015</v>
      </c>
      <c r="B180" s="91">
        <v>11</v>
      </c>
      <c r="C180" s="110"/>
      <c r="D180" s="174">
        <v>10.678069278185101</v>
      </c>
      <c r="E180" s="91">
        <v>30.35</v>
      </c>
      <c r="F180" s="173">
        <v>157092.48366666667</v>
      </c>
      <c r="G180" s="110">
        <v>337.27333333333337</v>
      </c>
      <c r="H180" s="110">
        <v>15.518333333333334</v>
      </c>
      <c r="J180" s="91">
        <v>205.13733333333332</v>
      </c>
    </row>
    <row r="181" spans="1:10" x14ac:dyDescent="0.2">
      <c r="A181" s="91">
        <v>2015</v>
      </c>
      <c r="B181" s="91">
        <v>12</v>
      </c>
      <c r="C181" s="110"/>
      <c r="D181" s="174">
        <v>10.678069278185101</v>
      </c>
      <c r="E181" s="91">
        <v>31</v>
      </c>
      <c r="F181" s="173">
        <v>157396.72333333333</v>
      </c>
      <c r="G181" s="110">
        <v>673.79166666666663</v>
      </c>
      <c r="H181" s="110">
        <v>1.4200000000000002</v>
      </c>
      <c r="J181" s="91">
        <v>205.14666666666668</v>
      </c>
    </row>
    <row r="182" spans="1:10" x14ac:dyDescent="0.2">
      <c r="A182" s="91">
        <v>2016</v>
      </c>
      <c r="B182" s="91">
        <v>1</v>
      </c>
      <c r="C182" s="110"/>
      <c r="D182" s="174">
        <v>11.6223191237129</v>
      </c>
      <c r="E182" s="91">
        <v>31.65</v>
      </c>
      <c r="F182" s="173">
        <v>157700.96299999999</v>
      </c>
      <c r="G182" s="110">
        <v>919.30166666666662</v>
      </c>
      <c r="H182" s="110">
        <v>0.2</v>
      </c>
      <c r="J182" s="91">
        <v>205.15600000000001</v>
      </c>
    </row>
    <row r="183" spans="1:10" x14ac:dyDescent="0.2">
      <c r="A183" s="91">
        <v>2016</v>
      </c>
      <c r="B183" s="91">
        <v>2</v>
      </c>
      <c r="C183" s="110"/>
      <c r="D183" s="174">
        <v>11.6223191237129</v>
      </c>
      <c r="E183" s="91">
        <v>29.92</v>
      </c>
      <c r="F183" s="173">
        <v>158022.55833333332</v>
      </c>
      <c r="G183" s="110">
        <v>855.41833333333329</v>
      </c>
      <c r="H183" s="110">
        <v>3.3333333333333333E-2</v>
      </c>
      <c r="J183" s="91">
        <v>205.22633333333334</v>
      </c>
    </row>
    <row r="184" spans="1:10" x14ac:dyDescent="0.2">
      <c r="A184" s="91">
        <v>2016</v>
      </c>
      <c r="B184" s="91">
        <v>3</v>
      </c>
      <c r="C184" s="110"/>
      <c r="D184" s="174">
        <v>11.6223191237129</v>
      </c>
      <c r="E184" s="91">
        <v>30.09</v>
      </c>
      <c r="F184" s="173">
        <v>158344.15366666668</v>
      </c>
      <c r="G184" s="110">
        <v>655.82500000000005</v>
      </c>
      <c r="H184" s="110">
        <v>2.74</v>
      </c>
      <c r="J184" s="91">
        <v>205.29666666666665</v>
      </c>
    </row>
    <row r="185" spans="1:10" x14ac:dyDescent="0.2">
      <c r="A185" s="91">
        <v>2016</v>
      </c>
      <c r="B185" s="91">
        <v>4</v>
      </c>
      <c r="C185" s="110"/>
      <c r="D185" s="174">
        <v>11.6223191237129</v>
      </c>
      <c r="E185" s="91">
        <v>30.49</v>
      </c>
      <c r="F185" s="173">
        <v>158665.74900000001</v>
      </c>
      <c r="G185" s="110">
        <v>370.82666666666665</v>
      </c>
      <c r="H185" s="110">
        <v>21.470000000000002</v>
      </c>
      <c r="J185" s="91">
        <v>205.36699999999999</v>
      </c>
    </row>
    <row r="186" spans="1:10" x14ac:dyDescent="0.2">
      <c r="A186" s="91">
        <v>2016</v>
      </c>
      <c r="B186" s="91">
        <v>5</v>
      </c>
      <c r="C186" s="110"/>
      <c r="D186" s="174">
        <v>11.6223191237129</v>
      </c>
      <c r="E186" s="91">
        <v>29.81</v>
      </c>
      <c r="F186" s="173">
        <v>159006.44366666669</v>
      </c>
      <c r="G186" s="110">
        <v>138.98333333333332</v>
      </c>
      <c r="H186" s="110">
        <v>74.825000000000003</v>
      </c>
      <c r="J186" s="91">
        <v>205.46833333333333</v>
      </c>
    </row>
    <row r="187" spans="1:10" x14ac:dyDescent="0.2">
      <c r="A187" s="91">
        <v>2016</v>
      </c>
      <c r="B187" s="91">
        <v>6</v>
      </c>
      <c r="C187" s="110"/>
      <c r="D187" s="174">
        <v>11.6223191237129</v>
      </c>
      <c r="E187" s="91">
        <v>30.68</v>
      </c>
      <c r="F187" s="173">
        <v>159347.13833333334</v>
      </c>
      <c r="G187" s="110">
        <v>27.896666666666665</v>
      </c>
      <c r="H187" s="110">
        <v>231.15</v>
      </c>
      <c r="J187" s="91">
        <v>205.56966666666665</v>
      </c>
    </row>
    <row r="188" spans="1:10" x14ac:dyDescent="0.2">
      <c r="A188" s="91">
        <v>2016</v>
      </c>
      <c r="B188" s="91">
        <v>7</v>
      </c>
      <c r="C188" s="110"/>
      <c r="D188" s="174">
        <v>11.6223191237129</v>
      </c>
      <c r="E188" s="91">
        <v>30.66</v>
      </c>
      <c r="F188" s="173">
        <v>159687.83300000001</v>
      </c>
      <c r="G188" s="110">
        <v>0.75</v>
      </c>
      <c r="H188" s="110">
        <v>408.97</v>
      </c>
      <c r="J188" s="91">
        <v>205.67099999999999</v>
      </c>
    </row>
    <row r="189" spans="1:10" x14ac:dyDescent="0.2">
      <c r="A189" s="91">
        <v>2016</v>
      </c>
      <c r="B189" s="91">
        <v>8</v>
      </c>
      <c r="C189" s="110"/>
      <c r="D189" s="174">
        <v>11.6223191237129</v>
      </c>
      <c r="E189" s="91">
        <v>30.07</v>
      </c>
      <c r="F189" s="173">
        <v>160049.20933333333</v>
      </c>
      <c r="G189" s="110">
        <v>6.6666666666666666E-2</v>
      </c>
      <c r="H189" s="110">
        <v>427.71500000000003</v>
      </c>
      <c r="J189" s="91">
        <v>205.76966666666667</v>
      </c>
    </row>
    <row r="190" spans="1:10" x14ac:dyDescent="0.2">
      <c r="A190" s="91">
        <v>2016</v>
      </c>
      <c r="B190" s="91">
        <v>9</v>
      </c>
      <c r="C190" s="110"/>
      <c r="D190" s="174">
        <v>11.6223191237129</v>
      </c>
      <c r="E190" s="91">
        <v>30.72</v>
      </c>
      <c r="F190" s="173">
        <v>160410.58566666668</v>
      </c>
      <c r="G190" s="110">
        <v>6.5250000000000004</v>
      </c>
      <c r="H190" s="110">
        <v>337.07</v>
      </c>
      <c r="J190" s="91">
        <v>205.86833333333334</v>
      </c>
    </row>
    <row r="191" spans="1:10" x14ac:dyDescent="0.2">
      <c r="A191" s="91">
        <v>2016</v>
      </c>
      <c r="B191" s="91">
        <v>10</v>
      </c>
      <c r="C191" s="110"/>
      <c r="D191" s="174">
        <v>11.6223191237129</v>
      </c>
      <c r="E191" s="91">
        <v>30.56</v>
      </c>
      <c r="F191" s="173">
        <v>160771.962</v>
      </c>
      <c r="G191" s="110">
        <v>104.19166666666666</v>
      </c>
      <c r="H191" s="110">
        <v>108.11999999999999</v>
      </c>
      <c r="J191" s="91">
        <v>205.96700000000001</v>
      </c>
    </row>
    <row r="192" spans="1:10" x14ac:dyDescent="0.2">
      <c r="A192" s="91">
        <v>2016</v>
      </c>
      <c r="B192" s="91">
        <v>11</v>
      </c>
      <c r="C192" s="110"/>
      <c r="D192" s="174">
        <v>11.6223191237129</v>
      </c>
      <c r="E192" s="91">
        <v>30.35</v>
      </c>
      <c r="F192" s="173">
        <v>161080.12066666665</v>
      </c>
      <c r="G192" s="110">
        <v>337.27333333333337</v>
      </c>
      <c r="H192" s="110">
        <v>15.518333333333334</v>
      </c>
      <c r="J192" s="91">
        <v>205.971</v>
      </c>
    </row>
    <row r="193" spans="1:10" x14ac:dyDescent="0.2">
      <c r="A193" s="91">
        <v>2016</v>
      </c>
      <c r="B193" s="91">
        <v>12</v>
      </c>
      <c r="C193" s="110"/>
      <c r="D193" s="174">
        <v>11.6223191237129</v>
      </c>
      <c r="E193" s="91">
        <v>31</v>
      </c>
      <c r="F193" s="173">
        <v>161388.27933333334</v>
      </c>
      <c r="G193" s="110">
        <v>673.79166666666663</v>
      </c>
      <c r="H193" s="110">
        <v>1.4200000000000002</v>
      </c>
      <c r="J193" s="91">
        <v>205.97500000000002</v>
      </c>
    </row>
    <row r="194" spans="1:10" x14ac:dyDescent="0.2">
      <c r="A194" s="91">
        <v>2017</v>
      </c>
      <c r="B194" s="91">
        <v>1</v>
      </c>
      <c r="C194" s="110"/>
      <c r="D194" s="174">
        <v>11.8421812221724</v>
      </c>
      <c r="E194" s="91">
        <v>31.65</v>
      </c>
      <c r="F194" s="173">
        <v>161696.43799999999</v>
      </c>
      <c r="G194" s="110">
        <v>919.30166666666662</v>
      </c>
      <c r="H194" s="110">
        <v>0.2</v>
      </c>
      <c r="J194" s="91">
        <v>205.97900000000001</v>
      </c>
    </row>
    <row r="195" spans="1:10" x14ac:dyDescent="0.2">
      <c r="A195" s="91">
        <v>2017</v>
      </c>
      <c r="B195" s="91">
        <v>2</v>
      </c>
      <c r="C195" s="110"/>
      <c r="D195" s="174">
        <v>11.8421812221724</v>
      </c>
      <c r="E195" s="91">
        <v>28.92</v>
      </c>
      <c r="F195" s="173">
        <v>162042.63766666668</v>
      </c>
      <c r="G195" s="110">
        <v>855.41833333333329</v>
      </c>
      <c r="H195" s="110">
        <v>3.3333333333333333E-2</v>
      </c>
      <c r="J195" s="91">
        <v>206.04466666666667</v>
      </c>
    </row>
    <row r="196" spans="1:10" x14ac:dyDescent="0.2">
      <c r="A196" s="91">
        <v>2017</v>
      </c>
      <c r="B196" s="91">
        <v>3</v>
      </c>
      <c r="C196" s="110"/>
      <c r="D196" s="174">
        <v>11.8421812221724</v>
      </c>
      <c r="E196" s="91">
        <v>30.09</v>
      </c>
      <c r="F196" s="173">
        <v>162388.83733333333</v>
      </c>
      <c r="G196" s="110">
        <v>655.82500000000005</v>
      </c>
      <c r="H196" s="110">
        <v>2.74</v>
      </c>
      <c r="J196" s="91">
        <v>206.11033333333333</v>
      </c>
    </row>
    <row r="197" spans="1:10" x14ac:dyDescent="0.2">
      <c r="A197" s="91">
        <v>2017</v>
      </c>
      <c r="B197" s="91">
        <v>4</v>
      </c>
      <c r="C197" s="110"/>
      <c r="D197" s="174">
        <v>11.8421812221724</v>
      </c>
      <c r="E197" s="91">
        <v>30.49</v>
      </c>
      <c r="F197" s="173">
        <v>162735.03700000001</v>
      </c>
      <c r="G197" s="110">
        <v>370.82666666666665</v>
      </c>
      <c r="H197" s="110">
        <v>21.470000000000002</v>
      </c>
      <c r="J197" s="91">
        <v>206.17599999999999</v>
      </c>
    </row>
    <row r="198" spans="1:10" x14ac:dyDescent="0.2">
      <c r="A198" s="91">
        <v>2017</v>
      </c>
      <c r="B198" s="91">
        <v>5</v>
      </c>
      <c r="C198" s="110"/>
      <c r="D198" s="174">
        <v>11.8421812221724</v>
      </c>
      <c r="E198" s="91">
        <v>29.81</v>
      </c>
      <c r="F198" s="173">
        <v>163075.04500000001</v>
      </c>
      <c r="G198" s="110">
        <v>138.98333333333332</v>
      </c>
      <c r="H198" s="110">
        <v>74.825000000000003</v>
      </c>
      <c r="J198" s="91">
        <v>206.24566666666666</v>
      </c>
    </row>
    <row r="199" spans="1:10" x14ac:dyDescent="0.2">
      <c r="A199" s="91">
        <v>2017</v>
      </c>
      <c r="B199" s="91">
        <v>6</v>
      </c>
      <c r="C199" s="110"/>
      <c r="D199" s="174">
        <v>11.8421812221724</v>
      </c>
      <c r="E199" s="91">
        <v>30.68</v>
      </c>
      <c r="F199" s="173">
        <v>163415.05299999999</v>
      </c>
      <c r="G199" s="110">
        <v>27.896666666666665</v>
      </c>
      <c r="H199" s="110">
        <v>231.15</v>
      </c>
      <c r="J199" s="91">
        <v>206.31533333333331</v>
      </c>
    </row>
    <row r="200" spans="1:10" x14ac:dyDescent="0.2">
      <c r="A200" s="91">
        <v>2017</v>
      </c>
      <c r="B200" s="91">
        <v>7</v>
      </c>
      <c r="C200" s="110"/>
      <c r="D200" s="174">
        <v>11.8421812221724</v>
      </c>
      <c r="E200" s="91">
        <v>30.66</v>
      </c>
      <c r="F200" s="173">
        <v>163755.06099999999</v>
      </c>
      <c r="G200" s="110">
        <v>0.75</v>
      </c>
      <c r="H200" s="110">
        <v>408.97</v>
      </c>
      <c r="J200" s="91">
        <v>206.38499999999999</v>
      </c>
    </row>
    <row r="201" spans="1:10" x14ac:dyDescent="0.2">
      <c r="A201" s="91">
        <v>2017</v>
      </c>
      <c r="B201" s="91">
        <v>8</v>
      </c>
      <c r="C201" s="110"/>
      <c r="D201" s="174">
        <v>11.8421812221724</v>
      </c>
      <c r="E201" s="91">
        <v>30.07</v>
      </c>
      <c r="F201" s="173">
        <v>164178.44933333332</v>
      </c>
      <c r="G201" s="110">
        <v>6.6666666666666666E-2</v>
      </c>
      <c r="H201" s="110">
        <v>427.71500000000003</v>
      </c>
      <c r="J201" s="91">
        <v>206.41533333333334</v>
      </c>
    </row>
    <row r="202" spans="1:10" x14ac:dyDescent="0.2">
      <c r="A202" s="91">
        <v>2017</v>
      </c>
      <c r="B202" s="91">
        <v>9</v>
      </c>
      <c r="C202" s="110"/>
      <c r="D202" s="174">
        <v>11.8421812221724</v>
      </c>
      <c r="E202" s="91">
        <v>30.72</v>
      </c>
      <c r="F202" s="173">
        <v>164601.83766666666</v>
      </c>
      <c r="G202" s="110">
        <v>6.5250000000000004</v>
      </c>
      <c r="H202" s="110">
        <v>337.07</v>
      </c>
      <c r="J202" s="91">
        <v>206.44566666666665</v>
      </c>
    </row>
    <row r="203" spans="1:10" x14ac:dyDescent="0.2">
      <c r="A203" s="91">
        <v>2017</v>
      </c>
      <c r="B203" s="91">
        <v>10</v>
      </c>
      <c r="C203" s="110"/>
      <c r="D203" s="174">
        <v>11.8421812221724</v>
      </c>
      <c r="E203" s="91">
        <v>30.56</v>
      </c>
      <c r="F203" s="173">
        <v>165025.226</v>
      </c>
      <c r="G203" s="110">
        <v>104.19166666666666</v>
      </c>
      <c r="H203" s="110">
        <v>108.11999999999999</v>
      </c>
      <c r="J203" s="91">
        <v>206.476</v>
      </c>
    </row>
    <row r="204" spans="1:10" x14ac:dyDescent="0.2">
      <c r="A204" s="91">
        <v>2017</v>
      </c>
      <c r="B204" s="91">
        <v>11</v>
      </c>
      <c r="C204" s="110"/>
      <c r="D204" s="174">
        <v>11.8421812221724</v>
      </c>
      <c r="E204" s="91">
        <v>30.35</v>
      </c>
      <c r="F204" s="173">
        <v>165253.94666666666</v>
      </c>
      <c r="G204" s="110">
        <v>337.27333333333337</v>
      </c>
      <c r="H204" s="110">
        <v>15.518333333333334</v>
      </c>
      <c r="J204" s="91">
        <v>206.46466666666666</v>
      </c>
    </row>
    <row r="205" spans="1:10" x14ac:dyDescent="0.2">
      <c r="A205" s="91">
        <v>2017</v>
      </c>
      <c r="B205" s="91">
        <v>12</v>
      </c>
      <c r="C205" s="110"/>
      <c r="D205" s="174">
        <v>11.8421812221724</v>
      </c>
      <c r="E205" s="91">
        <v>31</v>
      </c>
      <c r="F205" s="173">
        <v>165482.66733333335</v>
      </c>
      <c r="G205" s="110">
        <v>673.79166666666663</v>
      </c>
      <c r="H205" s="110">
        <v>1.4200000000000002</v>
      </c>
      <c r="J205" s="91">
        <v>206.45333333333335</v>
      </c>
    </row>
    <row r="206" spans="1:10" x14ac:dyDescent="0.2">
      <c r="A206" s="91">
        <v>2018</v>
      </c>
      <c r="B206" s="91">
        <v>1</v>
      </c>
      <c r="C206" s="110"/>
      <c r="D206" s="174">
        <v>12.079024846615848</v>
      </c>
      <c r="E206" s="91">
        <v>31.65</v>
      </c>
      <c r="F206" s="173">
        <v>165711.38800000001</v>
      </c>
      <c r="G206" s="110">
        <v>919.30166666666662</v>
      </c>
      <c r="H206" s="110">
        <v>0.2</v>
      </c>
      <c r="J206" s="91">
        <v>206.44200000000001</v>
      </c>
    </row>
    <row r="207" spans="1:10" x14ac:dyDescent="0.2">
      <c r="A207" s="91">
        <v>2018</v>
      </c>
      <c r="B207" s="91">
        <v>2</v>
      </c>
      <c r="C207" s="110"/>
      <c r="D207" s="174">
        <v>12.079024846615848</v>
      </c>
      <c r="E207" s="91">
        <v>28.92</v>
      </c>
      <c r="F207" s="173">
        <v>166011.95266666668</v>
      </c>
      <c r="G207" s="110">
        <v>855.41833333333329</v>
      </c>
      <c r="H207" s="110">
        <v>3.3333333333333333E-2</v>
      </c>
      <c r="J207" s="91">
        <v>206.43200000000002</v>
      </c>
    </row>
    <row r="208" spans="1:10" x14ac:dyDescent="0.2">
      <c r="A208" s="91">
        <v>2018</v>
      </c>
      <c r="B208" s="91">
        <v>3</v>
      </c>
      <c r="C208" s="110"/>
      <c r="D208" s="174">
        <v>12.079024846615848</v>
      </c>
      <c r="E208" s="91">
        <v>30.09</v>
      </c>
      <c r="F208" s="173">
        <v>166312.51733333332</v>
      </c>
      <c r="G208" s="110">
        <v>655.82500000000005</v>
      </c>
      <c r="H208" s="110">
        <v>2.74</v>
      </c>
      <c r="J208" s="91">
        <v>206.422</v>
      </c>
    </row>
    <row r="209" spans="1:10" x14ac:dyDescent="0.2">
      <c r="A209" s="91">
        <v>2018</v>
      </c>
      <c r="B209" s="91">
        <v>4</v>
      </c>
      <c r="C209" s="110"/>
      <c r="D209" s="174">
        <v>12.079024846615848</v>
      </c>
      <c r="E209" s="91">
        <v>30.49</v>
      </c>
      <c r="F209" s="173">
        <v>166613.08199999999</v>
      </c>
      <c r="G209" s="110">
        <v>370.82666666666665</v>
      </c>
      <c r="H209" s="110">
        <v>21.470000000000002</v>
      </c>
      <c r="J209" s="91">
        <v>206.41200000000001</v>
      </c>
    </row>
    <row r="210" spans="1:10" x14ac:dyDescent="0.2">
      <c r="A210" s="91">
        <v>2018</v>
      </c>
      <c r="B210" s="91">
        <v>5</v>
      </c>
      <c r="C210" s="110"/>
      <c r="D210" s="174">
        <v>12.079024846615848</v>
      </c>
      <c r="E210" s="91">
        <v>29.81</v>
      </c>
      <c r="F210" s="173">
        <v>166926.57366666666</v>
      </c>
      <c r="G210" s="110">
        <v>138.98333333333332</v>
      </c>
      <c r="H210" s="110">
        <v>74.825000000000003</v>
      </c>
      <c r="J210" s="91">
        <v>206.38833333333335</v>
      </c>
    </row>
    <row r="211" spans="1:10" x14ac:dyDescent="0.2">
      <c r="A211" s="91">
        <v>2018</v>
      </c>
      <c r="B211" s="91">
        <v>6</v>
      </c>
      <c r="C211" s="110"/>
      <c r="D211" s="174">
        <v>12.079024846615848</v>
      </c>
      <c r="E211" s="91">
        <v>30.68</v>
      </c>
      <c r="F211" s="173">
        <v>167240.06533333333</v>
      </c>
      <c r="G211" s="110">
        <v>27.896666666666665</v>
      </c>
      <c r="H211" s="110">
        <v>231.15</v>
      </c>
      <c r="J211" s="91">
        <v>206.36466666666666</v>
      </c>
    </row>
    <row r="212" spans="1:10" x14ac:dyDescent="0.2">
      <c r="A212" s="91">
        <v>2018</v>
      </c>
      <c r="B212" s="91">
        <v>7</v>
      </c>
      <c r="C212" s="110"/>
      <c r="D212" s="174">
        <v>12.079024846615848</v>
      </c>
      <c r="E212" s="91">
        <v>30.66</v>
      </c>
      <c r="F212" s="173">
        <v>167553.557</v>
      </c>
      <c r="G212" s="110">
        <v>0.75</v>
      </c>
      <c r="H212" s="110">
        <v>408.97</v>
      </c>
      <c r="J212" s="91">
        <v>206.34100000000001</v>
      </c>
    </row>
    <row r="213" spans="1:10" x14ac:dyDescent="0.2">
      <c r="A213" s="91">
        <v>2018</v>
      </c>
      <c r="B213" s="91">
        <v>8</v>
      </c>
      <c r="C213" s="110"/>
      <c r="D213" s="174">
        <v>12.079024846615848</v>
      </c>
      <c r="E213" s="91">
        <v>30.07</v>
      </c>
      <c r="F213" s="173">
        <v>167847.66099999999</v>
      </c>
      <c r="G213" s="110">
        <v>6.6666666666666666E-2</v>
      </c>
      <c r="H213" s="110">
        <v>427.71500000000003</v>
      </c>
      <c r="J213" s="91">
        <v>206.31766666666667</v>
      </c>
    </row>
    <row r="214" spans="1:10" x14ac:dyDescent="0.2">
      <c r="A214" s="91">
        <v>2018</v>
      </c>
      <c r="B214" s="91">
        <v>9</v>
      </c>
      <c r="C214" s="110"/>
      <c r="D214" s="174">
        <v>12.079024846615848</v>
      </c>
      <c r="E214" s="91">
        <v>30.72</v>
      </c>
      <c r="F214" s="173">
        <v>168141.76500000001</v>
      </c>
      <c r="G214" s="110">
        <v>6.5250000000000004</v>
      </c>
      <c r="H214" s="110">
        <v>337.07</v>
      </c>
      <c r="J214" s="91">
        <v>206.29433333333333</v>
      </c>
    </row>
    <row r="215" spans="1:10" x14ac:dyDescent="0.2">
      <c r="A215" s="91">
        <v>2018</v>
      </c>
      <c r="B215" s="91">
        <v>10</v>
      </c>
      <c r="C215" s="110"/>
      <c r="D215" s="174">
        <v>12.079024846615848</v>
      </c>
      <c r="E215" s="91">
        <v>30.56</v>
      </c>
      <c r="F215" s="173">
        <v>168435.86900000001</v>
      </c>
      <c r="G215" s="110">
        <v>104.19166666666666</v>
      </c>
      <c r="H215" s="110">
        <v>108.11999999999999</v>
      </c>
      <c r="J215" s="91">
        <v>206.27099999999999</v>
      </c>
    </row>
    <row r="216" spans="1:10" x14ac:dyDescent="0.2">
      <c r="A216" s="91">
        <v>2018</v>
      </c>
      <c r="B216" s="91">
        <v>11</v>
      </c>
      <c r="C216" s="110"/>
      <c r="D216" s="174">
        <v>12.079024846615848</v>
      </c>
      <c r="E216" s="91">
        <v>30.35</v>
      </c>
      <c r="F216" s="173">
        <v>168703.56766666667</v>
      </c>
      <c r="G216" s="110">
        <v>337.27333333333337</v>
      </c>
      <c r="H216" s="110">
        <v>15.518333333333334</v>
      </c>
      <c r="J216" s="91">
        <v>206.26999999999998</v>
      </c>
    </row>
    <row r="217" spans="1:10" x14ac:dyDescent="0.2">
      <c r="A217" s="91">
        <v>2018</v>
      </c>
      <c r="B217" s="91">
        <v>12</v>
      </c>
      <c r="C217" s="110"/>
      <c r="D217" s="174">
        <v>12.079024846615848</v>
      </c>
      <c r="E217" s="91">
        <v>31</v>
      </c>
      <c r="F217" s="173">
        <v>168971.26633333333</v>
      </c>
      <c r="G217" s="110">
        <v>673.79166666666663</v>
      </c>
      <c r="H217" s="110">
        <v>1.4200000000000002</v>
      </c>
      <c r="J217" s="91">
        <v>206.26900000000001</v>
      </c>
    </row>
    <row r="218" spans="1:10" x14ac:dyDescent="0.2">
      <c r="A218" s="91">
        <v>2019</v>
      </c>
      <c r="B218" s="91">
        <v>1</v>
      </c>
      <c r="C218" s="110"/>
      <c r="D218" s="174">
        <v>12.320605343548166</v>
      </c>
      <c r="E218" s="91">
        <v>31.65</v>
      </c>
      <c r="F218" s="173">
        <v>169238.965</v>
      </c>
      <c r="G218" s="110">
        <v>919.30166666666662</v>
      </c>
      <c r="H218" s="110">
        <v>0.2</v>
      </c>
      <c r="J218" s="91">
        <v>206.268</v>
      </c>
    </row>
    <row r="219" spans="1:10" x14ac:dyDescent="0.2">
      <c r="A219" s="91">
        <v>2019</v>
      </c>
      <c r="B219" s="91">
        <v>2</v>
      </c>
      <c r="C219" s="110"/>
      <c r="D219" s="174">
        <v>12.320605343548166</v>
      </c>
      <c r="E219" s="91">
        <v>28.92</v>
      </c>
      <c r="F219" s="173">
        <v>169535.23699999999</v>
      </c>
      <c r="G219" s="110">
        <v>855.41833333333329</v>
      </c>
      <c r="H219" s="110">
        <v>3.3333333333333333E-2</v>
      </c>
      <c r="J219" s="91">
        <v>206.24100000000001</v>
      </c>
    </row>
    <row r="220" spans="1:10" x14ac:dyDescent="0.2">
      <c r="A220" s="91">
        <v>2019</v>
      </c>
      <c r="B220" s="91">
        <v>3</v>
      </c>
      <c r="C220" s="110"/>
      <c r="D220" s="174">
        <v>12.320605343548166</v>
      </c>
      <c r="E220" s="91">
        <v>30.09</v>
      </c>
      <c r="F220" s="173">
        <v>169831.50899999999</v>
      </c>
      <c r="G220" s="110">
        <v>655.82500000000005</v>
      </c>
      <c r="H220" s="110">
        <v>2.74</v>
      </c>
      <c r="J220" s="91">
        <v>206.214</v>
      </c>
    </row>
    <row r="221" spans="1:10" x14ac:dyDescent="0.2">
      <c r="A221" s="91">
        <v>2019</v>
      </c>
      <c r="B221" s="91">
        <v>4</v>
      </c>
      <c r="C221" s="110"/>
      <c r="D221" s="174">
        <v>12.320605343548166</v>
      </c>
      <c r="E221" s="91">
        <v>30.49</v>
      </c>
      <c r="F221" s="173">
        <v>170127.78099999999</v>
      </c>
      <c r="G221" s="110">
        <v>370.82666666666665</v>
      </c>
      <c r="H221" s="110">
        <v>21.470000000000002</v>
      </c>
      <c r="J221" s="91">
        <v>206.18700000000001</v>
      </c>
    </row>
    <row r="222" spans="1:10" x14ac:dyDescent="0.2">
      <c r="A222" s="91">
        <v>2019</v>
      </c>
      <c r="B222" s="91">
        <v>5</v>
      </c>
      <c r="C222" s="110"/>
      <c r="D222" s="174">
        <v>12.320605343548166</v>
      </c>
      <c r="E222" s="91">
        <v>29.81</v>
      </c>
      <c r="F222" s="173">
        <v>170425.16</v>
      </c>
      <c r="G222" s="110">
        <v>138.98333333333332</v>
      </c>
      <c r="H222" s="110">
        <v>74.825000000000003</v>
      </c>
      <c r="J222" s="91">
        <v>206.15666666666667</v>
      </c>
    </row>
    <row r="223" spans="1:10" x14ac:dyDescent="0.2">
      <c r="A223" s="91">
        <v>2019</v>
      </c>
      <c r="B223" s="91">
        <v>6</v>
      </c>
      <c r="C223" s="110"/>
      <c r="D223" s="174">
        <v>12.320605343548166</v>
      </c>
      <c r="E223" s="91">
        <v>30.68</v>
      </c>
      <c r="F223" s="173">
        <v>170722.53899999999</v>
      </c>
      <c r="G223" s="110">
        <v>27.896666666666665</v>
      </c>
      <c r="H223" s="110">
        <v>231.15</v>
      </c>
      <c r="J223" s="91">
        <v>206.12633333333335</v>
      </c>
    </row>
    <row r="224" spans="1:10" x14ac:dyDescent="0.2">
      <c r="A224" s="91">
        <v>2019</v>
      </c>
      <c r="B224" s="91">
        <v>7</v>
      </c>
      <c r="C224" s="110"/>
      <c r="D224" s="174">
        <v>12.320605343548166</v>
      </c>
      <c r="E224" s="91">
        <v>30.66</v>
      </c>
      <c r="F224" s="173">
        <v>171019.91800000001</v>
      </c>
      <c r="G224" s="110">
        <v>0.75</v>
      </c>
      <c r="H224" s="110">
        <v>408.97</v>
      </c>
      <c r="J224" s="91">
        <v>206.096</v>
      </c>
    </row>
    <row r="225" spans="1:10" x14ac:dyDescent="0.2">
      <c r="A225" s="91">
        <v>2019</v>
      </c>
      <c r="B225" s="91">
        <v>8</v>
      </c>
      <c r="C225" s="110"/>
      <c r="D225" s="174">
        <v>12.320605343548166</v>
      </c>
      <c r="E225" s="91">
        <v>30.07</v>
      </c>
      <c r="F225" s="173">
        <v>171304.78899999999</v>
      </c>
      <c r="G225" s="110">
        <v>6.6666666666666666E-2</v>
      </c>
      <c r="H225" s="110">
        <v>427.71500000000003</v>
      </c>
      <c r="J225" s="91">
        <v>206.02766666666668</v>
      </c>
    </row>
    <row r="226" spans="1:10" x14ac:dyDescent="0.2">
      <c r="A226" s="91">
        <v>2019</v>
      </c>
      <c r="B226" s="91">
        <v>9</v>
      </c>
      <c r="C226" s="110"/>
      <c r="D226" s="174">
        <v>12.320605343548166</v>
      </c>
      <c r="E226" s="91">
        <v>30.72</v>
      </c>
      <c r="F226" s="173">
        <v>171589.66</v>
      </c>
      <c r="G226" s="110">
        <v>6.5250000000000004</v>
      </c>
      <c r="H226" s="110">
        <v>337.07</v>
      </c>
      <c r="J226" s="91">
        <v>205.95933333333332</v>
      </c>
    </row>
    <row r="227" spans="1:10" x14ac:dyDescent="0.2">
      <c r="A227" s="91">
        <v>2019</v>
      </c>
      <c r="B227" s="91">
        <v>10</v>
      </c>
      <c r="C227" s="110"/>
      <c r="D227" s="174">
        <v>12.320605343548166</v>
      </c>
      <c r="E227" s="91">
        <v>30.56</v>
      </c>
      <c r="F227" s="173">
        <v>171874.53099999999</v>
      </c>
      <c r="G227" s="110">
        <v>104.19166666666666</v>
      </c>
      <c r="H227" s="110">
        <v>108.11999999999999</v>
      </c>
      <c r="J227" s="91">
        <v>205.89099999999999</v>
      </c>
    </row>
    <row r="228" spans="1:10" x14ac:dyDescent="0.2">
      <c r="A228" s="91">
        <v>2019</v>
      </c>
      <c r="B228" s="91">
        <v>11</v>
      </c>
      <c r="C228" s="110"/>
      <c r="D228" s="174">
        <v>12.320605343548166</v>
      </c>
      <c r="E228" s="91">
        <v>30.35</v>
      </c>
      <c r="F228" s="173">
        <v>172103.67733333333</v>
      </c>
      <c r="G228" s="110">
        <v>337.27333333333337</v>
      </c>
      <c r="H228" s="110">
        <v>15.518333333333334</v>
      </c>
      <c r="J228" s="91">
        <v>205.77799999999999</v>
      </c>
    </row>
    <row r="229" spans="1:10" x14ac:dyDescent="0.2">
      <c r="A229" s="91">
        <v>2019</v>
      </c>
      <c r="B229" s="91">
        <v>12</v>
      </c>
      <c r="C229" s="110"/>
      <c r="D229" s="174">
        <v>12.320605343548166</v>
      </c>
      <c r="E229" s="91">
        <v>31</v>
      </c>
      <c r="F229" s="173">
        <v>172332.82366666666</v>
      </c>
      <c r="G229" s="110">
        <v>673.79166666666663</v>
      </c>
      <c r="H229" s="110">
        <v>1.4200000000000002</v>
      </c>
      <c r="J229" s="91">
        <v>205.66499999999999</v>
      </c>
    </row>
    <row r="230" spans="1:10" x14ac:dyDescent="0.2">
      <c r="A230" s="91">
        <v>2020</v>
      </c>
      <c r="B230" s="91">
        <v>1</v>
      </c>
      <c r="C230" s="110"/>
      <c r="D230" s="174">
        <v>12.567017450419129</v>
      </c>
      <c r="E230" s="91">
        <v>31.65</v>
      </c>
      <c r="F230" s="173">
        <v>172561.97</v>
      </c>
      <c r="G230" s="110">
        <v>919.30166666666662</v>
      </c>
      <c r="H230" s="110">
        <v>0.2</v>
      </c>
      <c r="J230" s="91">
        <v>205.55199999999999</v>
      </c>
    </row>
    <row r="231" spans="1:10" x14ac:dyDescent="0.2">
      <c r="A231" s="91">
        <v>2020</v>
      </c>
      <c r="B231" s="91">
        <v>2</v>
      </c>
      <c r="C231" s="110"/>
      <c r="D231" s="174">
        <v>12.567017450419129</v>
      </c>
      <c r="E231" s="91">
        <v>29.92</v>
      </c>
      <c r="F231" s="173">
        <v>172892.51766666668</v>
      </c>
      <c r="G231" s="110">
        <v>855.41833333333329</v>
      </c>
      <c r="H231" s="110">
        <v>3.3333333333333333E-2</v>
      </c>
      <c r="J231" s="91">
        <v>205.512</v>
      </c>
    </row>
    <row r="232" spans="1:10" x14ac:dyDescent="0.2">
      <c r="A232" s="91">
        <v>2020</v>
      </c>
      <c r="B232" s="91">
        <v>3</v>
      </c>
      <c r="C232" s="110"/>
      <c r="D232" s="174">
        <v>12.567017450419129</v>
      </c>
      <c r="E232" s="91">
        <v>30.09</v>
      </c>
      <c r="F232" s="173">
        <v>173223.06533333333</v>
      </c>
      <c r="G232" s="110">
        <v>655.82500000000005</v>
      </c>
      <c r="H232" s="110">
        <v>2.74</v>
      </c>
      <c r="J232" s="91">
        <v>205.47199999999998</v>
      </c>
    </row>
    <row r="233" spans="1:10" x14ac:dyDescent="0.2">
      <c r="A233" s="91">
        <v>2020</v>
      </c>
      <c r="B233" s="91">
        <v>4</v>
      </c>
      <c r="C233" s="110"/>
      <c r="D233" s="174">
        <v>12.567017450419129</v>
      </c>
      <c r="E233" s="91">
        <v>30.49</v>
      </c>
      <c r="F233" s="173">
        <v>173553.61300000001</v>
      </c>
      <c r="G233" s="110">
        <v>370.82666666666665</v>
      </c>
      <c r="H233" s="110">
        <v>21.470000000000002</v>
      </c>
      <c r="J233" s="91">
        <v>205.43199999999999</v>
      </c>
    </row>
    <row r="234" spans="1:10" x14ac:dyDescent="0.2">
      <c r="A234" s="91">
        <v>2020</v>
      </c>
      <c r="B234" s="91">
        <v>5</v>
      </c>
      <c r="C234" s="110"/>
      <c r="D234" s="174">
        <v>12.567017450419129</v>
      </c>
      <c r="E234" s="91">
        <v>29.81</v>
      </c>
      <c r="F234" s="173">
        <v>173807.87900000002</v>
      </c>
      <c r="G234" s="110">
        <v>138.98333333333332</v>
      </c>
      <c r="H234" s="110">
        <v>74.825000000000003</v>
      </c>
      <c r="J234" s="91">
        <v>205.31666666666666</v>
      </c>
    </row>
    <row r="235" spans="1:10" x14ac:dyDescent="0.2">
      <c r="A235" s="91">
        <v>2020</v>
      </c>
      <c r="B235" s="91">
        <v>6</v>
      </c>
      <c r="C235" s="110"/>
      <c r="D235" s="174">
        <v>12.567017450419129</v>
      </c>
      <c r="E235" s="91">
        <v>30.68</v>
      </c>
      <c r="F235" s="173">
        <v>174062.14499999999</v>
      </c>
      <c r="G235" s="110">
        <v>27.896666666666665</v>
      </c>
      <c r="H235" s="110">
        <v>231.15</v>
      </c>
      <c r="J235" s="91">
        <v>205.20133333333334</v>
      </c>
    </row>
    <row r="236" spans="1:10" x14ac:dyDescent="0.2">
      <c r="A236" s="91">
        <v>2020</v>
      </c>
      <c r="B236" s="91">
        <v>7</v>
      </c>
      <c r="C236" s="110"/>
      <c r="D236" s="174">
        <v>12.567017450419129</v>
      </c>
      <c r="E236" s="91">
        <v>30.66</v>
      </c>
      <c r="F236" s="173">
        <v>174316.41099999999</v>
      </c>
      <c r="G236" s="110">
        <v>0.75</v>
      </c>
      <c r="H236" s="110">
        <v>408.97</v>
      </c>
      <c r="J236" s="91">
        <v>205.08600000000001</v>
      </c>
    </row>
    <row r="237" spans="1:10" x14ac:dyDescent="0.2">
      <c r="A237" s="91">
        <v>2020</v>
      </c>
      <c r="B237" s="91">
        <v>8</v>
      </c>
      <c r="C237" s="110"/>
      <c r="D237" s="174">
        <v>12.567017450419129</v>
      </c>
      <c r="E237" s="91">
        <v>30.07</v>
      </c>
      <c r="F237" s="173">
        <v>174563.47366666666</v>
      </c>
      <c r="G237" s="110">
        <v>6.6666666666666666E-2</v>
      </c>
      <c r="H237" s="110">
        <v>427.71500000000003</v>
      </c>
      <c r="J237" s="91">
        <v>204.96266666666668</v>
      </c>
    </row>
    <row r="238" spans="1:10" x14ac:dyDescent="0.2">
      <c r="A238" s="91">
        <v>2020</v>
      </c>
      <c r="B238" s="91">
        <v>9</v>
      </c>
      <c r="C238" s="110"/>
      <c r="D238" s="174">
        <v>12.567017450419129</v>
      </c>
      <c r="E238" s="91">
        <v>30.72</v>
      </c>
      <c r="F238" s="173">
        <v>174810.53633333332</v>
      </c>
      <c r="G238" s="110">
        <v>6.5250000000000004</v>
      </c>
      <c r="H238" s="110">
        <v>337.07</v>
      </c>
      <c r="J238" s="91">
        <v>204.83933333333334</v>
      </c>
    </row>
    <row r="239" spans="1:10" x14ac:dyDescent="0.2">
      <c r="A239" s="91">
        <v>2020</v>
      </c>
      <c r="B239" s="91">
        <v>10</v>
      </c>
      <c r="C239" s="110"/>
      <c r="D239" s="174">
        <v>12.567017450419129</v>
      </c>
      <c r="E239" s="91">
        <v>30.56</v>
      </c>
      <c r="F239" s="173">
        <v>175057.59899999999</v>
      </c>
      <c r="G239" s="110">
        <v>104.19166666666666</v>
      </c>
      <c r="H239" s="110">
        <v>108.11999999999999</v>
      </c>
      <c r="J239" s="91">
        <v>204.71600000000001</v>
      </c>
    </row>
    <row r="240" spans="1:10" x14ac:dyDescent="0.2">
      <c r="A240" s="91">
        <v>2020</v>
      </c>
      <c r="B240" s="91">
        <v>11</v>
      </c>
      <c r="C240" s="110"/>
      <c r="D240" s="174">
        <v>12.567017450419129</v>
      </c>
      <c r="E240" s="91">
        <v>30.35</v>
      </c>
      <c r="F240" s="173">
        <v>175319.19899999999</v>
      </c>
      <c r="G240" s="110">
        <v>337.27333333333337</v>
      </c>
      <c r="H240" s="110">
        <v>15.518333333333334</v>
      </c>
      <c r="J240" s="91">
        <v>204.56366666666668</v>
      </c>
    </row>
    <row r="241" spans="1:10" x14ac:dyDescent="0.2">
      <c r="A241" s="91">
        <v>2020</v>
      </c>
      <c r="B241" s="91">
        <v>12</v>
      </c>
      <c r="C241" s="110"/>
      <c r="D241" s="174">
        <v>12.567017450419129</v>
      </c>
      <c r="E241" s="91">
        <v>31</v>
      </c>
      <c r="F241" s="173">
        <v>175580.799</v>
      </c>
      <c r="G241" s="110">
        <v>673.79166666666663</v>
      </c>
      <c r="H241" s="110">
        <v>1.4200000000000002</v>
      </c>
      <c r="J241" s="91">
        <v>204.41133333333332</v>
      </c>
    </row>
    <row r="242" spans="1:10" x14ac:dyDescent="0.2">
      <c r="A242" s="91">
        <v>2021</v>
      </c>
      <c r="B242" s="91">
        <v>1</v>
      </c>
      <c r="C242" s="110"/>
      <c r="D242" s="174">
        <v>12.818357799427513</v>
      </c>
      <c r="E242" s="91">
        <v>31.65</v>
      </c>
      <c r="F242" s="173">
        <v>175842.399</v>
      </c>
      <c r="G242" s="110">
        <v>919.30166666666662</v>
      </c>
      <c r="H242" s="110">
        <v>0.2</v>
      </c>
      <c r="J242" s="91">
        <v>204.25899999999999</v>
      </c>
    </row>
    <row r="243" spans="1:10" x14ac:dyDescent="0.2">
      <c r="A243" s="91">
        <v>2021</v>
      </c>
      <c r="B243" s="91">
        <v>2</v>
      </c>
      <c r="C243" s="110"/>
      <c r="D243" s="174">
        <v>12.818357799427513</v>
      </c>
      <c r="E243" s="91">
        <v>28.92</v>
      </c>
      <c r="F243" s="173">
        <v>176108.76500000001</v>
      </c>
      <c r="G243" s="110">
        <v>855.41833333333329</v>
      </c>
      <c r="H243" s="110">
        <v>3.3333333333333333E-2</v>
      </c>
      <c r="J243" s="91">
        <v>204.16299999999998</v>
      </c>
    </row>
    <row r="244" spans="1:10" x14ac:dyDescent="0.2">
      <c r="A244" s="91">
        <v>2021</v>
      </c>
      <c r="B244" s="91">
        <v>3</v>
      </c>
      <c r="C244" s="110"/>
      <c r="D244" s="174">
        <v>12.818357799427513</v>
      </c>
      <c r="E244" s="91">
        <v>30.09</v>
      </c>
      <c r="F244" s="173">
        <v>176375.13099999999</v>
      </c>
      <c r="G244" s="110">
        <v>655.82500000000005</v>
      </c>
      <c r="H244" s="110">
        <v>2.74</v>
      </c>
      <c r="J244" s="91">
        <v>204.06700000000001</v>
      </c>
    </row>
    <row r="245" spans="1:10" x14ac:dyDescent="0.2">
      <c r="A245" s="91">
        <v>2021</v>
      </c>
      <c r="B245" s="91">
        <v>4</v>
      </c>
      <c r="C245" s="110"/>
      <c r="D245" s="174">
        <v>12.818357799427513</v>
      </c>
      <c r="E245" s="91">
        <v>30.49</v>
      </c>
      <c r="F245" s="173">
        <v>176641.497</v>
      </c>
      <c r="G245" s="110">
        <v>370.82666666666665</v>
      </c>
      <c r="H245" s="110">
        <v>21.470000000000002</v>
      </c>
      <c r="J245" s="91">
        <v>203.971</v>
      </c>
    </row>
    <row r="246" spans="1:10" x14ac:dyDescent="0.2">
      <c r="A246" s="91">
        <v>2021</v>
      </c>
      <c r="B246" s="91">
        <v>5</v>
      </c>
      <c r="C246" s="110"/>
      <c r="D246" s="174">
        <v>12.818357799427513</v>
      </c>
      <c r="E246" s="91">
        <v>29.81</v>
      </c>
      <c r="F246" s="173">
        <v>176905.69866666666</v>
      </c>
      <c r="G246" s="110">
        <v>138.98333333333332</v>
      </c>
      <c r="H246" s="110">
        <v>74.825000000000003</v>
      </c>
      <c r="J246" s="91">
        <v>203.85266666666666</v>
      </c>
    </row>
    <row r="247" spans="1:10" x14ac:dyDescent="0.2">
      <c r="A247" s="91">
        <v>2021</v>
      </c>
      <c r="B247" s="91">
        <v>6</v>
      </c>
      <c r="C247" s="110"/>
      <c r="D247" s="174">
        <v>12.818357799427513</v>
      </c>
      <c r="E247" s="91">
        <v>30.68</v>
      </c>
      <c r="F247" s="173">
        <v>177169.90033333335</v>
      </c>
      <c r="G247" s="110">
        <v>27.896666666666665</v>
      </c>
      <c r="H247" s="110">
        <v>231.15</v>
      </c>
      <c r="J247" s="91">
        <v>203.73433333333335</v>
      </c>
    </row>
    <row r="248" spans="1:10" x14ac:dyDescent="0.2">
      <c r="A248" s="91">
        <v>2021</v>
      </c>
      <c r="B248" s="91">
        <v>7</v>
      </c>
      <c r="C248" s="110"/>
      <c r="D248" s="174">
        <v>12.818357799427513</v>
      </c>
      <c r="E248" s="91">
        <v>30.66</v>
      </c>
      <c r="F248" s="173">
        <v>177434.10200000001</v>
      </c>
      <c r="G248" s="110">
        <v>0.75</v>
      </c>
      <c r="H248" s="110">
        <v>408.97</v>
      </c>
      <c r="J248" s="91">
        <v>203.61600000000001</v>
      </c>
    </row>
    <row r="249" spans="1:10" x14ac:dyDescent="0.2">
      <c r="A249" s="91">
        <v>2021</v>
      </c>
      <c r="B249" s="91">
        <v>8</v>
      </c>
      <c r="C249" s="110"/>
      <c r="D249" s="174">
        <v>12.818357799427513</v>
      </c>
      <c r="E249" s="91">
        <v>30.07</v>
      </c>
      <c r="F249" s="173">
        <v>177680.71100000001</v>
      </c>
      <c r="G249" s="110">
        <v>6.6666666666666666E-2</v>
      </c>
      <c r="H249" s="110">
        <v>427.71500000000003</v>
      </c>
      <c r="J249" s="91">
        <v>203.50433333333334</v>
      </c>
    </row>
    <row r="250" spans="1:10" x14ac:dyDescent="0.2">
      <c r="A250" s="91">
        <v>2021</v>
      </c>
      <c r="B250" s="91">
        <v>9</v>
      </c>
      <c r="C250" s="110"/>
      <c r="D250" s="174">
        <v>12.818357799427513</v>
      </c>
      <c r="E250" s="91">
        <v>30.72</v>
      </c>
      <c r="F250" s="173">
        <v>177927.32</v>
      </c>
      <c r="G250" s="110">
        <v>6.5250000000000004</v>
      </c>
      <c r="H250" s="110">
        <v>337.07</v>
      </c>
      <c r="J250" s="91">
        <v>203.39266666666668</v>
      </c>
    </row>
    <row r="251" spans="1:10" x14ac:dyDescent="0.2">
      <c r="A251" s="91">
        <v>2021</v>
      </c>
      <c r="B251" s="91">
        <v>10</v>
      </c>
      <c r="C251" s="110"/>
      <c r="D251" s="174">
        <v>12.818357799427513</v>
      </c>
      <c r="E251" s="91">
        <v>30.56</v>
      </c>
      <c r="F251" s="173">
        <v>178173.929</v>
      </c>
      <c r="G251" s="110">
        <v>104.19166666666666</v>
      </c>
      <c r="H251" s="110">
        <v>108.11999999999999</v>
      </c>
      <c r="J251" s="91">
        <v>203.28100000000001</v>
      </c>
    </row>
    <row r="252" spans="1:10" x14ac:dyDescent="0.2">
      <c r="A252" s="91">
        <v>2021</v>
      </c>
      <c r="B252" s="91">
        <v>11</v>
      </c>
      <c r="C252" s="110"/>
      <c r="D252" s="174">
        <v>12.818357799427513</v>
      </c>
      <c r="E252" s="91">
        <v>30.35</v>
      </c>
      <c r="F252" s="173">
        <v>178425.61433333333</v>
      </c>
      <c r="G252" s="110">
        <v>337.27333333333337</v>
      </c>
      <c r="H252" s="110">
        <v>15.518333333333334</v>
      </c>
      <c r="J252" s="91">
        <v>203.11333333333334</v>
      </c>
    </row>
    <row r="253" spans="1:10" x14ac:dyDescent="0.2">
      <c r="A253" s="91">
        <v>2021</v>
      </c>
      <c r="B253" s="91">
        <v>12</v>
      </c>
      <c r="C253" s="110"/>
      <c r="D253" s="174">
        <v>12.818357799427513</v>
      </c>
      <c r="E253" s="91">
        <v>31</v>
      </c>
      <c r="F253" s="173">
        <v>178677.29966666666</v>
      </c>
      <c r="G253" s="110">
        <v>673.79166666666663</v>
      </c>
      <c r="H253" s="110">
        <v>1.4200000000000002</v>
      </c>
      <c r="J253" s="91">
        <v>202.94566666666665</v>
      </c>
    </row>
    <row r="254" spans="1:10" x14ac:dyDescent="0.2">
      <c r="A254" s="91">
        <v>2022</v>
      </c>
      <c r="B254" s="91">
        <v>1</v>
      </c>
      <c r="C254" s="110"/>
      <c r="D254" s="174">
        <v>13.074724955416064</v>
      </c>
      <c r="E254" s="91">
        <v>31.65</v>
      </c>
      <c r="F254" s="173">
        <v>178928.98499999999</v>
      </c>
      <c r="G254" s="110">
        <v>919.30166666666662</v>
      </c>
      <c r="H254" s="110">
        <v>0.2</v>
      </c>
      <c r="J254" s="91">
        <v>202.77799999999999</v>
      </c>
    </row>
    <row r="255" spans="1:10" x14ac:dyDescent="0.2">
      <c r="A255" s="91">
        <v>2022</v>
      </c>
      <c r="B255" s="91">
        <v>2</v>
      </c>
      <c r="C255" s="110"/>
      <c r="D255" s="174">
        <v>13.074724955416064</v>
      </c>
      <c r="E255" s="91">
        <v>28.92</v>
      </c>
      <c r="F255" s="173">
        <v>179192.19533333334</v>
      </c>
      <c r="G255" s="110">
        <v>855.41833333333329</v>
      </c>
      <c r="H255" s="110">
        <v>3.3333333333333333E-2</v>
      </c>
      <c r="J255" s="91">
        <v>202.63433333333333</v>
      </c>
    </row>
    <row r="256" spans="1:10" x14ac:dyDescent="0.2">
      <c r="A256" s="91">
        <v>2022</v>
      </c>
      <c r="B256" s="91">
        <v>3</v>
      </c>
      <c r="C256" s="110"/>
      <c r="D256" s="174">
        <v>13.074724955416064</v>
      </c>
      <c r="E256" s="91">
        <v>30.09</v>
      </c>
      <c r="F256" s="173">
        <v>179455.40566666666</v>
      </c>
      <c r="G256" s="110">
        <v>655.82500000000005</v>
      </c>
      <c r="H256" s="110">
        <v>2.74</v>
      </c>
      <c r="J256" s="91">
        <v>202.49066666666667</v>
      </c>
    </row>
    <row r="257" spans="1:10" x14ac:dyDescent="0.2">
      <c r="A257" s="91">
        <v>2022</v>
      </c>
      <c r="B257" s="91">
        <v>4</v>
      </c>
      <c r="C257" s="110"/>
      <c r="D257" s="174">
        <v>13.074724955416064</v>
      </c>
      <c r="E257" s="91">
        <v>30.49</v>
      </c>
      <c r="F257" s="173">
        <v>179718.61600000001</v>
      </c>
      <c r="G257" s="110">
        <v>370.82666666666665</v>
      </c>
      <c r="H257" s="110">
        <v>21.470000000000002</v>
      </c>
      <c r="J257" s="91">
        <v>202.34700000000001</v>
      </c>
    </row>
    <row r="258" spans="1:10" x14ac:dyDescent="0.2">
      <c r="A258" s="91">
        <v>2022</v>
      </c>
      <c r="B258" s="91">
        <v>5</v>
      </c>
      <c r="C258" s="110"/>
      <c r="D258" s="174">
        <v>13.074724955416064</v>
      </c>
      <c r="E258" s="91">
        <v>29.81</v>
      </c>
      <c r="F258" s="173">
        <v>180001.24833333335</v>
      </c>
      <c r="G258" s="110">
        <v>138.98333333333332</v>
      </c>
      <c r="H258" s="110">
        <v>74.825000000000003</v>
      </c>
      <c r="J258" s="91">
        <v>202.19133333333335</v>
      </c>
    </row>
    <row r="259" spans="1:10" x14ac:dyDescent="0.2">
      <c r="A259" s="91">
        <v>2022</v>
      </c>
      <c r="B259" s="91">
        <v>6</v>
      </c>
      <c r="C259" s="110"/>
      <c r="D259" s="174">
        <v>13.074724955416064</v>
      </c>
      <c r="E259" s="91">
        <v>30.68</v>
      </c>
      <c r="F259" s="173">
        <v>180283.88066666666</v>
      </c>
      <c r="G259" s="110">
        <v>27.896666666666665</v>
      </c>
      <c r="H259" s="110">
        <v>231.15</v>
      </c>
      <c r="J259" s="91">
        <v>202.03566666666666</v>
      </c>
    </row>
    <row r="260" spans="1:10" x14ac:dyDescent="0.2">
      <c r="A260" s="91">
        <v>2022</v>
      </c>
      <c r="B260" s="91">
        <v>7</v>
      </c>
      <c r="C260" s="110"/>
      <c r="D260" s="174">
        <v>13.074724955416064</v>
      </c>
      <c r="E260" s="91">
        <v>30.66</v>
      </c>
      <c r="F260" s="173">
        <v>180566.51300000001</v>
      </c>
      <c r="G260" s="110">
        <v>0.75</v>
      </c>
      <c r="H260" s="110">
        <v>408.97</v>
      </c>
      <c r="J260" s="91">
        <v>201.88</v>
      </c>
    </row>
    <row r="261" spans="1:10" x14ac:dyDescent="0.2">
      <c r="A261" s="91">
        <v>2022</v>
      </c>
      <c r="B261" s="91">
        <v>8</v>
      </c>
      <c r="C261" s="110"/>
      <c r="D261" s="174">
        <v>13.074724955416064</v>
      </c>
      <c r="E261" s="91">
        <v>30.07</v>
      </c>
      <c r="F261" s="173">
        <v>180825.49533333333</v>
      </c>
      <c r="G261" s="110">
        <v>6.6666666666666666E-2</v>
      </c>
      <c r="H261" s="110">
        <v>427.71500000000003</v>
      </c>
      <c r="J261" s="91">
        <v>201.74099999999999</v>
      </c>
    </row>
    <row r="262" spans="1:10" x14ac:dyDescent="0.2">
      <c r="A262" s="91">
        <v>2022</v>
      </c>
      <c r="B262" s="91">
        <v>9</v>
      </c>
      <c r="C262" s="110"/>
      <c r="D262" s="174">
        <v>13.074724955416064</v>
      </c>
      <c r="E262" s="91">
        <v>30.72</v>
      </c>
      <c r="F262" s="173">
        <v>181084.47766666667</v>
      </c>
      <c r="G262" s="110">
        <v>6.5250000000000004</v>
      </c>
      <c r="H262" s="110">
        <v>337.07</v>
      </c>
      <c r="J262" s="91">
        <v>201.602</v>
      </c>
    </row>
    <row r="263" spans="1:10" x14ac:dyDescent="0.2">
      <c r="A263" s="91">
        <v>2022</v>
      </c>
      <c r="B263" s="91">
        <v>10</v>
      </c>
      <c r="C263" s="110"/>
      <c r="D263" s="174">
        <v>13.074724955416064</v>
      </c>
      <c r="E263" s="91">
        <v>30.56</v>
      </c>
      <c r="F263" s="173">
        <v>181343.46</v>
      </c>
      <c r="G263" s="110">
        <v>104.19166666666666</v>
      </c>
      <c r="H263" s="110">
        <v>108.11999999999999</v>
      </c>
      <c r="J263" s="91">
        <v>201.46299999999999</v>
      </c>
    </row>
    <row r="264" spans="1:10" x14ac:dyDescent="0.2">
      <c r="A264" s="91">
        <v>2022</v>
      </c>
      <c r="B264" s="91">
        <v>11</v>
      </c>
      <c r="C264" s="110"/>
      <c r="D264" s="174">
        <v>13.074724955416064</v>
      </c>
      <c r="E264" s="91">
        <v>30.35</v>
      </c>
      <c r="F264" s="173">
        <v>181600.57133333333</v>
      </c>
      <c r="G264" s="110">
        <v>337.27333333333337</v>
      </c>
      <c r="H264" s="110">
        <v>15.518333333333334</v>
      </c>
      <c r="J264" s="91">
        <v>201.29366666666667</v>
      </c>
    </row>
    <row r="265" spans="1:10" x14ac:dyDescent="0.2">
      <c r="A265" s="91">
        <v>2022</v>
      </c>
      <c r="B265" s="91">
        <v>12</v>
      </c>
      <c r="C265" s="110"/>
      <c r="D265" s="174">
        <v>13.074724955416064</v>
      </c>
      <c r="E265" s="91">
        <v>31</v>
      </c>
      <c r="F265" s="173">
        <v>181857.68266666666</v>
      </c>
      <c r="G265" s="110">
        <v>673.79166666666663</v>
      </c>
      <c r="H265" s="110">
        <v>1.4200000000000002</v>
      </c>
      <c r="J265" s="91">
        <v>201.12433333333334</v>
      </c>
    </row>
    <row r="266" spans="1:10" x14ac:dyDescent="0.2">
      <c r="A266" s="91">
        <v>2023</v>
      </c>
      <c r="B266" s="91">
        <v>1</v>
      </c>
      <c r="C266" s="110"/>
      <c r="D266" s="174">
        <v>13.336219454524386</v>
      </c>
      <c r="E266" s="91">
        <v>31.65</v>
      </c>
      <c r="F266" s="173">
        <v>182114.79399999999</v>
      </c>
      <c r="G266" s="110">
        <v>919.30166666666662</v>
      </c>
      <c r="H266" s="110">
        <v>0.2</v>
      </c>
      <c r="J266" s="91">
        <v>200.95500000000001</v>
      </c>
    </row>
    <row r="267" spans="1:10" x14ac:dyDescent="0.2">
      <c r="A267" s="91">
        <v>2023</v>
      </c>
      <c r="B267" s="91">
        <v>2</v>
      </c>
      <c r="C267" s="110"/>
      <c r="D267" s="174">
        <v>13.336219454524386</v>
      </c>
      <c r="E267" s="91">
        <v>28.92</v>
      </c>
      <c r="F267" s="173">
        <v>182369.19633333333</v>
      </c>
      <c r="G267" s="110">
        <v>855.41833333333329</v>
      </c>
      <c r="H267" s="110">
        <v>3.3333333333333333E-2</v>
      </c>
      <c r="J267" s="91">
        <v>200.81866666666667</v>
      </c>
    </row>
    <row r="268" spans="1:10" x14ac:dyDescent="0.2">
      <c r="A268" s="91">
        <v>2023</v>
      </c>
      <c r="B268" s="91">
        <v>3</v>
      </c>
      <c r="C268" s="110"/>
      <c r="D268" s="174">
        <v>13.336219454524386</v>
      </c>
      <c r="E268" s="91">
        <v>30.09</v>
      </c>
      <c r="F268" s="173">
        <v>182623.59866666666</v>
      </c>
      <c r="G268" s="110">
        <v>655.82500000000005</v>
      </c>
      <c r="H268" s="110">
        <v>2.74</v>
      </c>
      <c r="J268" s="91">
        <v>200.68233333333333</v>
      </c>
    </row>
    <row r="269" spans="1:10" x14ac:dyDescent="0.2">
      <c r="A269" s="91">
        <v>2023</v>
      </c>
      <c r="B269" s="91">
        <v>4</v>
      </c>
      <c r="C269" s="110"/>
      <c r="D269" s="174">
        <v>13.336219454524386</v>
      </c>
      <c r="E269" s="91">
        <v>30.49</v>
      </c>
      <c r="F269" s="173">
        <v>182878.00099999999</v>
      </c>
      <c r="G269" s="110">
        <v>370.82666666666665</v>
      </c>
      <c r="H269" s="110">
        <v>21.470000000000002</v>
      </c>
      <c r="J269" s="91">
        <v>200.54599999999999</v>
      </c>
    </row>
    <row r="270" spans="1:10" x14ac:dyDescent="0.2">
      <c r="A270" s="91">
        <v>2023</v>
      </c>
      <c r="B270" s="91">
        <v>5</v>
      </c>
      <c r="C270" s="110"/>
      <c r="D270" s="174">
        <v>13.336219454524386</v>
      </c>
      <c r="E270" s="91">
        <v>29.81</v>
      </c>
      <c r="F270" s="173">
        <v>183167.19500000001</v>
      </c>
      <c r="G270" s="110">
        <v>138.98333333333332</v>
      </c>
      <c r="H270" s="110">
        <v>74.825000000000003</v>
      </c>
      <c r="J270" s="91">
        <v>200.40033333333332</v>
      </c>
    </row>
    <row r="271" spans="1:10" x14ac:dyDescent="0.2">
      <c r="A271" s="91">
        <v>2023</v>
      </c>
      <c r="B271" s="91">
        <v>6</v>
      </c>
      <c r="C271" s="110"/>
      <c r="D271" s="174">
        <v>13.336219454524386</v>
      </c>
      <c r="E271" s="91">
        <v>30.68</v>
      </c>
      <c r="F271" s="173">
        <v>183456.389</v>
      </c>
      <c r="G271" s="110">
        <v>27.896666666666665</v>
      </c>
      <c r="H271" s="110">
        <v>231.15</v>
      </c>
      <c r="J271" s="91">
        <v>200.25466666666668</v>
      </c>
    </row>
    <row r="272" spans="1:10" x14ac:dyDescent="0.2">
      <c r="A272" s="91">
        <v>2023</v>
      </c>
      <c r="B272" s="91">
        <v>7</v>
      </c>
      <c r="C272" s="110"/>
      <c r="D272" s="174">
        <v>13.336219454524386</v>
      </c>
      <c r="E272" s="91">
        <v>30.66</v>
      </c>
      <c r="F272" s="173">
        <v>183745.58300000001</v>
      </c>
      <c r="G272" s="110">
        <v>0.75</v>
      </c>
      <c r="H272" s="110">
        <v>408.97</v>
      </c>
      <c r="J272" s="91">
        <v>200.10900000000001</v>
      </c>
    </row>
    <row r="273" spans="1:10" x14ac:dyDescent="0.2">
      <c r="A273" s="91">
        <v>2023</v>
      </c>
      <c r="B273" s="91">
        <v>8</v>
      </c>
      <c r="C273" s="110"/>
      <c r="D273" s="174">
        <v>13.336219454524386</v>
      </c>
      <c r="E273" s="91">
        <v>30.07</v>
      </c>
      <c r="F273" s="173">
        <v>184018.33800000002</v>
      </c>
      <c r="G273" s="110">
        <v>6.6666666666666666E-2</v>
      </c>
      <c r="H273" s="110">
        <v>427.71500000000003</v>
      </c>
      <c r="J273" s="91">
        <v>199.97833333333335</v>
      </c>
    </row>
    <row r="274" spans="1:10" x14ac:dyDescent="0.2">
      <c r="A274" s="91">
        <v>2023</v>
      </c>
      <c r="B274" s="91">
        <v>9</v>
      </c>
      <c r="C274" s="110"/>
      <c r="D274" s="174">
        <v>13.336219454524386</v>
      </c>
      <c r="E274" s="91">
        <v>30.72</v>
      </c>
      <c r="F274" s="173">
        <v>184291.09299999999</v>
      </c>
      <c r="G274" s="110">
        <v>6.5250000000000004</v>
      </c>
      <c r="H274" s="110">
        <v>337.07</v>
      </c>
      <c r="J274" s="91">
        <v>199.84766666666667</v>
      </c>
    </row>
    <row r="275" spans="1:10" x14ac:dyDescent="0.2">
      <c r="A275" s="91">
        <v>2023</v>
      </c>
      <c r="B275" s="91">
        <v>10</v>
      </c>
      <c r="C275" s="110"/>
      <c r="D275" s="174">
        <v>13.336219454524386</v>
      </c>
      <c r="E275" s="91">
        <v>30.56</v>
      </c>
      <c r="F275" s="173">
        <v>184563.848</v>
      </c>
      <c r="G275" s="110">
        <v>104.19166666666666</v>
      </c>
      <c r="H275" s="110">
        <v>108.11999999999999</v>
      </c>
      <c r="J275" s="91">
        <v>199.71700000000001</v>
      </c>
    </row>
    <row r="276" spans="1:10" x14ac:dyDescent="0.2">
      <c r="A276" s="91">
        <v>2023</v>
      </c>
      <c r="B276" s="91">
        <v>11</v>
      </c>
      <c r="C276" s="110"/>
      <c r="D276" s="174">
        <v>13.336219454524386</v>
      </c>
      <c r="E276" s="91">
        <v>30.35</v>
      </c>
      <c r="F276" s="173">
        <v>184898.49566666665</v>
      </c>
      <c r="G276" s="110">
        <v>337.27333333333337</v>
      </c>
      <c r="H276" s="110">
        <v>15.518333333333334</v>
      </c>
      <c r="J276" s="91">
        <v>199.66300000000001</v>
      </c>
    </row>
    <row r="277" spans="1:10" x14ac:dyDescent="0.2">
      <c r="A277" s="91">
        <v>2023</v>
      </c>
      <c r="B277" s="91">
        <v>12</v>
      </c>
      <c r="C277" s="110"/>
      <c r="D277" s="174">
        <v>13.336219454524386</v>
      </c>
      <c r="E277" s="91">
        <v>31</v>
      </c>
      <c r="F277" s="173">
        <v>185233.14333333334</v>
      </c>
      <c r="G277" s="110">
        <v>673.79166666666663</v>
      </c>
      <c r="H277" s="110">
        <v>1.4200000000000002</v>
      </c>
      <c r="J277" s="91">
        <v>199.60900000000001</v>
      </c>
    </row>
    <row r="278" spans="1:10" x14ac:dyDescent="0.2">
      <c r="A278" s="91">
        <v>2024</v>
      </c>
      <c r="B278" s="91">
        <v>1</v>
      </c>
      <c r="C278" s="110"/>
      <c r="D278" s="174">
        <v>13.602943843614876</v>
      </c>
      <c r="E278" s="91">
        <v>31.65</v>
      </c>
      <c r="F278" s="173">
        <v>185567.791</v>
      </c>
      <c r="G278" s="110">
        <v>919.30166666666662</v>
      </c>
      <c r="H278" s="110">
        <v>0.2</v>
      </c>
      <c r="J278" s="91">
        <v>199.55500000000001</v>
      </c>
    </row>
    <row r="279" spans="1:10" x14ac:dyDescent="0.2">
      <c r="A279" s="91">
        <v>2024</v>
      </c>
      <c r="B279" s="91">
        <v>2</v>
      </c>
      <c r="C279" s="110"/>
      <c r="D279" s="174">
        <v>13.602943843614876</v>
      </c>
      <c r="E279" s="91">
        <v>29.92</v>
      </c>
      <c r="F279" s="173">
        <v>185863.36333333334</v>
      </c>
      <c r="G279" s="110">
        <v>855.41833333333329</v>
      </c>
      <c r="H279" s="110">
        <v>3.3333333333333333E-2</v>
      </c>
      <c r="J279" s="91">
        <v>199.46933333333334</v>
      </c>
    </row>
    <row r="280" spans="1:10" x14ac:dyDescent="0.2">
      <c r="A280" s="91">
        <v>2024</v>
      </c>
      <c r="B280" s="91">
        <v>3</v>
      </c>
      <c r="C280" s="110"/>
      <c r="D280" s="174">
        <v>13.602943843614876</v>
      </c>
      <c r="E280" s="91">
        <v>30.09</v>
      </c>
      <c r="F280" s="173">
        <v>186158.93566666666</v>
      </c>
      <c r="G280" s="110">
        <v>655.82500000000005</v>
      </c>
      <c r="H280" s="110">
        <v>2.74</v>
      </c>
      <c r="J280" s="91">
        <v>199.38366666666667</v>
      </c>
    </row>
    <row r="281" spans="1:10" x14ac:dyDescent="0.2">
      <c r="A281" s="91">
        <v>2024</v>
      </c>
      <c r="B281" s="91">
        <v>4</v>
      </c>
      <c r="C281" s="110"/>
      <c r="D281" s="174">
        <v>13.602943843614876</v>
      </c>
      <c r="E281" s="91">
        <v>30.49</v>
      </c>
      <c r="F281" s="173">
        <v>186454.508</v>
      </c>
      <c r="G281" s="110">
        <v>370.82666666666665</v>
      </c>
      <c r="H281" s="110">
        <v>21.470000000000002</v>
      </c>
      <c r="J281" s="91">
        <v>199.298</v>
      </c>
    </row>
    <row r="282" spans="1:10" x14ac:dyDescent="0.2">
      <c r="A282" s="91">
        <v>2024</v>
      </c>
      <c r="B282" s="91">
        <v>5</v>
      </c>
      <c r="C282" s="110"/>
      <c r="D282" s="174">
        <v>13.602943843614876</v>
      </c>
      <c r="E282" s="91">
        <v>29.81</v>
      </c>
      <c r="F282" s="173">
        <v>186772.25833333333</v>
      </c>
      <c r="G282" s="110">
        <v>138.98333333333332</v>
      </c>
      <c r="H282" s="110">
        <v>74.825000000000003</v>
      </c>
      <c r="J282" s="91">
        <v>199.22833333333332</v>
      </c>
    </row>
    <row r="283" spans="1:10" x14ac:dyDescent="0.2">
      <c r="A283" s="91">
        <v>2024</v>
      </c>
      <c r="B283" s="91">
        <v>6</v>
      </c>
      <c r="C283" s="110"/>
      <c r="D283" s="174">
        <v>13.602943843614876</v>
      </c>
      <c r="E283" s="91">
        <v>30.68</v>
      </c>
      <c r="F283" s="173">
        <v>187090.00866666666</v>
      </c>
      <c r="G283" s="110">
        <v>27.896666666666665</v>
      </c>
      <c r="H283" s="110">
        <v>231.15</v>
      </c>
      <c r="J283" s="91">
        <v>199.15866666666668</v>
      </c>
    </row>
    <row r="284" spans="1:10" x14ac:dyDescent="0.2">
      <c r="A284" s="91">
        <v>2024</v>
      </c>
      <c r="B284" s="91">
        <v>7</v>
      </c>
      <c r="C284" s="110"/>
      <c r="D284" s="174">
        <v>13.602943843614876</v>
      </c>
      <c r="E284" s="91">
        <v>30.66</v>
      </c>
      <c r="F284" s="173">
        <v>187407.75899999999</v>
      </c>
      <c r="G284" s="110">
        <v>0.75</v>
      </c>
      <c r="H284" s="110">
        <v>408.97</v>
      </c>
      <c r="J284" s="91">
        <v>199.089</v>
      </c>
    </row>
    <row r="285" spans="1:10" x14ac:dyDescent="0.2">
      <c r="A285" s="91">
        <v>2024</v>
      </c>
      <c r="B285" s="91">
        <v>8</v>
      </c>
      <c r="C285" s="110"/>
      <c r="D285" s="174">
        <v>13.602943843614876</v>
      </c>
      <c r="E285" s="91">
        <v>30.07</v>
      </c>
      <c r="F285" s="173">
        <v>187692.78866666666</v>
      </c>
      <c r="G285" s="110">
        <v>6.6666666666666666E-2</v>
      </c>
      <c r="H285" s="110">
        <v>427.71500000000003</v>
      </c>
      <c r="J285" s="91">
        <v>199.01733333333334</v>
      </c>
    </row>
    <row r="286" spans="1:10" x14ac:dyDescent="0.2">
      <c r="A286" s="91">
        <v>2024</v>
      </c>
      <c r="B286" s="91">
        <v>9</v>
      </c>
      <c r="C286" s="110"/>
      <c r="D286" s="174">
        <v>13.602943843614876</v>
      </c>
      <c r="E286" s="91">
        <v>30.72</v>
      </c>
      <c r="F286" s="173">
        <v>187977.81833333333</v>
      </c>
      <c r="G286" s="110">
        <v>6.5250000000000004</v>
      </c>
      <c r="H286" s="110">
        <v>337.07</v>
      </c>
      <c r="J286" s="91">
        <v>198.94566666666665</v>
      </c>
    </row>
    <row r="287" spans="1:10" x14ac:dyDescent="0.2">
      <c r="A287" s="91">
        <v>2024</v>
      </c>
      <c r="B287" s="91">
        <v>10</v>
      </c>
      <c r="C287" s="110"/>
      <c r="D287" s="174">
        <v>13.602943843614876</v>
      </c>
      <c r="E287" s="91">
        <v>30.56</v>
      </c>
      <c r="F287" s="173">
        <v>188262.848</v>
      </c>
      <c r="G287" s="110">
        <v>104.19166666666666</v>
      </c>
      <c r="H287" s="110">
        <v>108.11999999999999</v>
      </c>
      <c r="J287" s="91">
        <v>198.874</v>
      </c>
    </row>
    <row r="288" spans="1:10" x14ac:dyDescent="0.2">
      <c r="A288" s="91">
        <v>2024</v>
      </c>
      <c r="B288" s="91">
        <v>11</v>
      </c>
      <c r="C288" s="110"/>
      <c r="D288" s="174">
        <v>13.602943843614876</v>
      </c>
      <c r="E288" s="91">
        <v>30.35</v>
      </c>
      <c r="F288" s="173">
        <v>188594.429</v>
      </c>
      <c r="G288" s="110">
        <v>337.27333333333337</v>
      </c>
      <c r="H288" s="110">
        <v>15.518333333333334</v>
      </c>
      <c r="J288" s="91">
        <v>198.82266666666666</v>
      </c>
    </row>
    <row r="289" spans="1:10" x14ac:dyDescent="0.2">
      <c r="A289" s="91">
        <v>2024</v>
      </c>
      <c r="B289" s="91">
        <v>12</v>
      </c>
      <c r="C289" s="110"/>
      <c r="D289" s="174">
        <v>13.602943843614876</v>
      </c>
      <c r="E289" s="91">
        <v>31</v>
      </c>
      <c r="F289" s="173">
        <v>188926.00999999998</v>
      </c>
      <c r="G289" s="110">
        <v>673.79166666666663</v>
      </c>
      <c r="H289" s="110">
        <v>1.4200000000000002</v>
      </c>
      <c r="J289" s="91">
        <v>198.77133333333333</v>
      </c>
    </row>
    <row r="290" spans="1:10" x14ac:dyDescent="0.2">
      <c r="A290" s="91">
        <v>2025</v>
      </c>
      <c r="B290" s="91">
        <v>1</v>
      </c>
      <c r="C290" s="110"/>
      <c r="D290" s="174">
        <v>13.875002720487172</v>
      </c>
      <c r="E290" s="91">
        <v>31.65</v>
      </c>
      <c r="F290" s="173">
        <v>189257.59099999999</v>
      </c>
      <c r="G290" s="110">
        <v>919.30166666666662</v>
      </c>
      <c r="H290" s="110">
        <v>0.2</v>
      </c>
      <c r="J290" s="91">
        <v>198.72</v>
      </c>
    </row>
    <row r="291" spans="1:10" x14ac:dyDescent="0.2">
      <c r="A291" s="91">
        <v>2025</v>
      </c>
      <c r="B291" s="91">
        <v>2</v>
      </c>
      <c r="C291" s="110"/>
      <c r="D291" s="174">
        <v>13.875002720487172</v>
      </c>
      <c r="E291" s="91">
        <v>29.92</v>
      </c>
      <c r="F291" s="173">
        <v>189564.15266666666</v>
      </c>
      <c r="G291" s="110">
        <v>855.41833333333329</v>
      </c>
      <c r="H291" s="110">
        <v>3.3333333333333333E-2</v>
      </c>
      <c r="J291" s="91">
        <v>198.65799999999999</v>
      </c>
    </row>
    <row r="292" spans="1:10" x14ac:dyDescent="0.2">
      <c r="A292" s="91">
        <v>2025</v>
      </c>
      <c r="B292" s="91">
        <v>3</v>
      </c>
      <c r="C292" s="110"/>
      <c r="D292" s="174">
        <v>13.875002720487172</v>
      </c>
      <c r="E292" s="91">
        <v>30.09</v>
      </c>
      <c r="F292" s="173">
        <v>189870.71433333334</v>
      </c>
      <c r="G292" s="110">
        <v>655.82500000000005</v>
      </c>
      <c r="H292" s="110">
        <v>2.74</v>
      </c>
      <c r="J292" s="91">
        <v>198.596</v>
      </c>
    </row>
    <row r="293" spans="1:10" x14ac:dyDescent="0.2">
      <c r="A293" s="91">
        <v>2025</v>
      </c>
      <c r="B293" s="91">
        <v>4</v>
      </c>
      <c r="C293" s="110"/>
      <c r="D293" s="174">
        <v>13.875002720487172</v>
      </c>
      <c r="E293" s="91">
        <v>30.49</v>
      </c>
      <c r="F293" s="173">
        <v>190177.27600000001</v>
      </c>
      <c r="G293" s="110">
        <v>370.82666666666665</v>
      </c>
      <c r="H293" s="110">
        <v>21.470000000000002</v>
      </c>
      <c r="J293" s="91">
        <v>198.53399999999999</v>
      </c>
    </row>
    <row r="294" spans="1:10" x14ac:dyDescent="0.2">
      <c r="A294" s="91">
        <v>2025</v>
      </c>
      <c r="B294" s="91">
        <v>5</v>
      </c>
      <c r="C294" s="110"/>
      <c r="D294" s="174">
        <v>13.875002720487172</v>
      </c>
      <c r="E294" s="91">
        <v>29.81</v>
      </c>
      <c r="F294" s="173">
        <v>190500.10266666667</v>
      </c>
      <c r="G294" s="110">
        <v>138.98333333333332</v>
      </c>
      <c r="H294" s="110">
        <v>74.825000000000003</v>
      </c>
      <c r="J294" s="91">
        <v>198.47266666666667</v>
      </c>
    </row>
    <row r="295" spans="1:10" x14ac:dyDescent="0.2">
      <c r="A295" s="91">
        <v>2025</v>
      </c>
      <c r="B295" s="91">
        <v>6</v>
      </c>
      <c r="C295" s="110"/>
      <c r="D295" s="174">
        <v>13.875002720487172</v>
      </c>
      <c r="E295" s="91">
        <v>30.68</v>
      </c>
      <c r="F295" s="173">
        <v>190822.92933333333</v>
      </c>
      <c r="G295" s="110">
        <v>27.896666666666665</v>
      </c>
      <c r="H295" s="110">
        <v>231.15</v>
      </c>
      <c r="J295" s="91">
        <v>198.41133333333332</v>
      </c>
    </row>
    <row r="296" spans="1:10" x14ac:dyDescent="0.2">
      <c r="A296" s="91">
        <v>2025</v>
      </c>
      <c r="B296" s="91">
        <v>7</v>
      </c>
      <c r="C296" s="110"/>
      <c r="D296" s="174">
        <v>13.875002720487172</v>
      </c>
      <c r="E296" s="91">
        <v>30.66</v>
      </c>
      <c r="F296" s="173">
        <v>191145.75599999999</v>
      </c>
      <c r="G296" s="110">
        <v>0.75</v>
      </c>
      <c r="H296" s="110">
        <v>408.97</v>
      </c>
      <c r="J296" s="91">
        <v>198.35</v>
      </c>
    </row>
    <row r="297" spans="1:10" x14ac:dyDescent="0.2">
      <c r="A297" s="91">
        <v>2025</v>
      </c>
      <c r="B297" s="91">
        <v>8</v>
      </c>
      <c r="C297" s="110"/>
      <c r="D297" s="174">
        <v>13.875002720487172</v>
      </c>
      <c r="E297" s="91">
        <v>30.07</v>
      </c>
      <c r="F297" s="173">
        <v>191437.72366666666</v>
      </c>
      <c r="G297" s="110">
        <v>6.6666666666666666E-2</v>
      </c>
      <c r="H297" s="110">
        <v>427.71500000000003</v>
      </c>
      <c r="J297" s="91">
        <v>198.32300000000001</v>
      </c>
    </row>
    <row r="298" spans="1:10" x14ac:dyDescent="0.2">
      <c r="A298" s="91">
        <v>2025</v>
      </c>
      <c r="B298" s="91">
        <v>9</v>
      </c>
      <c r="C298" s="110"/>
      <c r="D298" s="174">
        <v>13.875002720487172</v>
      </c>
      <c r="E298" s="91">
        <v>30.72</v>
      </c>
      <c r="F298" s="173">
        <v>191729.69133333335</v>
      </c>
      <c r="G298" s="110">
        <v>6.5250000000000004</v>
      </c>
      <c r="H298" s="110">
        <v>337.07</v>
      </c>
      <c r="J298" s="91">
        <v>198.29599999999999</v>
      </c>
    </row>
    <row r="299" spans="1:10" x14ac:dyDescent="0.2">
      <c r="A299" s="91">
        <v>2025</v>
      </c>
      <c r="B299" s="91">
        <v>10</v>
      </c>
      <c r="C299" s="110"/>
      <c r="D299" s="174">
        <v>13.875002720487172</v>
      </c>
      <c r="E299" s="91">
        <v>30.56</v>
      </c>
      <c r="F299" s="173">
        <v>192021.65900000001</v>
      </c>
      <c r="G299" s="110">
        <v>104.19166666666666</v>
      </c>
      <c r="H299" s="110">
        <v>108.11999999999999</v>
      </c>
      <c r="J299" s="91">
        <v>198.26900000000001</v>
      </c>
    </row>
    <row r="300" spans="1:10" x14ac:dyDescent="0.2">
      <c r="A300" s="91">
        <v>2025</v>
      </c>
      <c r="B300" s="91">
        <v>11</v>
      </c>
      <c r="C300" s="110"/>
      <c r="D300" s="174">
        <v>13.875002720487172</v>
      </c>
      <c r="E300" s="91">
        <v>30.35</v>
      </c>
      <c r="F300" s="173">
        <v>192367.44200000001</v>
      </c>
      <c r="G300" s="110">
        <v>337.27333333333337</v>
      </c>
      <c r="H300" s="110">
        <v>15.518333333333334</v>
      </c>
      <c r="J300" s="91">
        <v>198.24133333333333</v>
      </c>
    </row>
    <row r="301" spans="1:10" x14ac:dyDescent="0.2">
      <c r="A301" s="91">
        <v>2025</v>
      </c>
      <c r="B301" s="91">
        <v>12</v>
      </c>
      <c r="C301" s="110"/>
      <c r="D301" s="174">
        <v>13.875002720487172</v>
      </c>
      <c r="E301" s="91">
        <v>31</v>
      </c>
      <c r="F301" s="173">
        <v>192713.22500000001</v>
      </c>
      <c r="G301" s="110">
        <v>673.79166666666663</v>
      </c>
      <c r="H301" s="110">
        <v>1.4200000000000002</v>
      </c>
      <c r="J301" s="91">
        <v>198.21366666666668</v>
      </c>
    </row>
    <row r="302" spans="1:10" x14ac:dyDescent="0.2">
      <c r="A302" s="91">
        <v>2026</v>
      </c>
      <c r="B302" s="91">
        <v>1</v>
      </c>
      <c r="C302" s="110"/>
      <c r="D302" s="174">
        <v>14.152502774896917</v>
      </c>
      <c r="E302" s="91">
        <v>31.65</v>
      </c>
      <c r="F302" s="173">
        <v>193059.008</v>
      </c>
      <c r="G302" s="110">
        <v>919.30166666666662</v>
      </c>
      <c r="H302" s="110">
        <v>0.2</v>
      </c>
      <c r="J302" s="91">
        <v>198.18600000000001</v>
      </c>
    </row>
    <row r="303" spans="1:10" x14ac:dyDescent="0.2">
      <c r="A303" s="91">
        <v>2026</v>
      </c>
      <c r="B303" s="91">
        <v>2</v>
      </c>
      <c r="C303" s="110"/>
      <c r="D303" s="174">
        <v>14.152502774896917</v>
      </c>
      <c r="E303" s="91">
        <v>28.92</v>
      </c>
      <c r="F303" s="173">
        <v>193372.212</v>
      </c>
      <c r="G303" s="110">
        <v>855.41833333333329</v>
      </c>
      <c r="H303" s="110">
        <v>3.3333333333333333E-2</v>
      </c>
      <c r="J303" s="91">
        <v>198.15</v>
      </c>
    </row>
    <row r="304" spans="1:10" x14ac:dyDescent="0.2">
      <c r="A304" s="91">
        <v>2026</v>
      </c>
      <c r="B304" s="91">
        <v>3</v>
      </c>
      <c r="C304" s="110"/>
      <c r="D304" s="174">
        <v>14.152502774896917</v>
      </c>
      <c r="E304" s="91">
        <v>30.09</v>
      </c>
      <c r="F304" s="173">
        <v>193685.416</v>
      </c>
      <c r="G304" s="110">
        <v>655.82500000000005</v>
      </c>
      <c r="H304" s="110">
        <v>2.74</v>
      </c>
      <c r="J304" s="91">
        <v>198.114</v>
      </c>
    </row>
    <row r="305" spans="1:10" x14ac:dyDescent="0.2">
      <c r="A305" s="91">
        <v>2026</v>
      </c>
      <c r="B305" s="91">
        <v>4</v>
      </c>
      <c r="C305" s="110"/>
      <c r="D305" s="174">
        <v>14.152502774896917</v>
      </c>
      <c r="E305" s="91">
        <v>30.49</v>
      </c>
      <c r="F305" s="173">
        <v>193998.62</v>
      </c>
      <c r="G305" s="110">
        <v>370.82666666666665</v>
      </c>
      <c r="H305" s="110">
        <v>21.470000000000002</v>
      </c>
      <c r="J305" s="91">
        <v>198.078</v>
      </c>
    </row>
    <row r="306" spans="1:10" x14ac:dyDescent="0.2">
      <c r="A306" s="91">
        <v>2026</v>
      </c>
      <c r="B306" s="91">
        <v>5</v>
      </c>
      <c r="C306" s="110"/>
      <c r="D306" s="174">
        <v>14.152502774896917</v>
      </c>
      <c r="E306" s="91">
        <v>29.81</v>
      </c>
      <c r="F306" s="173">
        <v>194321.516</v>
      </c>
      <c r="G306" s="110">
        <v>138.98333333333332</v>
      </c>
      <c r="H306" s="110">
        <v>74.825000000000003</v>
      </c>
      <c r="J306" s="91">
        <v>198.065</v>
      </c>
    </row>
    <row r="307" spans="1:10" x14ac:dyDescent="0.2">
      <c r="A307" s="91">
        <v>2026</v>
      </c>
      <c r="B307" s="91">
        <v>6</v>
      </c>
      <c r="C307" s="110"/>
      <c r="D307" s="174">
        <v>14.152502774896917</v>
      </c>
      <c r="E307" s="91">
        <v>30.68</v>
      </c>
      <c r="F307" s="173">
        <v>194644.41199999998</v>
      </c>
      <c r="G307" s="110">
        <v>27.896666666666665</v>
      </c>
      <c r="H307" s="110">
        <v>231.15</v>
      </c>
      <c r="J307" s="91">
        <v>198.05199999999999</v>
      </c>
    </row>
    <row r="308" spans="1:10" x14ac:dyDescent="0.2">
      <c r="A308" s="91">
        <v>2026</v>
      </c>
      <c r="B308" s="91">
        <v>7</v>
      </c>
      <c r="C308" s="110"/>
      <c r="D308" s="174">
        <v>14.152502774896917</v>
      </c>
      <c r="E308" s="91">
        <v>30.66</v>
      </c>
      <c r="F308" s="173">
        <v>194967.30799999999</v>
      </c>
      <c r="G308" s="110">
        <v>0.75</v>
      </c>
      <c r="H308" s="110">
        <v>408.97</v>
      </c>
      <c r="J308" s="91">
        <v>198.03899999999999</v>
      </c>
    </row>
    <row r="309" spans="1:10" x14ac:dyDescent="0.2">
      <c r="A309" s="91">
        <v>2026</v>
      </c>
      <c r="B309" s="91">
        <v>8</v>
      </c>
      <c r="C309" s="110"/>
      <c r="D309" s="174">
        <v>14.152502774896917</v>
      </c>
      <c r="E309" s="91">
        <v>30.07</v>
      </c>
      <c r="F309" s="173">
        <v>195258.818</v>
      </c>
      <c r="G309" s="110">
        <v>6.6666666666666666E-2</v>
      </c>
      <c r="H309" s="110">
        <v>427.71500000000003</v>
      </c>
      <c r="J309" s="91">
        <v>198.03666666666666</v>
      </c>
    </row>
    <row r="310" spans="1:10" x14ac:dyDescent="0.2">
      <c r="A310" s="91">
        <v>2026</v>
      </c>
      <c r="B310" s="91">
        <v>9</v>
      </c>
      <c r="C310" s="110"/>
      <c r="D310" s="174">
        <v>14.152502774896917</v>
      </c>
      <c r="E310" s="91">
        <v>30.72</v>
      </c>
      <c r="F310" s="173">
        <v>195550.32799999998</v>
      </c>
      <c r="G310" s="110">
        <v>6.5250000000000004</v>
      </c>
      <c r="H310" s="110">
        <v>337.07</v>
      </c>
      <c r="J310" s="91">
        <v>198.03433333333334</v>
      </c>
    </row>
    <row r="311" spans="1:10" x14ac:dyDescent="0.2">
      <c r="A311" s="91">
        <v>2026</v>
      </c>
      <c r="B311" s="91">
        <v>10</v>
      </c>
      <c r="C311" s="110"/>
      <c r="D311" s="174">
        <v>14.152502774896917</v>
      </c>
      <c r="E311" s="91">
        <v>30.56</v>
      </c>
      <c r="F311" s="173">
        <v>195841.83799999999</v>
      </c>
      <c r="G311" s="110">
        <v>104.19166666666666</v>
      </c>
      <c r="H311" s="110">
        <v>108.11999999999999</v>
      </c>
      <c r="J311" s="91">
        <v>198.03200000000001</v>
      </c>
    </row>
    <row r="312" spans="1:10" x14ac:dyDescent="0.2">
      <c r="A312" s="91">
        <v>2026</v>
      </c>
      <c r="B312" s="91">
        <v>11</v>
      </c>
      <c r="C312" s="110"/>
      <c r="D312" s="174">
        <v>14.152502774896917</v>
      </c>
      <c r="E312" s="91">
        <v>30.35</v>
      </c>
      <c r="F312" s="173">
        <v>196187.44566666667</v>
      </c>
      <c r="G312" s="110">
        <v>337.27333333333337</v>
      </c>
      <c r="H312" s="110">
        <v>15.518333333333334</v>
      </c>
      <c r="J312" s="91">
        <v>198.02833333333334</v>
      </c>
    </row>
    <row r="313" spans="1:10" x14ac:dyDescent="0.2">
      <c r="A313" s="91">
        <v>2026</v>
      </c>
      <c r="B313" s="91">
        <v>12</v>
      </c>
      <c r="C313" s="110"/>
      <c r="D313" s="174">
        <v>14.152502774896917</v>
      </c>
      <c r="E313" s="91">
        <v>31</v>
      </c>
      <c r="F313" s="173">
        <v>196533.05333333332</v>
      </c>
      <c r="G313" s="110">
        <v>673.79166666666663</v>
      </c>
      <c r="H313" s="110">
        <v>1.4200000000000002</v>
      </c>
      <c r="J313" s="91">
        <v>198.02466666666666</v>
      </c>
    </row>
    <row r="314" spans="1:10" x14ac:dyDescent="0.2">
      <c r="A314" s="91">
        <v>2027</v>
      </c>
      <c r="B314" s="91">
        <v>1</v>
      </c>
      <c r="C314" s="110"/>
      <c r="D314" s="174">
        <v>14.435552830394855</v>
      </c>
      <c r="E314" s="91">
        <v>31.65</v>
      </c>
      <c r="F314" s="173">
        <v>196878.66099999999</v>
      </c>
      <c r="G314" s="110">
        <v>919.30166666666662</v>
      </c>
      <c r="H314" s="110">
        <v>0.2</v>
      </c>
      <c r="J314" s="91">
        <v>198.02099999999999</v>
      </c>
    </row>
    <row r="315" spans="1:10" x14ac:dyDescent="0.2">
      <c r="A315" s="91">
        <v>2027</v>
      </c>
      <c r="B315" s="91">
        <v>2</v>
      </c>
      <c r="C315" s="110"/>
      <c r="D315" s="174">
        <v>14.435552830394855</v>
      </c>
      <c r="E315" s="91">
        <v>28.92</v>
      </c>
      <c r="F315" s="173">
        <v>197195.31066666666</v>
      </c>
      <c r="G315" s="110">
        <v>855.41833333333329</v>
      </c>
      <c r="H315" s="110">
        <v>3.3333333333333333E-2</v>
      </c>
      <c r="J315" s="91">
        <v>198.02233333333334</v>
      </c>
    </row>
    <row r="316" spans="1:10" x14ac:dyDescent="0.2">
      <c r="A316" s="91">
        <v>2027</v>
      </c>
      <c r="B316" s="91">
        <v>3</v>
      </c>
      <c r="C316" s="110"/>
      <c r="D316" s="174">
        <v>14.435552830394855</v>
      </c>
      <c r="E316" s="91">
        <v>30.09</v>
      </c>
      <c r="F316" s="173">
        <v>197511.96033333332</v>
      </c>
      <c r="G316" s="110">
        <v>655.82500000000005</v>
      </c>
      <c r="H316" s="110">
        <v>2.74</v>
      </c>
      <c r="J316" s="91">
        <v>198.02366666666666</v>
      </c>
    </row>
    <row r="317" spans="1:10" x14ac:dyDescent="0.2">
      <c r="A317" s="91">
        <v>2027</v>
      </c>
      <c r="B317" s="91">
        <v>4</v>
      </c>
      <c r="C317" s="110"/>
      <c r="D317" s="174">
        <v>14.435552830394855</v>
      </c>
      <c r="E317" s="91">
        <v>30.49</v>
      </c>
      <c r="F317" s="173">
        <v>197828.61</v>
      </c>
      <c r="G317" s="110">
        <v>370.82666666666665</v>
      </c>
      <c r="H317" s="110">
        <v>21.470000000000002</v>
      </c>
      <c r="J317" s="91">
        <v>198.02500000000001</v>
      </c>
    </row>
    <row r="318" spans="1:10" x14ac:dyDescent="0.2">
      <c r="A318" s="91">
        <v>2027</v>
      </c>
      <c r="B318" s="91">
        <v>5</v>
      </c>
      <c r="C318" s="110"/>
      <c r="D318" s="174">
        <v>14.435552830394855</v>
      </c>
      <c r="E318" s="91">
        <v>29.81</v>
      </c>
      <c r="F318" s="173">
        <v>198150.31099999999</v>
      </c>
      <c r="G318" s="110">
        <v>138.98333333333332</v>
      </c>
      <c r="H318" s="110">
        <v>74.825000000000003</v>
      </c>
      <c r="J318" s="91">
        <v>198.03</v>
      </c>
    </row>
    <row r="319" spans="1:10" x14ac:dyDescent="0.2">
      <c r="A319" s="91">
        <v>2027</v>
      </c>
      <c r="B319" s="91">
        <v>6</v>
      </c>
      <c r="C319" s="110"/>
      <c r="D319" s="174">
        <v>14.435552830394855</v>
      </c>
      <c r="E319" s="91">
        <v>30.68</v>
      </c>
      <c r="F319" s="173">
        <v>198472.01199999999</v>
      </c>
      <c r="G319" s="110">
        <v>27.896666666666665</v>
      </c>
      <c r="H319" s="110">
        <v>231.15</v>
      </c>
      <c r="J319" s="91">
        <v>198.035</v>
      </c>
    </row>
    <row r="320" spans="1:10" x14ac:dyDescent="0.2">
      <c r="A320" s="91">
        <v>2027</v>
      </c>
      <c r="B320" s="91">
        <v>7</v>
      </c>
      <c r="C320" s="110"/>
      <c r="D320" s="174">
        <v>14.435552830394855</v>
      </c>
      <c r="E320" s="91">
        <v>30.66</v>
      </c>
      <c r="F320" s="173">
        <v>198793.71299999999</v>
      </c>
      <c r="G320" s="110">
        <v>0.75</v>
      </c>
      <c r="H320" s="110">
        <v>408.97</v>
      </c>
      <c r="J320" s="91">
        <v>198.04</v>
      </c>
    </row>
    <row r="321" spans="1:10" x14ac:dyDescent="0.2">
      <c r="A321" s="91">
        <v>2027</v>
      </c>
      <c r="B321" s="91">
        <v>8</v>
      </c>
      <c r="C321" s="110"/>
      <c r="D321" s="174">
        <v>14.435552830394855</v>
      </c>
      <c r="E321" s="91">
        <v>30.07</v>
      </c>
      <c r="F321" s="173">
        <v>199085.45666666667</v>
      </c>
      <c r="G321" s="110">
        <v>6.6666666666666666E-2</v>
      </c>
      <c r="H321" s="110">
        <v>427.71500000000003</v>
      </c>
      <c r="J321" s="91">
        <v>198.07499999999999</v>
      </c>
    </row>
    <row r="322" spans="1:10" x14ac:dyDescent="0.2">
      <c r="A322" s="91">
        <v>2027</v>
      </c>
      <c r="B322" s="91">
        <v>9</v>
      </c>
      <c r="C322" s="110"/>
      <c r="D322" s="174">
        <v>14.435552830394855</v>
      </c>
      <c r="E322" s="91">
        <v>30.72</v>
      </c>
      <c r="F322" s="173">
        <v>199377.20033333331</v>
      </c>
      <c r="G322" s="110">
        <v>6.5250000000000004</v>
      </c>
      <c r="H322" s="110">
        <v>337.07</v>
      </c>
      <c r="J322" s="91">
        <v>198.11</v>
      </c>
    </row>
    <row r="323" spans="1:10" x14ac:dyDescent="0.2">
      <c r="A323" s="91">
        <v>2027</v>
      </c>
      <c r="B323" s="91">
        <v>10</v>
      </c>
      <c r="C323" s="110"/>
      <c r="D323" s="174">
        <v>14.435552830394855</v>
      </c>
      <c r="E323" s="91">
        <v>30.56</v>
      </c>
      <c r="F323" s="173">
        <v>199668.94399999999</v>
      </c>
      <c r="G323" s="110">
        <v>104.19166666666666</v>
      </c>
      <c r="H323" s="110">
        <v>108.11999999999999</v>
      </c>
      <c r="J323" s="91">
        <v>198.14500000000001</v>
      </c>
    </row>
    <row r="324" spans="1:10" x14ac:dyDescent="0.2">
      <c r="A324" s="91">
        <v>2027</v>
      </c>
      <c r="B324" s="91">
        <v>11</v>
      </c>
      <c r="C324" s="110"/>
      <c r="D324" s="174">
        <v>14.435552830394855</v>
      </c>
      <c r="E324" s="91">
        <v>30.35</v>
      </c>
      <c r="F324" s="173">
        <v>199995.215</v>
      </c>
      <c r="G324" s="110">
        <v>337.27333333333337</v>
      </c>
      <c r="H324" s="110">
        <v>15.518333333333334</v>
      </c>
      <c r="J324" s="91">
        <v>198.167</v>
      </c>
    </row>
    <row r="325" spans="1:10" x14ac:dyDescent="0.2">
      <c r="A325" s="91">
        <v>2027</v>
      </c>
      <c r="B325" s="91">
        <v>12</v>
      </c>
      <c r="C325" s="110"/>
      <c r="D325" s="174">
        <v>14.435552830394855</v>
      </c>
      <c r="E325" s="91">
        <v>31</v>
      </c>
      <c r="F325" s="173">
        <v>200321.486</v>
      </c>
      <c r="G325" s="110">
        <v>673.79166666666663</v>
      </c>
      <c r="H325" s="110">
        <v>1.4200000000000002</v>
      </c>
      <c r="J325" s="91">
        <v>198.18900000000002</v>
      </c>
    </row>
    <row r="326" spans="1:10" x14ac:dyDescent="0.2">
      <c r="A326" s="91">
        <v>2028</v>
      </c>
      <c r="B326" s="91">
        <v>1</v>
      </c>
      <c r="C326" s="110"/>
      <c r="D326" s="174">
        <v>14.724263887002751</v>
      </c>
      <c r="E326" s="91">
        <v>31.65</v>
      </c>
      <c r="F326" s="173">
        <v>200647.75700000001</v>
      </c>
      <c r="G326" s="110">
        <v>919.30166666666662</v>
      </c>
      <c r="H326" s="110">
        <v>0.2</v>
      </c>
      <c r="J326" s="91">
        <v>198.21100000000001</v>
      </c>
    </row>
    <row r="327" spans="1:10" x14ac:dyDescent="0.2">
      <c r="A327" s="91">
        <v>2028</v>
      </c>
      <c r="B327" s="91">
        <v>2</v>
      </c>
      <c r="C327" s="110"/>
      <c r="D327" s="174">
        <v>14.724263887002751</v>
      </c>
      <c r="E327" s="91">
        <v>28.92</v>
      </c>
      <c r="F327" s="173">
        <v>200954.14533333335</v>
      </c>
      <c r="G327" s="110">
        <v>855.41833333333329</v>
      </c>
      <c r="H327" s="110">
        <v>3.3333333333333333E-2</v>
      </c>
      <c r="J327" s="91">
        <v>198.21700000000001</v>
      </c>
    </row>
    <row r="328" spans="1:10" x14ac:dyDescent="0.2">
      <c r="A328" s="91">
        <v>2028</v>
      </c>
      <c r="B328" s="91">
        <v>3</v>
      </c>
      <c r="C328" s="110"/>
      <c r="D328" s="174">
        <v>14.724263887002751</v>
      </c>
      <c r="E328" s="91">
        <v>30.09</v>
      </c>
      <c r="F328" s="173">
        <v>201260.53366666666</v>
      </c>
      <c r="G328" s="110">
        <v>655.82500000000005</v>
      </c>
      <c r="H328" s="110">
        <v>2.74</v>
      </c>
      <c r="J328" s="91">
        <v>198.22300000000001</v>
      </c>
    </row>
    <row r="329" spans="1:10" x14ac:dyDescent="0.2">
      <c r="A329" s="91">
        <v>2028</v>
      </c>
      <c r="B329" s="91">
        <v>4</v>
      </c>
      <c r="C329" s="110"/>
      <c r="D329" s="174">
        <v>14.724263887002751</v>
      </c>
      <c r="E329" s="91">
        <v>30.49</v>
      </c>
      <c r="F329" s="173">
        <v>201566.92199999999</v>
      </c>
      <c r="G329" s="110">
        <v>370.82666666666665</v>
      </c>
      <c r="H329" s="110">
        <v>21.470000000000002</v>
      </c>
      <c r="J329" s="91">
        <v>198.22900000000001</v>
      </c>
    </row>
    <row r="330" spans="1:10" x14ac:dyDescent="0.2">
      <c r="A330" s="91">
        <v>2028</v>
      </c>
      <c r="B330" s="91">
        <v>5</v>
      </c>
      <c r="C330" s="110"/>
      <c r="D330" s="174">
        <v>14.724263887002751</v>
      </c>
      <c r="E330" s="91">
        <v>29.81</v>
      </c>
      <c r="F330" s="173">
        <v>201892.61466666666</v>
      </c>
      <c r="G330" s="110">
        <v>138.98333333333332</v>
      </c>
      <c r="H330" s="110">
        <v>74.825000000000003</v>
      </c>
      <c r="J330" s="91">
        <v>198.24600000000001</v>
      </c>
    </row>
    <row r="331" spans="1:10" x14ac:dyDescent="0.2">
      <c r="A331" s="91">
        <v>2028</v>
      </c>
      <c r="B331" s="91">
        <v>6</v>
      </c>
      <c r="C331" s="110"/>
      <c r="D331" s="174">
        <v>14.724263887002751</v>
      </c>
      <c r="E331" s="91">
        <v>30.68</v>
      </c>
      <c r="F331" s="173">
        <v>202218.30733333333</v>
      </c>
      <c r="G331" s="110">
        <v>27.896666666666665</v>
      </c>
      <c r="H331" s="110">
        <v>231.15</v>
      </c>
      <c r="J331" s="91">
        <v>198.26300000000001</v>
      </c>
    </row>
    <row r="332" spans="1:10" x14ac:dyDescent="0.2">
      <c r="A332" s="91">
        <v>2028</v>
      </c>
      <c r="B332" s="91">
        <v>7</v>
      </c>
      <c r="C332" s="110"/>
      <c r="D332" s="174">
        <v>14.724263887002751</v>
      </c>
      <c r="E332" s="91">
        <v>30.66</v>
      </c>
      <c r="F332" s="173">
        <v>202544</v>
      </c>
      <c r="G332" s="110">
        <v>0.75</v>
      </c>
      <c r="H332" s="110">
        <v>408.97</v>
      </c>
      <c r="J332" s="91">
        <v>198.28</v>
      </c>
    </row>
    <row r="333" spans="1:10" x14ac:dyDescent="0.2">
      <c r="A333" s="91">
        <v>2028</v>
      </c>
      <c r="B333" s="91">
        <v>8</v>
      </c>
      <c r="C333" s="110"/>
      <c r="D333" s="174">
        <v>14.724263887002751</v>
      </c>
      <c r="E333" s="91">
        <v>30.07</v>
      </c>
      <c r="F333" s="173">
        <v>202852.70233333332</v>
      </c>
      <c r="G333" s="110">
        <v>6.6666666666666666E-2</v>
      </c>
      <c r="H333" s="110">
        <v>427.71500000000003</v>
      </c>
      <c r="J333" s="91">
        <v>198.30766666666668</v>
      </c>
    </row>
    <row r="334" spans="1:10" x14ac:dyDescent="0.2">
      <c r="A334" s="91">
        <v>2028</v>
      </c>
      <c r="B334" s="91">
        <v>9</v>
      </c>
      <c r="C334" s="110"/>
      <c r="D334" s="174">
        <v>14.724263887002751</v>
      </c>
      <c r="E334" s="91">
        <v>30.72</v>
      </c>
      <c r="F334" s="173">
        <v>203161.40466666667</v>
      </c>
      <c r="G334" s="110">
        <v>6.5250000000000004</v>
      </c>
      <c r="H334" s="110">
        <v>337.07</v>
      </c>
      <c r="J334" s="91">
        <v>198.33533333333332</v>
      </c>
    </row>
    <row r="335" spans="1:10" x14ac:dyDescent="0.2">
      <c r="A335" s="91">
        <v>2028</v>
      </c>
      <c r="B335" s="91">
        <v>10</v>
      </c>
      <c r="C335" s="110"/>
      <c r="D335" s="174">
        <v>14.724263887002751</v>
      </c>
      <c r="E335" s="91">
        <v>30.56</v>
      </c>
      <c r="F335" s="173">
        <v>203470.10699999999</v>
      </c>
      <c r="G335" s="110">
        <v>104.19166666666666</v>
      </c>
      <c r="H335" s="110">
        <v>108.11999999999999</v>
      </c>
      <c r="J335" s="91">
        <v>198.363</v>
      </c>
    </row>
    <row r="336" spans="1:10" x14ac:dyDescent="0.2">
      <c r="A336" s="91">
        <v>2028</v>
      </c>
      <c r="B336" s="91">
        <v>11</v>
      </c>
      <c r="C336" s="110"/>
      <c r="D336" s="174">
        <v>14.724263887002751</v>
      </c>
      <c r="E336" s="91">
        <v>30.35</v>
      </c>
      <c r="F336" s="173">
        <v>203801.05899999998</v>
      </c>
      <c r="G336" s="110">
        <v>337.27333333333337</v>
      </c>
      <c r="H336" s="110">
        <v>15.518333333333334</v>
      </c>
      <c r="J336" s="91">
        <v>198.38733333333334</v>
      </c>
    </row>
    <row r="337" spans="1:10" x14ac:dyDescent="0.2">
      <c r="A337" s="91">
        <v>2028</v>
      </c>
      <c r="B337" s="91">
        <v>12</v>
      </c>
      <c r="C337" s="110"/>
      <c r="D337" s="174">
        <v>14.724263887002751</v>
      </c>
      <c r="E337" s="91">
        <v>31</v>
      </c>
      <c r="F337" s="173">
        <v>204132.011</v>
      </c>
      <c r="G337" s="110">
        <v>673.79166666666663</v>
      </c>
      <c r="H337" s="110">
        <v>1.4200000000000002</v>
      </c>
      <c r="J337" s="91">
        <v>198.41166666666666</v>
      </c>
    </row>
    <row r="338" spans="1:10" x14ac:dyDescent="0.2">
      <c r="A338" s="91">
        <v>2029</v>
      </c>
      <c r="B338" s="91">
        <v>1</v>
      </c>
      <c r="C338" s="110"/>
      <c r="D338" s="174">
        <v>15.018749164742806</v>
      </c>
      <c r="E338" s="91">
        <v>31.65</v>
      </c>
      <c r="F338" s="173">
        <v>204462.96299999999</v>
      </c>
      <c r="G338" s="110">
        <v>919.30166666666662</v>
      </c>
      <c r="H338" s="110">
        <v>0.2</v>
      </c>
      <c r="J338" s="91">
        <v>198.43600000000001</v>
      </c>
    </row>
    <row r="339" spans="1:10" x14ac:dyDescent="0.2">
      <c r="A339" s="91">
        <v>2029</v>
      </c>
      <c r="B339" s="91">
        <v>2</v>
      </c>
      <c r="C339" s="110"/>
      <c r="D339" s="174">
        <v>15.018749164742806</v>
      </c>
      <c r="E339" s="91">
        <v>29.92</v>
      </c>
      <c r="F339" s="173">
        <v>204790.77499999999</v>
      </c>
      <c r="G339" s="110">
        <v>855.41833333333329</v>
      </c>
      <c r="H339" s="110">
        <v>3.3333333333333333E-2</v>
      </c>
      <c r="J339" s="91">
        <v>198.43299999999999</v>
      </c>
    </row>
    <row r="340" spans="1:10" x14ac:dyDescent="0.2">
      <c r="A340" s="91">
        <v>2029</v>
      </c>
      <c r="B340" s="91">
        <v>3</v>
      </c>
      <c r="C340" s="110"/>
      <c r="D340" s="174">
        <v>15.018749164742806</v>
      </c>
      <c r="E340" s="91">
        <v>30.09</v>
      </c>
      <c r="F340" s="173">
        <v>205118.587</v>
      </c>
      <c r="G340" s="110">
        <v>655.82500000000005</v>
      </c>
      <c r="H340" s="110">
        <v>2.74</v>
      </c>
      <c r="J340" s="91">
        <v>198.43</v>
      </c>
    </row>
    <row r="341" spans="1:10" x14ac:dyDescent="0.2">
      <c r="A341" s="91">
        <v>2029</v>
      </c>
      <c r="B341" s="91">
        <v>4</v>
      </c>
      <c r="C341" s="110"/>
      <c r="D341" s="174">
        <v>15.018749164742806</v>
      </c>
      <c r="E341" s="91">
        <v>30.49</v>
      </c>
      <c r="F341" s="173">
        <v>205446.399</v>
      </c>
      <c r="G341" s="110">
        <v>370.82666666666665</v>
      </c>
      <c r="H341" s="110">
        <v>21.470000000000002</v>
      </c>
      <c r="J341" s="91">
        <v>198.42699999999999</v>
      </c>
    </row>
    <row r="342" spans="1:10" x14ac:dyDescent="0.2">
      <c r="A342" s="91">
        <v>2029</v>
      </c>
      <c r="B342" s="91">
        <v>5</v>
      </c>
      <c r="C342" s="110"/>
      <c r="D342" s="174">
        <v>15.018749164742806</v>
      </c>
      <c r="E342" s="91">
        <v>29.81</v>
      </c>
      <c r="F342" s="173">
        <v>205800.82133333333</v>
      </c>
      <c r="G342" s="110">
        <v>138.98333333333332</v>
      </c>
      <c r="H342" s="110">
        <v>74.825000000000003</v>
      </c>
      <c r="J342" s="91">
        <v>198.42599999999999</v>
      </c>
    </row>
    <row r="343" spans="1:10" x14ac:dyDescent="0.2">
      <c r="A343" s="91">
        <v>2029</v>
      </c>
      <c r="B343" s="91">
        <v>6</v>
      </c>
      <c r="C343" s="110"/>
      <c r="D343" s="174">
        <v>15.018749164742806</v>
      </c>
      <c r="E343" s="91">
        <v>30.68</v>
      </c>
      <c r="F343" s="173">
        <v>206155.24366666668</v>
      </c>
      <c r="G343" s="110">
        <v>27.896666666666665</v>
      </c>
      <c r="H343" s="110">
        <v>231.15</v>
      </c>
      <c r="J343" s="91">
        <v>198.42500000000001</v>
      </c>
    </row>
    <row r="344" spans="1:10" x14ac:dyDescent="0.2">
      <c r="A344" s="91">
        <v>2029</v>
      </c>
      <c r="B344" s="91">
        <v>7</v>
      </c>
      <c r="C344" s="110"/>
      <c r="D344" s="174">
        <v>15.018749164742806</v>
      </c>
      <c r="E344" s="91">
        <v>30.66</v>
      </c>
      <c r="F344" s="173">
        <v>206509.666</v>
      </c>
      <c r="G344" s="110">
        <v>0.75</v>
      </c>
      <c r="H344" s="110">
        <v>408.97</v>
      </c>
      <c r="J344" s="91">
        <v>198.42400000000001</v>
      </c>
    </row>
    <row r="345" spans="1:10" x14ac:dyDescent="0.2">
      <c r="A345" s="91">
        <v>2029</v>
      </c>
      <c r="B345" s="91">
        <v>8</v>
      </c>
      <c r="C345" s="110"/>
      <c r="D345" s="174">
        <v>15.018749164742806</v>
      </c>
      <c r="E345" s="91">
        <v>30.07</v>
      </c>
      <c r="F345" s="173">
        <v>206839.38833333334</v>
      </c>
      <c r="G345" s="110">
        <v>6.6666666666666666E-2</v>
      </c>
      <c r="H345" s="110">
        <v>427.71500000000003</v>
      </c>
      <c r="J345" s="91">
        <v>198.43633333333335</v>
      </c>
    </row>
    <row r="346" spans="1:10" x14ac:dyDescent="0.2">
      <c r="A346" s="91">
        <v>2029</v>
      </c>
      <c r="B346" s="91">
        <v>9</v>
      </c>
      <c r="C346" s="110"/>
      <c r="D346" s="174">
        <v>15.018749164742806</v>
      </c>
      <c r="E346" s="91">
        <v>30.72</v>
      </c>
      <c r="F346" s="173">
        <v>207169.11066666667</v>
      </c>
      <c r="G346" s="110">
        <v>6.5250000000000004</v>
      </c>
      <c r="H346" s="110">
        <v>337.07</v>
      </c>
      <c r="J346" s="91">
        <v>198.44866666666667</v>
      </c>
    </row>
    <row r="347" spans="1:10" x14ac:dyDescent="0.2">
      <c r="A347" s="91">
        <v>2029</v>
      </c>
      <c r="B347" s="91">
        <v>10</v>
      </c>
      <c r="C347" s="110"/>
      <c r="D347" s="174">
        <v>15.018749164742806</v>
      </c>
      <c r="E347" s="91">
        <v>30.56</v>
      </c>
      <c r="F347" s="173">
        <v>207498.83300000001</v>
      </c>
      <c r="G347" s="110">
        <v>104.19166666666666</v>
      </c>
      <c r="H347" s="110">
        <v>108.11999999999999</v>
      </c>
      <c r="J347" s="91">
        <v>198.46100000000001</v>
      </c>
    </row>
    <row r="348" spans="1:10" x14ac:dyDescent="0.2">
      <c r="A348" s="91">
        <v>2029</v>
      </c>
      <c r="B348" s="91">
        <v>11</v>
      </c>
      <c r="C348" s="110"/>
      <c r="D348" s="174">
        <v>15.018749164742806</v>
      </c>
      <c r="E348" s="91">
        <v>30.35</v>
      </c>
      <c r="F348" s="173">
        <v>207827.51366666667</v>
      </c>
      <c r="G348" s="110">
        <v>337.27333333333337</v>
      </c>
      <c r="H348" s="110">
        <v>15.518333333333334</v>
      </c>
      <c r="J348" s="91">
        <v>198.46133333333333</v>
      </c>
    </row>
    <row r="349" spans="1:10" x14ac:dyDescent="0.2">
      <c r="A349" s="91">
        <v>2029</v>
      </c>
      <c r="B349" s="91">
        <v>12</v>
      </c>
      <c r="C349" s="110"/>
      <c r="D349" s="174">
        <v>15.018749164742806</v>
      </c>
      <c r="E349" s="91">
        <v>31</v>
      </c>
      <c r="F349" s="173">
        <v>208156.19433333335</v>
      </c>
      <c r="G349" s="110">
        <v>673.79166666666663</v>
      </c>
      <c r="H349" s="110">
        <v>1.4200000000000002</v>
      </c>
      <c r="J349" s="91">
        <v>198.46166666666667</v>
      </c>
    </row>
    <row r="350" spans="1:10" x14ac:dyDescent="0.2">
      <c r="A350" s="91">
        <v>2030</v>
      </c>
      <c r="B350" s="91">
        <v>1</v>
      </c>
      <c r="C350" s="110"/>
      <c r="D350" s="174">
        <v>15.319124148037663</v>
      </c>
      <c r="E350" s="91">
        <v>31.65</v>
      </c>
      <c r="F350" s="173">
        <v>208484.875</v>
      </c>
      <c r="G350" s="110">
        <v>919.30166666666662</v>
      </c>
      <c r="H350" s="110">
        <v>0.2</v>
      </c>
      <c r="J350" s="91">
        <v>198.46199999999999</v>
      </c>
    </row>
    <row r="351" spans="1:10" x14ac:dyDescent="0.2">
      <c r="A351" s="91">
        <v>2030</v>
      </c>
      <c r="B351" s="91">
        <v>2</v>
      </c>
      <c r="C351" s="110"/>
      <c r="D351" s="174">
        <v>15.319124148037663</v>
      </c>
      <c r="E351" s="91">
        <v>29.92</v>
      </c>
      <c r="F351" s="173">
        <v>208860.07800000001</v>
      </c>
      <c r="G351" s="110">
        <v>855.41833333333329</v>
      </c>
      <c r="H351" s="110">
        <v>3.3333333333333333E-2</v>
      </c>
      <c r="J351" s="91">
        <v>198.42433333333332</v>
      </c>
    </row>
    <row r="352" spans="1:10" x14ac:dyDescent="0.2">
      <c r="A352" s="91">
        <v>2030</v>
      </c>
      <c r="B352" s="91">
        <v>3</v>
      </c>
      <c r="C352" s="110"/>
      <c r="D352" s="174">
        <v>15.319124148037663</v>
      </c>
      <c r="E352" s="91">
        <v>30.09</v>
      </c>
      <c r="F352" s="173">
        <v>209235.28099999999</v>
      </c>
      <c r="G352" s="110">
        <v>655.82500000000005</v>
      </c>
      <c r="H352" s="110">
        <v>2.74</v>
      </c>
      <c r="J352" s="91">
        <v>198.38666666666666</v>
      </c>
    </row>
    <row r="353" spans="1:10" x14ac:dyDescent="0.2">
      <c r="A353" s="91">
        <v>2030</v>
      </c>
      <c r="B353" s="91">
        <v>4</v>
      </c>
      <c r="C353" s="110"/>
      <c r="D353" s="174">
        <v>15.319124148037663</v>
      </c>
      <c r="E353" s="91">
        <v>30.49</v>
      </c>
      <c r="F353" s="173">
        <v>209610.484</v>
      </c>
      <c r="G353" s="110">
        <v>370.82666666666665</v>
      </c>
      <c r="H353" s="110">
        <v>21.470000000000002</v>
      </c>
      <c r="J353" s="91">
        <v>198.34899999999999</v>
      </c>
    </row>
    <row r="354" spans="1:10" x14ac:dyDescent="0.2">
      <c r="A354" s="91">
        <v>2030</v>
      </c>
      <c r="B354" s="91">
        <v>5</v>
      </c>
      <c r="C354" s="110"/>
      <c r="D354" s="174">
        <v>15.319124148037663</v>
      </c>
      <c r="E354" s="91">
        <v>29.81</v>
      </c>
      <c r="F354" s="173">
        <v>209884.77266666666</v>
      </c>
      <c r="G354" s="110">
        <v>138.98333333333332</v>
      </c>
      <c r="H354" s="110">
        <v>74.825000000000003</v>
      </c>
      <c r="J354" s="91">
        <v>198.39166666666665</v>
      </c>
    </row>
    <row r="355" spans="1:10" x14ac:dyDescent="0.2">
      <c r="A355" s="91">
        <v>2030</v>
      </c>
      <c r="B355" s="91">
        <v>6</v>
      </c>
      <c r="C355" s="110"/>
      <c r="D355" s="174">
        <v>15.319124148037663</v>
      </c>
      <c r="E355" s="91">
        <v>30.68</v>
      </c>
      <c r="F355" s="173">
        <v>210159.06133333335</v>
      </c>
      <c r="G355" s="110">
        <v>27.896666666666665</v>
      </c>
      <c r="H355" s="110">
        <v>231.15</v>
      </c>
      <c r="J355" s="91">
        <v>198.43433333333334</v>
      </c>
    </row>
    <row r="356" spans="1:10" x14ac:dyDescent="0.2">
      <c r="A356" s="91">
        <v>2030</v>
      </c>
      <c r="B356" s="91">
        <v>7</v>
      </c>
      <c r="C356" s="110"/>
      <c r="D356" s="174">
        <v>15.319124148037663</v>
      </c>
      <c r="E356" s="91">
        <v>30.66</v>
      </c>
      <c r="F356" s="173">
        <v>210433.35</v>
      </c>
      <c r="G356" s="110">
        <v>0.75</v>
      </c>
      <c r="H356" s="110">
        <v>408.97</v>
      </c>
      <c r="J356" s="91">
        <v>198.477</v>
      </c>
    </row>
    <row r="357" spans="1:10" x14ac:dyDescent="0.2">
      <c r="A357" s="91">
        <v>2030</v>
      </c>
      <c r="B357" s="91">
        <v>8</v>
      </c>
      <c r="C357" s="110"/>
      <c r="D357" s="174">
        <v>15.319124148037663</v>
      </c>
      <c r="E357" s="91">
        <v>30.07</v>
      </c>
      <c r="F357" s="173">
        <v>210714.334</v>
      </c>
      <c r="G357" s="110">
        <v>6.6666666666666666E-2</v>
      </c>
      <c r="H357" s="110">
        <v>427.71500000000003</v>
      </c>
      <c r="J357" s="91">
        <v>198.51066666666668</v>
      </c>
    </row>
    <row r="358" spans="1:10" x14ac:dyDescent="0.2">
      <c r="A358" s="91">
        <v>2030</v>
      </c>
      <c r="B358" s="91">
        <v>9</v>
      </c>
      <c r="C358" s="110"/>
      <c r="D358" s="174">
        <v>15.319124148037663</v>
      </c>
      <c r="E358" s="91">
        <v>30.72</v>
      </c>
      <c r="F358" s="173">
        <v>210995.318</v>
      </c>
      <c r="G358" s="110">
        <v>6.5250000000000004</v>
      </c>
      <c r="H358" s="110">
        <v>337.07</v>
      </c>
      <c r="J358" s="91">
        <v>198.54433333333333</v>
      </c>
    </row>
    <row r="359" spans="1:10" x14ac:dyDescent="0.2">
      <c r="A359" s="91">
        <v>2030</v>
      </c>
      <c r="B359" s="91">
        <v>10</v>
      </c>
      <c r="C359" s="110"/>
      <c r="D359" s="174">
        <v>15.319124148037663</v>
      </c>
      <c r="E359" s="91">
        <v>30.56</v>
      </c>
      <c r="F359" s="173">
        <v>211276.302</v>
      </c>
      <c r="G359" s="110">
        <v>104.19166666666666</v>
      </c>
      <c r="H359" s="110">
        <v>108.11999999999999</v>
      </c>
      <c r="J359" s="91">
        <v>198.578</v>
      </c>
    </row>
    <row r="360" spans="1:10" x14ac:dyDescent="0.2">
      <c r="A360" s="91">
        <v>2030</v>
      </c>
      <c r="B360" s="91">
        <v>11</v>
      </c>
      <c r="C360" s="110"/>
      <c r="D360" s="174">
        <v>15.319124148037663</v>
      </c>
      <c r="E360" s="91">
        <v>30.35</v>
      </c>
      <c r="F360" s="173">
        <v>211651.18166666667</v>
      </c>
      <c r="G360" s="110">
        <v>337.27333333333337</v>
      </c>
      <c r="H360" s="110">
        <v>15.518333333333334</v>
      </c>
      <c r="J360" s="91">
        <v>198.58833333333334</v>
      </c>
    </row>
    <row r="361" spans="1:10" x14ac:dyDescent="0.2">
      <c r="A361" s="91">
        <v>2030</v>
      </c>
      <c r="B361" s="91">
        <v>12</v>
      </c>
      <c r="C361" s="110"/>
      <c r="D361" s="174">
        <v>15.319124148037663</v>
      </c>
      <c r="E361" s="91">
        <v>31</v>
      </c>
      <c r="F361" s="173">
        <v>212026.06133333332</v>
      </c>
      <c r="G361" s="110">
        <v>673.79166666666663</v>
      </c>
      <c r="H361" s="110">
        <v>1.4200000000000002</v>
      </c>
      <c r="J361" s="91">
        <v>198.59866666666667</v>
      </c>
    </row>
    <row r="362" spans="1:10" x14ac:dyDescent="0.2">
      <c r="A362" s="91">
        <v>2031</v>
      </c>
      <c r="B362" s="91">
        <v>1</v>
      </c>
      <c r="D362" s="174">
        <v>15.625506630998418</v>
      </c>
      <c r="E362" s="91">
        <v>31.65</v>
      </c>
      <c r="F362" s="173">
        <v>212400.94099999999</v>
      </c>
      <c r="G362" s="110">
        <v>919.30166666666662</v>
      </c>
      <c r="H362" s="110">
        <v>0.2</v>
      </c>
      <c r="J362" s="91">
        <v>198.60900000000001</v>
      </c>
    </row>
    <row r="363" spans="1:10" x14ac:dyDescent="0.2">
      <c r="A363" s="91">
        <v>2031</v>
      </c>
      <c r="B363" s="91">
        <v>2</v>
      </c>
      <c r="D363" s="174">
        <v>15.625506630998418</v>
      </c>
      <c r="E363" s="91">
        <v>29.92</v>
      </c>
      <c r="F363" s="173">
        <v>212720.916</v>
      </c>
      <c r="G363" s="110">
        <v>855.41833333333329</v>
      </c>
      <c r="H363" s="110">
        <v>3.3333333333333333E-2</v>
      </c>
      <c r="J363" s="91">
        <v>198.60300000000001</v>
      </c>
    </row>
    <row r="364" spans="1:10" x14ac:dyDescent="0.2">
      <c r="A364" s="91">
        <v>2031</v>
      </c>
      <c r="B364" s="91">
        <v>3</v>
      </c>
      <c r="D364" s="174">
        <v>15.625506630998418</v>
      </c>
      <c r="E364" s="91">
        <v>30.09</v>
      </c>
      <c r="F364" s="173">
        <v>213040.891</v>
      </c>
      <c r="G364" s="110">
        <v>655.82500000000005</v>
      </c>
      <c r="H364" s="110">
        <v>2.74</v>
      </c>
      <c r="J364" s="91">
        <v>198.59700000000001</v>
      </c>
    </row>
    <row r="365" spans="1:10" x14ac:dyDescent="0.2">
      <c r="A365" s="91">
        <v>2031</v>
      </c>
      <c r="B365" s="91">
        <v>4</v>
      </c>
      <c r="D365" s="174">
        <v>15.625506630998418</v>
      </c>
      <c r="E365" s="91">
        <v>30.49</v>
      </c>
      <c r="F365" s="173">
        <v>213360.86600000001</v>
      </c>
      <c r="G365" s="110">
        <v>370.82666666666665</v>
      </c>
      <c r="H365" s="110">
        <v>21.470000000000002</v>
      </c>
      <c r="J365" s="91">
        <v>198.59100000000001</v>
      </c>
    </row>
    <row r="366" spans="1:10" x14ac:dyDescent="0.2">
      <c r="A366" s="91">
        <v>2031</v>
      </c>
      <c r="B366" s="91">
        <v>5</v>
      </c>
      <c r="D366" s="174">
        <v>15.625506630998418</v>
      </c>
      <c r="E366" s="91">
        <v>29.81</v>
      </c>
      <c r="F366" s="173">
        <v>213678.128</v>
      </c>
      <c r="G366" s="110">
        <v>138.98333333333332</v>
      </c>
      <c r="H366" s="110">
        <v>74.825000000000003</v>
      </c>
      <c r="J366" s="91">
        <v>198.58533333333335</v>
      </c>
    </row>
    <row r="367" spans="1:10" x14ac:dyDescent="0.2">
      <c r="A367" s="91">
        <v>2031</v>
      </c>
      <c r="B367" s="91">
        <v>6</v>
      </c>
      <c r="D367" s="174">
        <v>15.625506630998418</v>
      </c>
      <c r="E367" s="91">
        <v>30.68</v>
      </c>
      <c r="F367" s="173">
        <v>213995.39</v>
      </c>
      <c r="G367" s="110">
        <v>27.896666666666665</v>
      </c>
      <c r="H367" s="110">
        <v>231.15</v>
      </c>
      <c r="J367" s="91">
        <v>198.57966666666667</v>
      </c>
    </row>
    <row r="368" spans="1:10" x14ac:dyDescent="0.2">
      <c r="A368" s="91">
        <v>2031</v>
      </c>
      <c r="B368" s="91">
        <v>7</v>
      </c>
      <c r="D368" s="174">
        <v>15.625506630998418</v>
      </c>
      <c r="E368" s="91">
        <v>30.66</v>
      </c>
      <c r="F368" s="173">
        <v>214312.652</v>
      </c>
      <c r="G368" s="110">
        <v>0.75</v>
      </c>
      <c r="H368" s="110">
        <v>408.97</v>
      </c>
      <c r="J368" s="91">
        <v>198.57400000000001</v>
      </c>
    </row>
    <row r="369" spans="1:10" x14ac:dyDescent="0.2">
      <c r="A369" s="91">
        <v>2031</v>
      </c>
      <c r="B369" s="91">
        <v>8</v>
      </c>
      <c r="D369" s="174">
        <v>15.625506630998418</v>
      </c>
      <c r="E369" s="91">
        <v>30.07</v>
      </c>
      <c r="F369" s="173">
        <v>214614.72</v>
      </c>
      <c r="G369" s="110">
        <v>6.6666666666666666E-2</v>
      </c>
      <c r="H369" s="110">
        <v>427.71500000000003</v>
      </c>
      <c r="J369" s="91">
        <v>198.57300000000001</v>
      </c>
    </row>
    <row r="370" spans="1:10" x14ac:dyDescent="0.2">
      <c r="A370" s="91">
        <v>2031</v>
      </c>
      <c r="B370" s="91">
        <v>9</v>
      </c>
      <c r="D370" s="174">
        <v>15.625506630998418</v>
      </c>
      <c r="E370" s="91">
        <v>30.72</v>
      </c>
      <c r="F370" s="173">
        <v>214916.788</v>
      </c>
      <c r="G370" s="110">
        <v>6.5250000000000004</v>
      </c>
      <c r="H370" s="110">
        <v>337.07</v>
      </c>
      <c r="J370" s="91">
        <v>198.572</v>
      </c>
    </row>
    <row r="371" spans="1:10" x14ac:dyDescent="0.2">
      <c r="A371" s="91">
        <v>2031</v>
      </c>
      <c r="B371" s="91">
        <v>10</v>
      </c>
      <c r="D371" s="174">
        <v>15.625506630998418</v>
      </c>
      <c r="E371" s="91">
        <v>30.56</v>
      </c>
      <c r="F371" s="173">
        <v>215218.856</v>
      </c>
      <c r="G371" s="110">
        <v>104.19166666666666</v>
      </c>
      <c r="H371" s="110">
        <v>108.11999999999999</v>
      </c>
      <c r="J371" s="91">
        <v>198.571</v>
      </c>
    </row>
    <row r="372" spans="1:10" x14ac:dyDescent="0.2">
      <c r="A372" s="91">
        <v>2031</v>
      </c>
      <c r="B372" s="91">
        <v>11</v>
      </c>
      <c r="D372" s="174">
        <v>15.625506630998418</v>
      </c>
      <c r="E372" s="91">
        <v>30.35</v>
      </c>
      <c r="F372" s="173">
        <v>215558.75766666667</v>
      </c>
      <c r="G372" s="110">
        <v>337.27333333333337</v>
      </c>
      <c r="H372" s="110">
        <v>15.518333333333334</v>
      </c>
      <c r="J372" s="91">
        <v>198.56299999999999</v>
      </c>
    </row>
    <row r="373" spans="1:10" x14ac:dyDescent="0.2">
      <c r="A373" s="91">
        <v>2031</v>
      </c>
      <c r="B373" s="91">
        <v>12</v>
      </c>
      <c r="D373" s="174">
        <v>15.625506630998418</v>
      </c>
      <c r="E373" s="91">
        <v>31</v>
      </c>
      <c r="F373" s="173">
        <v>215898.65933333331</v>
      </c>
      <c r="G373" s="110">
        <v>673.79166666666663</v>
      </c>
      <c r="H373" s="110">
        <v>1.4200000000000002</v>
      </c>
      <c r="J373" s="91">
        <v>198.55500000000001</v>
      </c>
    </row>
    <row r="374" spans="1:10" x14ac:dyDescent="0.2">
      <c r="A374" s="91">
        <v>2032</v>
      </c>
      <c r="B374" s="91">
        <v>1</v>
      </c>
      <c r="D374" s="174">
        <v>15.938016763618387</v>
      </c>
      <c r="E374" s="91">
        <v>31.65</v>
      </c>
      <c r="F374" s="173">
        <v>216238.56099999999</v>
      </c>
      <c r="G374" s="110">
        <v>919.30166666666662</v>
      </c>
      <c r="H374" s="110">
        <v>0.2</v>
      </c>
      <c r="J374" s="91">
        <v>198.547</v>
      </c>
    </row>
    <row r="375" spans="1:10" x14ac:dyDescent="0.2">
      <c r="A375" s="91">
        <v>2032</v>
      </c>
      <c r="B375" s="91">
        <v>2</v>
      </c>
      <c r="D375" s="174">
        <v>15.938016763618387</v>
      </c>
      <c r="E375" s="91">
        <v>29.92</v>
      </c>
      <c r="F375" s="173">
        <v>216561.76133333333</v>
      </c>
      <c r="G375" s="110">
        <v>855.41833333333329</v>
      </c>
      <c r="H375" s="110">
        <v>3.3333333333333333E-2</v>
      </c>
      <c r="J375" s="91">
        <v>198.53366666666668</v>
      </c>
    </row>
    <row r="376" spans="1:10" x14ac:dyDescent="0.2">
      <c r="A376" s="91">
        <v>2032</v>
      </c>
      <c r="B376" s="91">
        <v>3</v>
      </c>
      <c r="D376" s="174">
        <v>15.938016763618387</v>
      </c>
      <c r="E376" s="91">
        <v>30.09</v>
      </c>
      <c r="F376" s="173">
        <v>216884.96166666667</v>
      </c>
      <c r="G376" s="110">
        <v>655.82500000000005</v>
      </c>
      <c r="H376" s="110">
        <v>2.74</v>
      </c>
      <c r="J376" s="91">
        <v>198.52033333333333</v>
      </c>
    </row>
    <row r="377" spans="1:10" x14ac:dyDescent="0.2">
      <c r="A377" s="91">
        <v>2032</v>
      </c>
      <c r="B377" s="91">
        <v>4</v>
      </c>
      <c r="D377" s="174">
        <v>15.938016763618387</v>
      </c>
      <c r="E377" s="91">
        <v>30.49</v>
      </c>
      <c r="F377" s="173">
        <v>217208.16200000001</v>
      </c>
      <c r="G377" s="110">
        <v>370.82666666666665</v>
      </c>
      <c r="H377" s="110">
        <v>21.470000000000002</v>
      </c>
      <c r="J377" s="91">
        <v>198.50700000000001</v>
      </c>
    </row>
    <row r="378" spans="1:10" x14ac:dyDescent="0.2">
      <c r="A378" s="91">
        <v>2032</v>
      </c>
      <c r="B378" s="91">
        <v>5</v>
      </c>
      <c r="D378" s="174">
        <v>15.938016763618387</v>
      </c>
      <c r="E378" s="91">
        <v>29.81</v>
      </c>
      <c r="F378" s="173">
        <v>217533.72933333335</v>
      </c>
      <c r="G378" s="110">
        <v>138.98333333333332</v>
      </c>
      <c r="H378" s="110">
        <v>74.825000000000003</v>
      </c>
      <c r="J378" s="91">
        <v>198.49233333333333</v>
      </c>
    </row>
    <row r="379" spans="1:10" x14ac:dyDescent="0.2">
      <c r="A379" s="91">
        <v>2032</v>
      </c>
      <c r="B379" s="91">
        <v>6</v>
      </c>
      <c r="D379" s="174">
        <v>15.938016763618387</v>
      </c>
      <c r="E379" s="91">
        <v>30.68</v>
      </c>
      <c r="F379" s="173">
        <v>217859.29666666666</v>
      </c>
      <c r="G379" s="110">
        <v>27.896666666666665</v>
      </c>
      <c r="H379" s="110">
        <v>231.15</v>
      </c>
      <c r="J379" s="91">
        <v>198.47766666666666</v>
      </c>
    </row>
    <row r="380" spans="1:10" x14ac:dyDescent="0.2">
      <c r="A380" s="91">
        <v>2032</v>
      </c>
      <c r="B380" s="91">
        <v>7</v>
      </c>
      <c r="D380" s="174">
        <v>15.938016763618387</v>
      </c>
      <c r="E380" s="91">
        <v>30.66</v>
      </c>
      <c r="F380" s="173">
        <v>218184.864</v>
      </c>
      <c r="G380" s="110">
        <v>0.75</v>
      </c>
      <c r="H380" s="110">
        <v>408.97</v>
      </c>
      <c r="J380" s="91">
        <v>198.46299999999999</v>
      </c>
    </row>
    <row r="381" spans="1:10" x14ac:dyDescent="0.2">
      <c r="A381" s="91">
        <v>2032</v>
      </c>
      <c r="B381" s="91">
        <v>8</v>
      </c>
      <c r="D381" s="174">
        <v>15.938016763618387</v>
      </c>
      <c r="E381" s="91">
        <v>30.07</v>
      </c>
      <c r="F381" s="173">
        <v>218482.43</v>
      </c>
      <c r="G381" s="110">
        <v>6.6666666666666666E-2</v>
      </c>
      <c r="H381" s="110">
        <v>427.71500000000003</v>
      </c>
      <c r="J381" s="91">
        <v>198.45466666666667</v>
      </c>
    </row>
    <row r="382" spans="1:10" x14ac:dyDescent="0.2">
      <c r="A382" s="91">
        <v>2032</v>
      </c>
      <c r="B382" s="91">
        <v>9</v>
      </c>
      <c r="D382" s="174">
        <v>15.938016763618387</v>
      </c>
      <c r="E382" s="91">
        <v>30.72</v>
      </c>
      <c r="F382" s="173">
        <v>218779.99600000001</v>
      </c>
      <c r="G382" s="110">
        <v>6.5250000000000004</v>
      </c>
      <c r="H382" s="110">
        <v>337.07</v>
      </c>
      <c r="J382" s="91">
        <v>198.44633333333331</v>
      </c>
    </row>
    <row r="383" spans="1:10" x14ac:dyDescent="0.2">
      <c r="A383" s="91">
        <v>2032</v>
      </c>
      <c r="B383" s="91">
        <v>10</v>
      </c>
      <c r="D383" s="174">
        <v>15.938016763618387</v>
      </c>
      <c r="E383" s="91">
        <v>30.56</v>
      </c>
      <c r="F383" s="173">
        <v>219077.56200000001</v>
      </c>
      <c r="G383" s="110">
        <v>104.19166666666666</v>
      </c>
      <c r="H383" s="110">
        <v>108.11999999999999</v>
      </c>
      <c r="J383" s="91">
        <v>198.43799999999999</v>
      </c>
    </row>
    <row r="384" spans="1:10" x14ac:dyDescent="0.2">
      <c r="A384" s="91">
        <v>2032</v>
      </c>
      <c r="B384" s="91">
        <v>11</v>
      </c>
      <c r="D384" s="174">
        <v>15.938016763618387</v>
      </c>
      <c r="E384" s="91">
        <v>30.35</v>
      </c>
      <c r="F384" s="173">
        <v>219419.29566666667</v>
      </c>
      <c r="G384" s="110">
        <v>337.27333333333337</v>
      </c>
      <c r="H384" s="110">
        <v>15.518333333333334</v>
      </c>
      <c r="J384" s="91">
        <v>198.43766666666667</v>
      </c>
    </row>
    <row r="385" spans="1:10" x14ac:dyDescent="0.2">
      <c r="A385" s="91">
        <v>2032</v>
      </c>
      <c r="B385" s="91">
        <v>12</v>
      </c>
      <c r="D385" s="174">
        <v>15.938016763618387</v>
      </c>
      <c r="E385" s="91">
        <v>31</v>
      </c>
      <c r="F385" s="173">
        <v>219761.02933333334</v>
      </c>
      <c r="G385" s="110">
        <v>673.79166666666663</v>
      </c>
      <c r="H385" s="110">
        <v>1.4200000000000002</v>
      </c>
      <c r="J385" s="91">
        <v>198.43733333333333</v>
      </c>
    </row>
    <row r="386" spans="1:10" x14ac:dyDescent="0.2">
      <c r="A386" s="91">
        <v>2033</v>
      </c>
      <c r="B386" s="91">
        <v>1</v>
      </c>
      <c r="D386" s="174">
        <v>16.256777098890755</v>
      </c>
      <c r="E386" s="91">
        <v>31.65</v>
      </c>
      <c r="F386" s="173">
        <v>220102.76300000001</v>
      </c>
      <c r="G386" s="110">
        <v>919.30166666666662</v>
      </c>
      <c r="H386" s="110">
        <v>0.2</v>
      </c>
      <c r="J386" s="91">
        <v>198.43700000000001</v>
      </c>
    </row>
    <row r="387" spans="1:10" x14ac:dyDescent="0.2">
      <c r="A387" s="91">
        <v>2033</v>
      </c>
      <c r="B387" s="91">
        <v>2</v>
      </c>
      <c r="D387" s="174">
        <v>16.256777098890755</v>
      </c>
      <c r="E387" s="91">
        <v>29.92</v>
      </c>
      <c r="F387" s="173">
        <v>220427.01733333335</v>
      </c>
      <c r="G387" s="110">
        <v>855.41833333333329</v>
      </c>
      <c r="H387" s="110">
        <v>3.3333333333333333E-2</v>
      </c>
      <c r="J387" s="91">
        <v>198.40933333333334</v>
      </c>
    </row>
    <row r="388" spans="1:10" x14ac:dyDescent="0.2">
      <c r="A388" s="91">
        <v>2033</v>
      </c>
      <c r="B388" s="91">
        <v>3</v>
      </c>
      <c r="D388" s="174">
        <v>16.256777098890755</v>
      </c>
      <c r="E388" s="91">
        <v>30.09</v>
      </c>
      <c r="F388" s="173">
        <v>220751.27166666667</v>
      </c>
      <c r="G388" s="110">
        <v>655.82500000000005</v>
      </c>
      <c r="H388" s="110">
        <v>2.74</v>
      </c>
      <c r="J388" s="91">
        <v>198.38166666666669</v>
      </c>
    </row>
    <row r="389" spans="1:10" x14ac:dyDescent="0.2">
      <c r="A389" s="91">
        <v>2033</v>
      </c>
      <c r="B389" s="91">
        <v>4</v>
      </c>
      <c r="D389" s="174">
        <v>16.256777098890755</v>
      </c>
      <c r="E389" s="91">
        <v>30.49</v>
      </c>
      <c r="F389" s="173">
        <v>221075.52600000001</v>
      </c>
      <c r="G389" s="110">
        <v>370.82666666666665</v>
      </c>
      <c r="H389" s="110">
        <v>21.470000000000002</v>
      </c>
      <c r="J389" s="91">
        <v>198.35400000000001</v>
      </c>
    </row>
    <row r="390" spans="1:10" x14ac:dyDescent="0.2">
      <c r="A390" s="91">
        <v>2033</v>
      </c>
      <c r="B390" s="91">
        <v>5</v>
      </c>
      <c r="D390" s="174">
        <v>16.256777098890755</v>
      </c>
      <c r="E390" s="91">
        <v>29.81</v>
      </c>
      <c r="F390" s="173">
        <v>221436.86733333333</v>
      </c>
      <c r="G390" s="110">
        <v>138.98333333333332</v>
      </c>
      <c r="H390" s="110">
        <v>74.825000000000003</v>
      </c>
      <c r="J390" s="91">
        <v>198.32733333333334</v>
      </c>
    </row>
    <row r="391" spans="1:10" x14ac:dyDescent="0.2">
      <c r="A391" s="91">
        <v>2033</v>
      </c>
      <c r="B391" s="91">
        <v>6</v>
      </c>
      <c r="D391" s="174">
        <v>16.256777098890755</v>
      </c>
      <c r="E391" s="91">
        <v>30.68</v>
      </c>
      <c r="F391" s="173">
        <v>221798.20866666667</v>
      </c>
      <c r="G391" s="110">
        <v>27.896666666666665</v>
      </c>
      <c r="H391" s="110">
        <v>231.15</v>
      </c>
      <c r="J391" s="91">
        <v>198.30066666666667</v>
      </c>
    </row>
    <row r="392" spans="1:10" x14ac:dyDescent="0.2">
      <c r="A392" s="91">
        <v>2033</v>
      </c>
      <c r="B392" s="91">
        <v>7</v>
      </c>
      <c r="D392" s="174">
        <v>16.256777098890755</v>
      </c>
      <c r="E392" s="91">
        <v>30.66</v>
      </c>
      <c r="F392" s="173">
        <v>222159.55</v>
      </c>
      <c r="G392" s="110">
        <v>0.75</v>
      </c>
      <c r="H392" s="110">
        <v>408.97</v>
      </c>
      <c r="J392" s="91">
        <v>198.274</v>
      </c>
    </row>
    <row r="393" spans="1:10" x14ac:dyDescent="0.2">
      <c r="A393" s="91">
        <v>2033</v>
      </c>
      <c r="B393" s="91">
        <v>8</v>
      </c>
      <c r="D393" s="174">
        <v>16.256777098890755</v>
      </c>
      <c r="E393" s="91">
        <v>30.07</v>
      </c>
      <c r="F393" s="173">
        <v>222480.92799999999</v>
      </c>
      <c r="G393" s="110">
        <v>6.6666666666666666E-2</v>
      </c>
      <c r="H393" s="110">
        <v>427.71500000000003</v>
      </c>
      <c r="J393" s="91">
        <v>198.26633333333334</v>
      </c>
    </row>
    <row r="394" spans="1:10" x14ac:dyDescent="0.2">
      <c r="A394" s="91">
        <v>2033</v>
      </c>
      <c r="B394" s="91">
        <v>9</v>
      </c>
      <c r="D394" s="174">
        <v>16.256777098890755</v>
      </c>
      <c r="E394" s="91">
        <v>30.72</v>
      </c>
      <c r="F394" s="173">
        <v>222802.30600000001</v>
      </c>
      <c r="G394" s="110">
        <v>6.5250000000000004</v>
      </c>
      <c r="H394" s="110">
        <v>337.07</v>
      </c>
      <c r="J394" s="91">
        <v>198.25866666666667</v>
      </c>
    </row>
    <row r="395" spans="1:10" x14ac:dyDescent="0.2">
      <c r="A395" s="91">
        <v>2033</v>
      </c>
      <c r="B395" s="91">
        <v>10</v>
      </c>
      <c r="D395" s="174">
        <v>16.256777098890755</v>
      </c>
      <c r="E395" s="91">
        <v>30.56</v>
      </c>
      <c r="F395" s="173">
        <v>223123.68400000001</v>
      </c>
      <c r="G395" s="110">
        <v>104.19166666666666</v>
      </c>
      <c r="H395" s="110">
        <v>108.11999999999999</v>
      </c>
      <c r="J395" s="91">
        <v>198.251</v>
      </c>
    </row>
    <row r="396" spans="1:10" x14ac:dyDescent="0.2">
      <c r="A396" s="91">
        <v>2033</v>
      </c>
      <c r="B396" s="91">
        <v>11</v>
      </c>
      <c r="D396" s="174">
        <v>16.256777098890755</v>
      </c>
      <c r="E396" s="91">
        <v>30.35</v>
      </c>
      <c r="F396" s="173">
        <v>223492.41166666668</v>
      </c>
      <c r="G396" s="110">
        <v>337.27333333333337</v>
      </c>
      <c r="H396" s="110">
        <v>15.518333333333334</v>
      </c>
      <c r="J396" s="91">
        <v>198.23099999999999</v>
      </c>
    </row>
    <row r="397" spans="1:10" x14ac:dyDescent="0.2">
      <c r="A397" s="91">
        <v>2033</v>
      </c>
      <c r="B397" s="91">
        <v>12</v>
      </c>
      <c r="D397" s="174">
        <v>16.256777098890755</v>
      </c>
      <c r="E397" s="91">
        <v>31</v>
      </c>
      <c r="F397" s="173">
        <v>223861.13933333333</v>
      </c>
      <c r="G397" s="110">
        <v>673.79166666666663</v>
      </c>
      <c r="H397" s="110">
        <v>1.4200000000000002</v>
      </c>
      <c r="J397" s="91">
        <v>198.21100000000001</v>
      </c>
    </row>
    <row r="398" spans="1:10" x14ac:dyDescent="0.2">
      <c r="A398" s="91">
        <v>2034</v>
      </c>
      <c r="B398" s="91">
        <v>1</v>
      </c>
      <c r="D398" s="174">
        <v>16.581912640868566</v>
      </c>
      <c r="E398" s="91">
        <v>31.65</v>
      </c>
      <c r="F398" s="173">
        <v>224229.867</v>
      </c>
      <c r="G398" s="110">
        <v>919.30166666666662</v>
      </c>
      <c r="H398" s="110">
        <v>0.2</v>
      </c>
      <c r="J398" s="91">
        <v>198.191</v>
      </c>
    </row>
    <row r="399" spans="1:10" x14ac:dyDescent="0.2">
      <c r="A399" s="91">
        <v>2034</v>
      </c>
      <c r="B399" s="91">
        <v>2</v>
      </c>
      <c r="D399" s="174">
        <v>16.581912640868566</v>
      </c>
      <c r="E399" s="91">
        <v>29.92</v>
      </c>
      <c r="F399" s="173">
        <v>224559.27466666666</v>
      </c>
      <c r="G399" s="110">
        <v>855.41833333333329</v>
      </c>
      <c r="H399" s="110">
        <v>3.3333333333333333E-2</v>
      </c>
      <c r="J399" s="91">
        <v>198.16433333333333</v>
      </c>
    </row>
    <row r="400" spans="1:10" x14ac:dyDescent="0.2">
      <c r="A400" s="91">
        <v>2034</v>
      </c>
      <c r="B400" s="91">
        <v>3</v>
      </c>
      <c r="D400" s="174">
        <v>16.581912640868566</v>
      </c>
      <c r="E400" s="91">
        <v>30.09</v>
      </c>
      <c r="F400" s="173">
        <v>224888.68233333333</v>
      </c>
      <c r="G400" s="110">
        <v>655.82500000000005</v>
      </c>
      <c r="H400" s="110">
        <v>2.74</v>
      </c>
      <c r="J400" s="91">
        <v>198.13766666666666</v>
      </c>
    </row>
    <row r="401" spans="1:10" x14ac:dyDescent="0.2">
      <c r="A401" s="91">
        <v>2034</v>
      </c>
      <c r="B401" s="91">
        <v>4</v>
      </c>
      <c r="D401" s="174">
        <v>16.581912640868566</v>
      </c>
      <c r="E401" s="91">
        <v>30.49</v>
      </c>
      <c r="F401" s="173">
        <v>225218.09</v>
      </c>
      <c r="G401" s="110">
        <v>370.82666666666665</v>
      </c>
      <c r="H401" s="110">
        <v>21.470000000000002</v>
      </c>
      <c r="J401" s="91">
        <v>198.11099999999999</v>
      </c>
    </row>
    <row r="402" spans="1:10" x14ac:dyDescent="0.2">
      <c r="A402" s="91">
        <v>2034</v>
      </c>
      <c r="B402" s="91">
        <v>5</v>
      </c>
      <c r="D402" s="174">
        <v>16.581912640868566</v>
      </c>
      <c r="E402" s="91">
        <v>29.81</v>
      </c>
      <c r="F402" s="173">
        <v>225570.30533333332</v>
      </c>
      <c r="G402" s="110">
        <v>138.98333333333332</v>
      </c>
      <c r="H402" s="110">
        <v>74.825000000000003</v>
      </c>
      <c r="J402" s="91">
        <v>198.08866666666665</v>
      </c>
    </row>
    <row r="403" spans="1:10" x14ac:dyDescent="0.2">
      <c r="A403" s="91">
        <v>2034</v>
      </c>
      <c r="B403" s="91">
        <v>6</v>
      </c>
      <c r="D403" s="174">
        <v>16.581912640868566</v>
      </c>
      <c r="E403" s="91">
        <v>30.68</v>
      </c>
      <c r="F403" s="173">
        <v>225922.52066666668</v>
      </c>
      <c r="G403" s="110">
        <v>27.896666666666665</v>
      </c>
      <c r="H403" s="110">
        <v>231.15</v>
      </c>
      <c r="J403" s="91">
        <v>198.06633333333335</v>
      </c>
    </row>
    <row r="404" spans="1:10" x14ac:dyDescent="0.2">
      <c r="A404" s="91">
        <v>2034</v>
      </c>
      <c r="B404" s="91">
        <v>7</v>
      </c>
      <c r="D404" s="174">
        <v>16.581912640868566</v>
      </c>
      <c r="E404" s="91">
        <v>30.66</v>
      </c>
      <c r="F404" s="173">
        <v>226274.736</v>
      </c>
      <c r="G404" s="110">
        <v>0.75</v>
      </c>
      <c r="H404" s="110">
        <v>408.97</v>
      </c>
      <c r="J404" s="91">
        <v>198.04400000000001</v>
      </c>
    </row>
    <row r="405" spans="1:10" x14ac:dyDescent="0.2">
      <c r="A405" s="91">
        <v>2034</v>
      </c>
      <c r="B405" s="91">
        <v>8</v>
      </c>
      <c r="D405" s="174">
        <v>16.581912640868566</v>
      </c>
      <c r="E405" s="91">
        <v>30.07</v>
      </c>
      <c r="F405" s="173">
        <v>226609.98433333333</v>
      </c>
      <c r="G405" s="110">
        <v>6.6666666666666666E-2</v>
      </c>
      <c r="H405" s="110">
        <v>427.71500000000003</v>
      </c>
      <c r="J405" s="91">
        <v>198.03433333333334</v>
      </c>
    </row>
    <row r="406" spans="1:10" x14ac:dyDescent="0.2">
      <c r="A406" s="91">
        <v>2034</v>
      </c>
      <c r="B406" s="91">
        <v>9</v>
      </c>
      <c r="D406" s="174">
        <v>16.581912640868566</v>
      </c>
      <c r="E406" s="91">
        <v>30.72</v>
      </c>
      <c r="F406" s="173">
        <v>226945.23266666668</v>
      </c>
      <c r="G406" s="110">
        <v>6.5250000000000004</v>
      </c>
      <c r="H406" s="110">
        <v>337.07</v>
      </c>
      <c r="J406" s="91">
        <v>198.02466666666666</v>
      </c>
    </row>
    <row r="407" spans="1:10" x14ac:dyDescent="0.2">
      <c r="A407" s="91">
        <v>2034</v>
      </c>
      <c r="B407" s="91">
        <v>10</v>
      </c>
      <c r="D407" s="174">
        <v>16.581912640868566</v>
      </c>
      <c r="E407" s="91">
        <v>30.56</v>
      </c>
      <c r="F407" s="173">
        <v>227280.481</v>
      </c>
      <c r="G407" s="110">
        <v>104.19166666666666</v>
      </c>
      <c r="H407" s="110">
        <v>108.11999999999999</v>
      </c>
      <c r="J407" s="91">
        <v>198.01499999999999</v>
      </c>
    </row>
    <row r="408" spans="1:10" x14ac:dyDescent="0.2">
      <c r="A408" s="91">
        <v>2034</v>
      </c>
      <c r="B408" s="91">
        <v>11</v>
      </c>
      <c r="D408" s="174">
        <v>16.581912640868566</v>
      </c>
      <c r="E408" s="91">
        <v>30.35</v>
      </c>
      <c r="F408" s="173">
        <v>227649.57766666668</v>
      </c>
      <c r="G408" s="110">
        <v>337.27333333333337</v>
      </c>
      <c r="H408" s="110">
        <v>15.518333333333334</v>
      </c>
      <c r="J408" s="91">
        <v>198</v>
      </c>
    </row>
    <row r="409" spans="1:10" x14ac:dyDescent="0.2">
      <c r="A409" s="91">
        <v>2034</v>
      </c>
      <c r="B409" s="91">
        <v>12</v>
      </c>
      <c r="D409" s="174">
        <v>16.581912640868566</v>
      </c>
      <c r="E409" s="91">
        <v>31</v>
      </c>
      <c r="F409" s="173">
        <v>228018.67433333333</v>
      </c>
      <c r="G409" s="110">
        <v>673.79166666666663</v>
      </c>
      <c r="H409" s="110">
        <v>1.4200000000000002</v>
      </c>
      <c r="J409" s="91">
        <v>197.98499999999999</v>
      </c>
    </row>
    <row r="410" spans="1:10" x14ac:dyDescent="0.2">
      <c r="A410" s="91">
        <v>2035</v>
      </c>
      <c r="B410" s="91">
        <v>1</v>
      </c>
      <c r="D410" s="174">
        <v>16.91355089368594</v>
      </c>
      <c r="E410" s="91">
        <v>31.65</v>
      </c>
      <c r="F410" s="173">
        <v>228387.77100000001</v>
      </c>
      <c r="G410" s="110">
        <v>919.30166666666662</v>
      </c>
      <c r="H410" s="110">
        <v>0.2</v>
      </c>
      <c r="J410" s="91">
        <v>197.97</v>
      </c>
    </row>
    <row r="411" spans="1:10" x14ac:dyDescent="0.2">
      <c r="A411" s="91">
        <v>2035</v>
      </c>
      <c r="B411" s="91">
        <v>2</v>
      </c>
      <c r="D411" s="174">
        <v>16.91355089368594</v>
      </c>
      <c r="E411" s="91">
        <v>29.92</v>
      </c>
      <c r="F411" s="173">
        <v>228728.07966666666</v>
      </c>
      <c r="G411" s="110">
        <v>855.41833333333329</v>
      </c>
      <c r="H411" s="110">
        <v>3.3333333333333333E-2</v>
      </c>
      <c r="J411" s="91">
        <v>197.92033333333333</v>
      </c>
    </row>
    <row r="412" spans="1:10" x14ac:dyDescent="0.2">
      <c r="A412" s="91">
        <v>2035</v>
      </c>
      <c r="B412" s="91">
        <v>3</v>
      </c>
      <c r="D412" s="174">
        <v>16.91355089368594</v>
      </c>
      <c r="E412" s="91">
        <v>30.09</v>
      </c>
      <c r="F412" s="173">
        <v>229068.38833333334</v>
      </c>
      <c r="G412" s="110">
        <v>655.82500000000005</v>
      </c>
      <c r="H412" s="110">
        <v>2.74</v>
      </c>
      <c r="J412" s="91">
        <v>197.87066666666666</v>
      </c>
    </row>
    <row r="413" spans="1:10" x14ac:dyDescent="0.2">
      <c r="A413" s="91">
        <v>2035</v>
      </c>
      <c r="B413" s="91">
        <v>4</v>
      </c>
      <c r="D413" s="174">
        <v>16.91355089368594</v>
      </c>
      <c r="E413" s="91">
        <v>30.49</v>
      </c>
      <c r="F413" s="173">
        <v>229408.69699999999</v>
      </c>
      <c r="G413" s="110">
        <v>370.82666666666665</v>
      </c>
      <c r="H413" s="110">
        <v>21.470000000000002</v>
      </c>
      <c r="J413" s="91">
        <v>197.821</v>
      </c>
    </row>
    <row r="414" spans="1:10" x14ac:dyDescent="0.2">
      <c r="A414" s="91">
        <v>2035</v>
      </c>
      <c r="B414" s="91">
        <v>5</v>
      </c>
      <c r="D414" s="174">
        <v>16.91355089368594</v>
      </c>
      <c r="E414" s="91">
        <v>29.81</v>
      </c>
      <c r="F414" s="173">
        <v>229772.69633333333</v>
      </c>
      <c r="G414" s="110">
        <v>138.98333333333332</v>
      </c>
      <c r="H414" s="110">
        <v>74.825000000000003</v>
      </c>
      <c r="J414" s="91">
        <v>197.77866666666665</v>
      </c>
    </row>
    <row r="415" spans="1:10" x14ac:dyDescent="0.2">
      <c r="A415" s="91">
        <v>2035</v>
      </c>
      <c r="B415" s="91">
        <v>6</v>
      </c>
      <c r="D415" s="174">
        <v>16.91355089368594</v>
      </c>
      <c r="E415" s="91">
        <v>30.68</v>
      </c>
      <c r="F415" s="173">
        <v>230136.69566666667</v>
      </c>
      <c r="G415" s="110">
        <v>27.896666666666665</v>
      </c>
      <c r="H415" s="110">
        <v>231.15</v>
      </c>
      <c r="J415" s="91">
        <v>197.73633333333333</v>
      </c>
    </row>
    <row r="416" spans="1:10" x14ac:dyDescent="0.2">
      <c r="A416" s="91">
        <v>2035</v>
      </c>
      <c r="B416" s="91">
        <v>7</v>
      </c>
      <c r="D416" s="174">
        <v>16.91355089368594</v>
      </c>
      <c r="E416" s="91">
        <v>30.66</v>
      </c>
      <c r="F416" s="173">
        <v>230500.69500000001</v>
      </c>
      <c r="G416" s="110">
        <v>0.75</v>
      </c>
      <c r="H416" s="110">
        <v>408.97</v>
      </c>
      <c r="J416" s="91">
        <v>197.69399999999999</v>
      </c>
    </row>
    <row r="417" spans="1:10" x14ac:dyDescent="0.2">
      <c r="A417" s="91">
        <v>2035</v>
      </c>
      <c r="B417" s="91">
        <v>8</v>
      </c>
      <c r="D417" s="174">
        <v>16.91355089368594</v>
      </c>
      <c r="E417" s="91">
        <v>30.07</v>
      </c>
      <c r="F417" s="173">
        <v>230836.63233333334</v>
      </c>
      <c r="G417" s="110">
        <v>6.6666666666666666E-2</v>
      </c>
      <c r="H417" s="110">
        <v>427.71500000000003</v>
      </c>
      <c r="J417" s="91">
        <v>197.661</v>
      </c>
    </row>
    <row r="418" spans="1:10" x14ac:dyDescent="0.2">
      <c r="A418" s="91">
        <v>2035</v>
      </c>
      <c r="B418" s="91">
        <v>9</v>
      </c>
      <c r="D418" s="174">
        <v>16.91355089368594</v>
      </c>
      <c r="E418" s="91">
        <v>30.72</v>
      </c>
      <c r="F418" s="173">
        <v>231172.56966666668</v>
      </c>
      <c r="G418" s="110">
        <v>6.5250000000000004</v>
      </c>
      <c r="H418" s="110">
        <v>337.07</v>
      </c>
      <c r="J418" s="91">
        <v>197.62799999999999</v>
      </c>
    </row>
    <row r="419" spans="1:10" x14ac:dyDescent="0.2">
      <c r="A419" s="91">
        <v>2035</v>
      </c>
      <c r="B419" s="91">
        <v>10</v>
      </c>
      <c r="D419" s="174">
        <v>16.91355089368594</v>
      </c>
      <c r="E419" s="91">
        <v>30.56</v>
      </c>
      <c r="F419" s="173">
        <v>231508.50700000001</v>
      </c>
      <c r="G419" s="110">
        <v>104.19166666666666</v>
      </c>
      <c r="H419" s="110">
        <v>108.11999999999999</v>
      </c>
      <c r="J419" s="91">
        <v>197.595</v>
      </c>
    </row>
    <row r="420" spans="1:10" x14ac:dyDescent="0.2">
      <c r="A420" s="91">
        <v>2035</v>
      </c>
      <c r="B420" s="91">
        <v>11</v>
      </c>
      <c r="D420" s="174">
        <v>16.91355089368594</v>
      </c>
      <c r="E420" s="91">
        <v>30.35</v>
      </c>
      <c r="F420" s="173">
        <v>231879.60700000002</v>
      </c>
      <c r="G420" s="110">
        <v>337.27333333333337</v>
      </c>
      <c r="H420" s="110">
        <v>15.518333333333334</v>
      </c>
      <c r="J420" s="91">
        <v>197.55466666666666</v>
      </c>
    </row>
    <row r="421" spans="1:10" x14ac:dyDescent="0.2">
      <c r="A421" s="91">
        <v>2035</v>
      </c>
      <c r="B421" s="91">
        <v>12</v>
      </c>
      <c r="D421" s="174">
        <v>16.91355089368594</v>
      </c>
      <c r="E421" s="91">
        <v>31</v>
      </c>
      <c r="F421" s="173">
        <v>232250.70699999999</v>
      </c>
      <c r="G421" s="110">
        <v>673.79166666666663</v>
      </c>
      <c r="H421" s="110">
        <v>1.4200000000000002</v>
      </c>
      <c r="J421" s="91">
        <v>197.51433333333333</v>
      </c>
    </row>
    <row r="422" spans="1:10" x14ac:dyDescent="0.2">
      <c r="A422" s="91">
        <v>2036</v>
      </c>
      <c r="B422" s="91">
        <v>1</v>
      </c>
      <c r="D422" s="174">
        <v>17.251821911559659</v>
      </c>
      <c r="E422" s="91">
        <v>31.65</v>
      </c>
      <c r="F422" s="173">
        <v>232621.807</v>
      </c>
      <c r="G422" s="110">
        <v>919.30166666666662</v>
      </c>
      <c r="H422" s="110">
        <v>0.2</v>
      </c>
      <c r="J422" s="91">
        <v>197.47399999999999</v>
      </c>
    </row>
    <row r="423" spans="1:10" x14ac:dyDescent="0.2">
      <c r="A423" s="91">
        <v>2036</v>
      </c>
      <c r="B423" s="91">
        <v>2</v>
      </c>
      <c r="D423" s="174">
        <v>17.251821911559659</v>
      </c>
      <c r="E423" s="91">
        <v>29.92</v>
      </c>
      <c r="F423" s="173">
        <v>232966.44333333333</v>
      </c>
      <c r="G423" s="110">
        <v>855.41833333333329</v>
      </c>
      <c r="H423" s="110">
        <v>3.3333333333333333E-2</v>
      </c>
      <c r="J423" s="91">
        <v>197.43366666666665</v>
      </c>
    </row>
    <row r="424" spans="1:10" x14ac:dyDescent="0.2">
      <c r="A424" s="91">
        <v>2036</v>
      </c>
      <c r="B424" s="91">
        <v>3</v>
      </c>
      <c r="D424" s="174">
        <v>17.251821911559659</v>
      </c>
      <c r="E424" s="91">
        <v>30.09</v>
      </c>
      <c r="F424" s="173">
        <v>233311.07966666666</v>
      </c>
      <c r="G424" s="110">
        <v>655.82500000000005</v>
      </c>
      <c r="H424" s="110">
        <v>2.74</v>
      </c>
      <c r="J424" s="91">
        <v>197.39333333333335</v>
      </c>
    </row>
    <row r="425" spans="1:10" x14ac:dyDescent="0.2">
      <c r="A425" s="91">
        <v>2036</v>
      </c>
      <c r="B425" s="91">
        <v>4</v>
      </c>
      <c r="D425" s="174">
        <v>17.251821911559659</v>
      </c>
      <c r="E425" s="91">
        <v>30.49</v>
      </c>
      <c r="F425" s="173">
        <v>233655.71599999999</v>
      </c>
      <c r="G425" s="110">
        <v>370.82666666666665</v>
      </c>
      <c r="H425" s="110">
        <v>21.470000000000002</v>
      </c>
      <c r="J425" s="91">
        <v>197.35300000000001</v>
      </c>
    </row>
    <row r="426" spans="1:10" x14ac:dyDescent="0.2">
      <c r="A426" s="91">
        <v>2036</v>
      </c>
      <c r="B426" s="91">
        <v>5</v>
      </c>
      <c r="D426" s="174">
        <v>17.251821911559659</v>
      </c>
      <c r="E426" s="91">
        <v>29.81</v>
      </c>
      <c r="F426" s="173">
        <v>234015.45833333331</v>
      </c>
      <c r="G426" s="110">
        <v>138.98333333333332</v>
      </c>
      <c r="H426" s="110">
        <v>74.825000000000003</v>
      </c>
      <c r="J426" s="91">
        <v>197.33</v>
      </c>
    </row>
    <row r="427" spans="1:10" x14ac:dyDescent="0.2">
      <c r="A427" s="91">
        <v>2036</v>
      </c>
      <c r="B427" s="91">
        <v>6</v>
      </c>
      <c r="D427" s="174">
        <v>17.251821911559659</v>
      </c>
      <c r="E427" s="91">
        <v>30.68</v>
      </c>
      <c r="F427" s="173">
        <v>234375.20066666667</v>
      </c>
      <c r="G427" s="110">
        <v>27.896666666666665</v>
      </c>
      <c r="H427" s="110">
        <v>231.15</v>
      </c>
      <c r="J427" s="91">
        <v>197.30699999999999</v>
      </c>
    </row>
    <row r="428" spans="1:10" x14ac:dyDescent="0.2">
      <c r="A428" s="91">
        <v>2036</v>
      </c>
      <c r="B428" s="91">
        <v>7</v>
      </c>
      <c r="D428" s="174">
        <v>17.251821911559659</v>
      </c>
      <c r="E428" s="91">
        <v>30.66</v>
      </c>
      <c r="F428" s="173">
        <v>234734.943</v>
      </c>
      <c r="G428" s="110">
        <v>0.75</v>
      </c>
      <c r="H428" s="110">
        <v>408.97</v>
      </c>
      <c r="J428" s="91">
        <v>197.28399999999999</v>
      </c>
    </row>
    <row r="429" spans="1:10" x14ac:dyDescent="0.2">
      <c r="A429" s="91">
        <v>2036</v>
      </c>
      <c r="B429" s="91">
        <v>8</v>
      </c>
      <c r="D429" s="174">
        <v>17.251821911559659</v>
      </c>
      <c r="E429" s="91">
        <v>30.07</v>
      </c>
      <c r="F429" s="173">
        <v>235067.83300000001</v>
      </c>
      <c r="G429" s="110">
        <v>6.6666666666666666E-2</v>
      </c>
      <c r="H429" s="110">
        <v>427.71500000000003</v>
      </c>
      <c r="J429" s="91">
        <v>197.27833333333334</v>
      </c>
    </row>
    <row r="430" spans="1:10" x14ac:dyDescent="0.2">
      <c r="A430" s="91">
        <v>2036</v>
      </c>
      <c r="B430" s="91">
        <v>9</v>
      </c>
      <c r="D430" s="174">
        <v>17.251821911559659</v>
      </c>
      <c r="E430" s="91">
        <v>30.72</v>
      </c>
      <c r="F430" s="173">
        <v>235400.723</v>
      </c>
      <c r="G430" s="110">
        <v>6.5250000000000004</v>
      </c>
      <c r="H430" s="110">
        <v>337.07</v>
      </c>
      <c r="J430" s="91">
        <v>197.27266666666665</v>
      </c>
    </row>
    <row r="431" spans="1:10" x14ac:dyDescent="0.2">
      <c r="A431" s="91">
        <v>2036</v>
      </c>
      <c r="B431" s="91">
        <v>10</v>
      </c>
      <c r="D431" s="174">
        <v>17.251821911559659</v>
      </c>
      <c r="E431" s="91">
        <v>30.56</v>
      </c>
      <c r="F431" s="173">
        <v>235733.61300000001</v>
      </c>
      <c r="G431" s="110">
        <v>104.19166666666666</v>
      </c>
      <c r="H431" s="110">
        <v>108.11999999999999</v>
      </c>
      <c r="J431" s="91">
        <v>197.267</v>
      </c>
    </row>
    <row r="432" spans="1:10" x14ac:dyDescent="0.2">
      <c r="A432" s="91">
        <v>2036</v>
      </c>
      <c r="B432" s="91">
        <v>11</v>
      </c>
      <c r="D432" s="174">
        <v>17.251821911559659</v>
      </c>
      <c r="E432" s="91">
        <v>30.35</v>
      </c>
      <c r="F432" s="173">
        <v>236115.83933333334</v>
      </c>
      <c r="G432" s="110">
        <v>337.27333333333337</v>
      </c>
      <c r="H432" s="110">
        <v>15.518333333333334</v>
      </c>
      <c r="J432" s="91">
        <v>197.256</v>
      </c>
    </row>
    <row r="433" spans="1:10" x14ac:dyDescent="0.2">
      <c r="A433" s="91">
        <v>2036</v>
      </c>
      <c r="B433" s="91">
        <v>12</v>
      </c>
      <c r="D433" s="174">
        <v>17.251821911559659</v>
      </c>
      <c r="E433" s="91">
        <v>31</v>
      </c>
      <c r="F433" s="173">
        <v>236498.06566666666</v>
      </c>
      <c r="G433" s="110">
        <v>673.79166666666663</v>
      </c>
      <c r="H433" s="110">
        <v>1.4200000000000002</v>
      </c>
      <c r="J433" s="91">
        <v>197.245</v>
      </c>
    </row>
    <row r="434" spans="1:10" x14ac:dyDescent="0.2">
      <c r="A434" s="91">
        <v>2037</v>
      </c>
      <c r="B434" s="91">
        <v>1</v>
      </c>
      <c r="D434" s="174">
        <v>17.596858349790853</v>
      </c>
      <c r="E434" s="91">
        <v>31.65</v>
      </c>
      <c r="F434" s="173">
        <v>236880.29199999999</v>
      </c>
      <c r="G434" s="110">
        <v>919.30166666666662</v>
      </c>
      <c r="H434" s="110">
        <v>0.2</v>
      </c>
      <c r="J434" s="91">
        <v>197.23400000000001</v>
      </c>
    </row>
    <row r="435" spans="1:10" x14ac:dyDescent="0.2">
      <c r="A435" s="91">
        <v>2037</v>
      </c>
      <c r="B435" s="91">
        <v>2</v>
      </c>
      <c r="D435" s="174">
        <v>17.596858349790853</v>
      </c>
      <c r="E435" s="91">
        <v>29.92</v>
      </c>
      <c r="F435" s="173">
        <v>237241.739</v>
      </c>
      <c r="G435" s="110">
        <v>855.41833333333329</v>
      </c>
      <c r="H435" s="110">
        <v>3.3333333333333333E-2</v>
      </c>
      <c r="J435" s="91">
        <v>197.20600000000002</v>
      </c>
    </row>
    <row r="436" spans="1:10" x14ac:dyDescent="0.2">
      <c r="A436" s="91">
        <v>2037</v>
      </c>
      <c r="B436" s="91">
        <v>3</v>
      </c>
      <c r="D436" s="174">
        <v>17.596858349790853</v>
      </c>
      <c r="E436" s="91">
        <v>30.09</v>
      </c>
      <c r="F436" s="173">
        <v>237603.18599999999</v>
      </c>
      <c r="G436" s="110">
        <v>655.82500000000005</v>
      </c>
      <c r="H436" s="110">
        <v>2.74</v>
      </c>
      <c r="J436" s="91">
        <v>197.178</v>
      </c>
    </row>
    <row r="437" spans="1:10" x14ac:dyDescent="0.2">
      <c r="A437" s="91">
        <v>2037</v>
      </c>
      <c r="B437" s="91">
        <v>4</v>
      </c>
      <c r="D437" s="174">
        <v>17.596858349790853</v>
      </c>
      <c r="E437" s="91">
        <v>30.49</v>
      </c>
      <c r="F437" s="173">
        <v>237964.633</v>
      </c>
      <c r="G437" s="110">
        <v>370.82666666666665</v>
      </c>
      <c r="H437" s="110">
        <v>21.470000000000002</v>
      </c>
      <c r="J437" s="91">
        <v>197.15</v>
      </c>
    </row>
    <row r="438" spans="1:10" x14ac:dyDescent="0.2">
      <c r="A438" s="91">
        <v>2037</v>
      </c>
      <c r="B438" s="91">
        <v>5</v>
      </c>
      <c r="D438" s="174">
        <v>17.596858349790853</v>
      </c>
      <c r="E438" s="91">
        <v>29.81</v>
      </c>
      <c r="F438" s="173">
        <v>238356.05933333334</v>
      </c>
      <c r="G438" s="110">
        <v>138.98333333333332</v>
      </c>
      <c r="H438" s="110">
        <v>74.825000000000003</v>
      </c>
      <c r="J438" s="91">
        <v>197.14233333333334</v>
      </c>
    </row>
    <row r="439" spans="1:10" x14ac:dyDescent="0.2">
      <c r="A439" s="91">
        <v>2037</v>
      </c>
      <c r="B439" s="91">
        <v>6</v>
      </c>
      <c r="D439" s="174">
        <v>17.596858349790853</v>
      </c>
      <c r="E439" s="91">
        <v>30.68</v>
      </c>
      <c r="F439" s="173">
        <v>238747.48566666667</v>
      </c>
      <c r="G439" s="110">
        <v>27.896666666666665</v>
      </c>
      <c r="H439" s="110">
        <v>231.15</v>
      </c>
      <c r="J439" s="91">
        <v>197.13466666666667</v>
      </c>
    </row>
    <row r="440" spans="1:10" x14ac:dyDescent="0.2">
      <c r="A440" s="91">
        <v>2037</v>
      </c>
      <c r="B440" s="91">
        <v>7</v>
      </c>
      <c r="D440" s="174">
        <v>17.596858349790853</v>
      </c>
      <c r="E440" s="91">
        <v>30.66</v>
      </c>
      <c r="F440" s="173">
        <v>239138.91200000001</v>
      </c>
      <c r="G440" s="110">
        <v>0.75</v>
      </c>
      <c r="H440" s="110">
        <v>408.97</v>
      </c>
      <c r="J440" s="91">
        <v>197.12700000000001</v>
      </c>
    </row>
    <row r="441" spans="1:10" x14ac:dyDescent="0.2">
      <c r="A441" s="91">
        <v>2037</v>
      </c>
      <c r="B441" s="91">
        <v>8</v>
      </c>
      <c r="D441" s="174">
        <v>17.596858349790853</v>
      </c>
      <c r="E441" s="91">
        <v>30.07</v>
      </c>
      <c r="F441" s="173">
        <v>239473.93466666667</v>
      </c>
      <c r="G441" s="110">
        <v>6.6666666666666666E-2</v>
      </c>
      <c r="H441" s="110">
        <v>427.71500000000003</v>
      </c>
      <c r="J441" s="91">
        <v>197.12166666666667</v>
      </c>
    </row>
    <row r="442" spans="1:10" x14ac:dyDescent="0.2">
      <c r="A442" s="91">
        <v>2037</v>
      </c>
      <c r="B442" s="91">
        <v>9</v>
      </c>
      <c r="D442" s="174">
        <v>17.596858349790853</v>
      </c>
      <c r="E442" s="91">
        <v>30.72</v>
      </c>
      <c r="F442" s="173">
        <v>239808.95733333335</v>
      </c>
      <c r="G442" s="110">
        <v>6.5250000000000004</v>
      </c>
      <c r="H442" s="110">
        <v>337.07</v>
      </c>
      <c r="J442" s="91">
        <v>197.11633333333333</v>
      </c>
    </row>
    <row r="443" spans="1:10" x14ac:dyDescent="0.2">
      <c r="A443" s="91">
        <v>2037</v>
      </c>
      <c r="B443" s="91">
        <v>10</v>
      </c>
      <c r="D443" s="174">
        <v>17.596858349790853</v>
      </c>
      <c r="E443" s="91">
        <v>30.56</v>
      </c>
      <c r="F443" s="173">
        <v>240143.98</v>
      </c>
      <c r="G443" s="110">
        <v>104.19166666666666</v>
      </c>
      <c r="H443" s="110">
        <v>108.11999999999999</v>
      </c>
      <c r="J443" s="91">
        <v>197.11099999999999</v>
      </c>
    </row>
    <row r="444" spans="1:10" x14ac:dyDescent="0.2">
      <c r="A444" s="91">
        <v>2037</v>
      </c>
      <c r="B444" s="91">
        <v>11</v>
      </c>
      <c r="D444" s="174">
        <v>17.596858349790853</v>
      </c>
      <c r="E444" s="91">
        <v>30.35</v>
      </c>
      <c r="F444" s="173">
        <v>240549.413</v>
      </c>
      <c r="G444" s="110">
        <v>337.27333333333337</v>
      </c>
      <c r="H444" s="110">
        <v>15.518333333333334</v>
      </c>
      <c r="J444" s="91">
        <v>197.08766666666665</v>
      </c>
    </row>
    <row r="445" spans="1:10" x14ac:dyDescent="0.2">
      <c r="A445" s="91">
        <v>2037</v>
      </c>
      <c r="B445" s="91">
        <v>12</v>
      </c>
      <c r="D445" s="174">
        <v>17.596858349790853</v>
      </c>
      <c r="E445" s="91">
        <v>31</v>
      </c>
      <c r="F445" s="173">
        <v>240954.84600000002</v>
      </c>
      <c r="G445" s="110">
        <v>673.79166666666663</v>
      </c>
      <c r="H445" s="110">
        <v>1.4200000000000002</v>
      </c>
      <c r="J445" s="91">
        <v>197.06433333333334</v>
      </c>
    </row>
    <row r="446" spans="1:10" x14ac:dyDescent="0.2">
      <c r="A446" s="91">
        <v>2038</v>
      </c>
      <c r="B446" s="91">
        <v>1</v>
      </c>
      <c r="D446" s="174">
        <v>17.948795516786671</v>
      </c>
      <c r="E446" s="91">
        <v>31.65</v>
      </c>
      <c r="F446" s="173">
        <v>241360.27900000001</v>
      </c>
      <c r="G446" s="110">
        <v>919.30166666666662</v>
      </c>
      <c r="H446" s="110">
        <v>0.2</v>
      </c>
      <c r="J446" s="91">
        <v>197.041</v>
      </c>
    </row>
    <row r="447" spans="1:10" x14ac:dyDescent="0.2">
      <c r="A447" s="91">
        <v>2038</v>
      </c>
      <c r="B447" s="91">
        <v>2</v>
      </c>
      <c r="D447" s="174">
        <v>17.948795516786671</v>
      </c>
      <c r="E447" s="91">
        <v>29.92</v>
      </c>
      <c r="F447" s="173">
        <v>241708.71633333334</v>
      </c>
      <c r="G447" s="110">
        <v>855.41833333333329</v>
      </c>
      <c r="H447" s="110">
        <v>3.3333333333333333E-2</v>
      </c>
      <c r="J447" s="91">
        <v>197.01166666666666</v>
      </c>
    </row>
    <row r="448" spans="1:10" x14ac:dyDescent="0.2">
      <c r="A448" s="91">
        <v>2038</v>
      </c>
      <c r="B448" s="91">
        <v>3</v>
      </c>
      <c r="D448" s="174">
        <v>17.948795516786671</v>
      </c>
      <c r="E448" s="91">
        <v>30.09</v>
      </c>
      <c r="F448" s="173">
        <v>242057.15366666665</v>
      </c>
      <c r="G448" s="110">
        <v>655.82500000000005</v>
      </c>
      <c r="H448" s="110">
        <v>2.74</v>
      </c>
      <c r="J448" s="91">
        <v>196.98233333333334</v>
      </c>
    </row>
    <row r="449" spans="1:10" x14ac:dyDescent="0.2">
      <c r="A449" s="91">
        <v>2038</v>
      </c>
      <c r="B449" s="91">
        <v>4</v>
      </c>
      <c r="D449" s="174">
        <v>17.948795516786671</v>
      </c>
      <c r="E449" s="91">
        <v>30.49</v>
      </c>
      <c r="F449" s="173">
        <v>242405.59099999999</v>
      </c>
      <c r="G449" s="110">
        <v>370.82666666666665</v>
      </c>
      <c r="H449" s="110">
        <v>21.470000000000002</v>
      </c>
      <c r="J449" s="91">
        <v>196.953</v>
      </c>
    </row>
    <row r="450" spans="1:10" x14ac:dyDescent="0.2">
      <c r="A450" s="91">
        <v>2038</v>
      </c>
      <c r="B450" s="91">
        <v>5</v>
      </c>
      <c r="D450" s="174">
        <v>17.948795516786671</v>
      </c>
      <c r="E450" s="91">
        <v>29.81</v>
      </c>
      <c r="F450" s="173">
        <v>242793.92766666666</v>
      </c>
      <c r="G450" s="110">
        <v>138.98333333333332</v>
      </c>
      <c r="H450" s="110">
        <v>74.825000000000003</v>
      </c>
      <c r="J450" s="91">
        <v>196.935</v>
      </c>
    </row>
    <row r="451" spans="1:10" x14ac:dyDescent="0.2">
      <c r="A451" s="91">
        <v>2038</v>
      </c>
      <c r="B451" s="91">
        <v>6</v>
      </c>
      <c r="D451" s="174">
        <v>17.948795516786671</v>
      </c>
      <c r="E451" s="91">
        <v>30.68</v>
      </c>
      <c r="F451" s="173">
        <v>243182.26433333333</v>
      </c>
      <c r="G451" s="110">
        <v>27.896666666666665</v>
      </c>
      <c r="H451" s="110">
        <v>231.15</v>
      </c>
      <c r="J451" s="91">
        <v>196.917</v>
      </c>
    </row>
    <row r="452" spans="1:10" x14ac:dyDescent="0.2">
      <c r="A452" s="91">
        <v>2038</v>
      </c>
      <c r="B452" s="91">
        <v>7</v>
      </c>
      <c r="D452" s="174">
        <v>17.948795516786671</v>
      </c>
      <c r="E452" s="91">
        <v>30.66</v>
      </c>
      <c r="F452" s="173">
        <v>243570.601</v>
      </c>
      <c r="G452" s="110">
        <v>0.75</v>
      </c>
      <c r="H452" s="110">
        <v>408.97</v>
      </c>
      <c r="J452" s="91">
        <v>196.899</v>
      </c>
    </row>
    <row r="453" spans="1:10" x14ac:dyDescent="0.2">
      <c r="A453" s="91">
        <v>2038</v>
      </c>
      <c r="B453" s="91">
        <v>8</v>
      </c>
      <c r="D453" s="174">
        <v>17.948795516786671</v>
      </c>
      <c r="E453" s="91">
        <v>30.07</v>
      </c>
      <c r="F453" s="173">
        <v>243902.69466666668</v>
      </c>
      <c r="G453" s="110">
        <v>6.6666666666666666E-2</v>
      </c>
      <c r="H453" s="110">
        <v>427.71500000000003</v>
      </c>
      <c r="J453" s="91">
        <v>196.89099999999999</v>
      </c>
    </row>
    <row r="454" spans="1:10" x14ac:dyDescent="0.2">
      <c r="A454" s="91">
        <v>2038</v>
      </c>
      <c r="B454" s="91">
        <v>9</v>
      </c>
      <c r="D454" s="174">
        <v>17.948795516786671</v>
      </c>
      <c r="E454" s="91">
        <v>30.72</v>
      </c>
      <c r="F454" s="173">
        <v>244234.78833333333</v>
      </c>
      <c r="G454" s="110">
        <v>6.5250000000000004</v>
      </c>
      <c r="H454" s="110">
        <v>337.07</v>
      </c>
      <c r="J454" s="91">
        <v>196.88300000000001</v>
      </c>
    </row>
    <row r="455" spans="1:10" x14ac:dyDescent="0.2">
      <c r="A455" s="91">
        <v>2038</v>
      </c>
      <c r="B455" s="91">
        <v>10</v>
      </c>
      <c r="D455" s="174">
        <v>17.948795516786671</v>
      </c>
      <c r="E455" s="91">
        <v>30.56</v>
      </c>
      <c r="F455" s="173">
        <v>244566.88200000001</v>
      </c>
      <c r="G455" s="110">
        <v>104.19166666666666</v>
      </c>
      <c r="H455" s="110">
        <v>108.11999999999999</v>
      </c>
      <c r="J455" s="91">
        <v>196.875</v>
      </c>
    </row>
    <row r="456" spans="1:10" x14ac:dyDescent="0.2">
      <c r="A456" s="91">
        <v>2038</v>
      </c>
      <c r="B456" s="91">
        <v>11</v>
      </c>
      <c r="D456" s="174">
        <v>17.948795516786671</v>
      </c>
      <c r="E456" s="91">
        <v>30.35</v>
      </c>
      <c r="F456" s="173">
        <v>244951.25066666669</v>
      </c>
      <c r="G456" s="110">
        <v>337.27333333333337</v>
      </c>
      <c r="H456" s="110">
        <v>15.518333333333334</v>
      </c>
      <c r="J456" s="91">
        <v>196.85866666666666</v>
      </c>
    </row>
    <row r="457" spans="1:10" x14ac:dyDescent="0.2">
      <c r="A457" s="91">
        <v>2038</v>
      </c>
      <c r="B457" s="91">
        <v>12</v>
      </c>
      <c r="D457" s="174">
        <v>17.948795516786671</v>
      </c>
      <c r="E457" s="91">
        <v>31</v>
      </c>
      <c r="F457" s="173">
        <v>245335.61933333334</v>
      </c>
      <c r="G457" s="110">
        <v>673.79166666666663</v>
      </c>
      <c r="H457" s="110">
        <v>1.4200000000000002</v>
      </c>
      <c r="J457" s="91">
        <v>196.84233333333333</v>
      </c>
    </row>
    <row r="458" spans="1:10" x14ac:dyDescent="0.2">
      <c r="A458" s="91">
        <v>2039</v>
      </c>
      <c r="B458" s="91">
        <v>1</v>
      </c>
      <c r="D458" s="174">
        <v>18.307771427122404</v>
      </c>
      <c r="E458" s="91">
        <v>31.65</v>
      </c>
      <c r="F458" s="173">
        <v>245719.98800000001</v>
      </c>
      <c r="G458" s="110">
        <v>919.30166666666662</v>
      </c>
      <c r="H458" s="110">
        <v>0.2</v>
      </c>
      <c r="J458" s="91">
        <v>196.82599999999999</v>
      </c>
    </row>
    <row r="459" spans="1:10" x14ac:dyDescent="0.2">
      <c r="A459" s="91">
        <v>2039</v>
      </c>
      <c r="B459" s="91">
        <v>2</v>
      </c>
      <c r="D459" s="174">
        <v>18.307771427122404</v>
      </c>
      <c r="E459" s="91">
        <v>29.92</v>
      </c>
      <c r="F459" s="173">
        <v>246050.18866666668</v>
      </c>
      <c r="G459" s="110">
        <v>855.41833333333329</v>
      </c>
      <c r="H459" s="110">
        <v>3.3333333333333333E-2</v>
      </c>
      <c r="J459" s="91">
        <v>196.78799999999998</v>
      </c>
    </row>
    <row r="460" spans="1:10" x14ac:dyDescent="0.2">
      <c r="A460" s="91">
        <v>2039</v>
      </c>
      <c r="B460" s="91">
        <v>3</v>
      </c>
      <c r="D460" s="174">
        <v>18.307771427122404</v>
      </c>
      <c r="E460" s="91">
        <v>30.09</v>
      </c>
      <c r="F460" s="173">
        <v>246380.38933333333</v>
      </c>
      <c r="G460" s="110">
        <v>655.82500000000005</v>
      </c>
      <c r="H460" s="110">
        <v>2.74</v>
      </c>
      <c r="J460" s="91">
        <v>196.75</v>
      </c>
    </row>
    <row r="461" spans="1:10" x14ac:dyDescent="0.2">
      <c r="A461" s="91">
        <v>2039</v>
      </c>
      <c r="B461" s="91">
        <v>4</v>
      </c>
      <c r="D461" s="174">
        <v>18.307771427122404</v>
      </c>
      <c r="E461" s="91">
        <v>30.49</v>
      </c>
      <c r="F461" s="173">
        <v>246710.59</v>
      </c>
      <c r="G461" s="110">
        <v>370.82666666666665</v>
      </c>
      <c r="H461" s="110">
        <v>21.470000000000002</v>
      </c>
      <c r="J461" s="91">
        <v>196.71199999999999</v>
      </c>
    </row>
    <row r="462" spans="1:10" x14ac:dyDescent="0.2">
      <c r="A462" s="91">
        <v>2039</v>
      </c>
      <c r="B462" s="91">
        <v>5</v>
      </c>
      <c r="D462" s="174">
        <v>18.307771427122404</v>
      </c>
      <c r="E462" s="91">
        <v>29.81</v>
      </c>
      <c r="F462" s="173">
        <v>247091.755</v>
      </c>
      <c r="G462" s="110">
        <v>138.98333333333332</v>
      </c>
      <c r="H462" s="110">
        <v>74.825000000000003</v>
      </c>
      <c r="J462" s="91">
        <v>196.69066666666666</v>
      </c>
    </row>
    <row r="463" spans="1:10" x14ac:dyDescent="0.2">
      <c r="A463" s="91">
        <v>2039</v>
      </c>
      <c r="B463" s="91">
        <v>6</v>
      </c>
      <c r="D463" s="174">
        <v>18.307771427122404</v>
      </c>
      <c r="E463" s="91">
        <v>30.68</v>
      </c>
      <c r="F463" s="173">
        <v>247472.91999999998</v>
      </c>
      <c r="G463" s="110">
        <v>27.896666666666665</v>
      </c>
      <c r="H463" s="110">
        <v>231.15</v>
      </c>
      <c r="J463" s="91">
        <v>196.66933333333333</v>
      </c>
    </row>
    <row r="464" spans="1:10" x14ac:dyDescent="0.2">
      <c r="A464" s="91">
        <v>2039</v>
      </c>
      <c r="B464" s="91">
        <v>7</v>
      </c>
      <c r="D464" s="174">
        <v>18.307771427122404</v>
      </c>
      <c r="E464" s="91">
        <v>30.66</v>
      </c>
      <c r="F464" s="173">
        <v>247854.08499999999</v>
      </c>
      <c r="G464" s="110">
        <v>0.75</v>
      </c>
      <c r="H464" s="110">
        <v>408.97</v>
      </c>
      <c r="J464" s="91">
        <v>196.648</v>
      </c>
    </row>
    <row r="465" spans="1:10" x14ac:dyDescent="0.2">
      <c r="A465" s="91">
        <v>2039</v>
      </c>
      <c r="B465" s="91">
        <v>8</v>
      </c>
      <c r="D465" s="174">
        <v>18.307771427122404</v>
      </c>
      <c r="E465" s="91">
        <v>30.07</v>
      </c>
      <c r="F465" s="173">
        <v>248236.93466666667</v>
      </c>
      <c r="G465" s="110">
        <v>6.6666666666666666E-2</v>
      </c>
      <c r="H465" s="110">
        <v>427.71500000000003</v>
      </c>
      <c r="J465" s="91">
        <v>196.60499999999999</v>
      </c>
    </row>
    <row r="466" spans="1:10" x14ac:dyDescent="0.2">
      <c r="A466" s="91">
        <v>2039</v>
      </c>
      <c r="B466" s="91">
        <v>9</v>
      </c>
      <c r="D466" s="174">
        <v>18.307771427122404</v>
      </c>
      <c r="E466" s="91">
        <v>30.72</v>
      </c>
      <c r="F466" s="173">
        <v>248619.78433333331</v>
      </c>
      <c r="G466" s="110">
        <v>6.5250000000000004</v>
      </c>
      <c r="H466" s="110">
        <v>337.07</v>
      </c>
      <c r="J466" s="91">
        <v>196.56200000000001</v>
      </c>
    </row>
    <row r="467" spans="1:10" x14ac:dyDescent="0.2">
      <c r="A467" s="91">
        <v>2039</v>
      </c>
      <c r="B467" s="91">
        <v>10</v>
      </c>
      <c r="D467" s="174">
        <v>18.307771427122404</v>
      </c>
      <c r="E467" s="91">
        <v>30.56</v>
      </c>
      <c r="F467" s="173">
        <v>249002.63399999999</v>
      </c>
      <c r="G467" s="110">
        <v>104.19166666666666</v>
      </c>
      <c r="H467" s="110">
        <v>108.11999999999999</v>
      </c>
      <c r="J467" s="91">
        <v>196.51900000000001</v>
      </c>
    </row>
    <row r="468" spans="1:10" x14ac:dyDescent="0.2">
      <c r="A468" s="91">
        <v>2039</v>
      </c>
      <c r="B468" s="91">
        <v>11</v>
      </c>
      <c r="D468" s="174">
        <v>18.307771427122404</v>
      </c>
      <c r="E468" s="91">
        <v>30.35</v>
      </c>
      <c r="F468" s="173">
        <v>249441.74566666665</v>
      </c>
      <c r="G468" s="110">
        <v>337.27333333333337</v>
      </c>
      <c r="H468" s="110">
        <v>15.518333333333334</v>
      </c>
      <c r="J468" s="91">
        <v>196.47533333333334</v>
      </c>
    </row>
    <row r="469" spans="1:10" x14ac:dyDescent="0.2">
      <c r="A469" s="91">
        <v>2039</v>
      </c>
      <c r="B469" s="91">
        <v>12</v>
      </c>
      <c r="D469" s="174">
        <v>18.307771427122404</v>
      </c>
      <c r="E469" s="91">
        <v>31</v>
      </c>
      <c r="F469" s="173">
        <v>249880.85733333335</v>
      </c>
      <c r="G469" s="110">
        <v>673.79166666666663</v>
      </c>
      <c r="H469" s="110">
        <v>1.4200000000000002</v>
      </c>
      <c r="J469" s="91">
        <v>196.43166666666667</v>
      </c>
    </row>
    <row r="470" spans="1:10" x14ac:dyDescent="0.2">
      <c r="A470" s="91">
        <v>2040</v>
      </c>
      <c r="B470" s="91">
        <v>1</v>
      </c>
      <c r="D470" s="174">
        <v>18.673926855664853</v>
      </c>
      <c r="E470" s="91">
        <v>31.65</v>
      </c>
      <c r="F470" s="173">
        <v>250319.96900000001</v>
      </c>
      <c r="G470" s="110">
        <v>919.30166666666662</v>
      </c>
      <c r="H470" s="110">
        <v>0.2</v>
      </c>
      <c r="J470" s="91">
        <v>196.38800000000001</v>
      </c>
    </row>
    <row r="471" spans="1:10" x14ac:dyDescent="0.2">
      <c r="A471" s="91">
        <v>2040</v>
      </c>
      <c r="B471" s="91">
        <v>2</v>
      </c>
      <c r="D471" s="174">
        <v>18.673926855664853</v>
      </c>
      <c r="E471" s="91">
        <v>29.92</v>
      </c>
      <c r="F471" s="173">
        <v>250791.43333333335</v>
      </c>
      <c r="G471" s="110">
        <v>855.41833333333329</v>
      </c>
      <c r="H471" s="110">
        <v>3.3333333333333333E-2</v>
      </c>
      <c r="J471" s="91">
        <v>196.32233333333335</v>
      </c>
    </row>
    <row r="472" spans="1:10" x14ac:dyDescent="0.2">
      <c r="A472" s="91">
        <v>2040</v>
      </c>
      <c r="B472" s="91">
        <v>3</v>
      </c>
      <c r="D472" s="174">
        <v>18.673926855664853</v>
      </c>
      <c r="E472" s="91">
        <v>30.09</v>
      </c>
      <c r="F472" s="173">
        <v>251262.89766666666</v>
      </c>
      <c r="G472" s="110">
        <v>655.82500000000005</v>
      </c>
      <c r="H472" s="110">
        <v>2.74</v>
      </c>
      <c r="J472" s="91">
        <v>196.25666666666666</v>
      </c>
    </row>
    <row r="473" spans="1:10" x14ac:dyDescent="0.2">
      <c r="A473" s="91">
        <v>2040</v>
      </c>
      <c r="B473" s="91">
        <v>4</v>
      </c>
      <c r="D473" s="174">
        <v>18.673926855664853</v>
      </c>
      <c r="E473" s="91">
        <v>30.49</v>
      </c>
      <c r="F473" s="173">
        <v>251734.36199999999</v>
      </c>
      <c r="G473" s="110">
        <v>370.82666666666665</v>
      </c>
      <c r="H473" s="110">
        <v>21.470000000000002</v>
      </c>
      <c r="J473" s="91">
        <v>196.191</v>
      </c>
    </row>
    <row r="474" spans="1:10" x14ac:dyDescent="0.2">
      <c r="A474" s="91">
        <v>2040</v>
      </c>
      <c r="B474" s="91">
        <v>5</v>
      </c>
      <c r="D474" s="174">
        <v>18.673926855664853</v>
      </c>
      <c r="E474" s="91">
        <v>29.81</v>
      </c>
      <c r="F474" s="173">
        <v>252093.47966666665</v>
      </c>
      <c r="G474" s="110">
        <v>138.98333333333332</v>
      </c>
      <c r="H474" s="110">
        <v>74.825000000000003</v>
      </c>
      <c r="J474" s="91">
        <v>196.16866666666667</v>
      </c>
    </row>
    <row r="475" spans="1:10" x14ac:dyDescent="0.2">
      <c r="A475" s="91">
        <v>2040</v>
      </c>
      <c r="B475" s="91">
        <v>6</v>
      </c>
      <c r="D475" s="174">
        <v>18.673926855664853</v>
      </c>
      <c r="E475" s="91">
        <v>30.68</v>
      </c>
      <c r="F475" s="173">
        <v>252452.59733333334</v>
      </c>
      <c r="G475" s="110">
        <v>27.896666666666665</v>
      </c>
      <c r="H475" s="110">
        <v>231.15</v>
      </c>
      <c r="J475" s="91">
        <v>196.14633333333333</v>
      </c>
    </row>
    <row r="476" spans="1:10" x14ac:dyDescent="0.2">
      <c r="A476" s="91">
        <v>2040</v>
      </c>
      <c r="B476" s="91">
        <v>7</v>
      </c>
      <c r="D476" s="174">
        <v>18.673926855664853</v>
      </c>
      <c r="E476" s="91">
        <v>30.66</v>
      </c>
      <c r="F476" s="173">
        <v>252811.715</v>
      </c>
      <c r="G476" s="110">
        <v>0.75</v>
      </c>
      <c r="H476" s="110">
        <v>408.97</v>
      </c>
      <c r="J476" s="91">
        <v>196.124</v>
      </c>
    </row>
    <row r="477" spans="1:10" x14ac:dyDescent="0.2">
      <c r="A477" s="91">
        <v>2040</v>
      </c>
      <c r="B477" s="91">
        <v>8</v>
      </c>
      <c r="D477" s="174">
        <v>18.673926855664853</v>
      </c>
      <c r="E477" s="91">
        <v>30.07</v>
      </c>
      <c r="F477" s="173">
        <v>253200.67266666665</v>
      </c>
      <c r="G477" s="110">
        <v>6.6666666666666666E-2</v>
      </c>
      <c r="H477" s="110">
        <v>427.71500000000003</v>
      </c>
      <c r="J477" s="91">
        <v>196.07733333333334</v>
      </c>
    </row>
    <row r="478" spans="1:10" x14ac:dyDescent="0.2">
      <c r="A478" s="91">
        <v>2040</v>
      </c>
      <c r="B478" s="91">
        <v>9</v>
      </c>
      <c r="D478" s="174">
        <v>18.673926855664853</v>
      </c>
      <c r="E478" s="91">
        <v>30.72</v>
      </c>
      <c r="F478" s="173">
        <v>253589.63033333333</v>
      </c>
      <c r="G478" s="110">
        <v>6.5250000000000004</v>
      </c>
      <c r="H478" s="110">
        <v>337.07</v>
      </c>
      <c r="J478" s="91">
        <v>196.03066666666666</v>
      </c>
    </row>
    <row r="479" spans="1:10" x14ac:dyDescent="0.2">
      <c r="A479" s="91">
        <v>2040</v>
      </c>
      <c r="B479" s="91">
        <v>10</v>
      </c>
      <c r="D479" s="174">
        <v>18.673926855664853</v>
      </c>
      <c r="E479" s="91">
        <v>30.56</v>
      </c>
      <c r="F479" s="173">
        <v>253978.58799999999</v>
      </c>
      <c r="G479" s="110">
        <v>104.19166666666666</v>
      </c>
      <c r="H479" s="110">
        <v>108.11999999999999</v>
      </c>
      <c r="J479" s="91">
        <v>195.98400000000001</v>
      </c>
    </row>
    <row r="480" spans="1:10" x14ac:dyDescent="0.2">
      <c r="A480" s="91">
        <v>2040</v>
      </c>
      <c r="B480" s="91">
        <v>11</v>
      </c>
      <c r="D480" s="174">
        <v>18.673926855664853</v>
      </c>
      <c r="E480" s="91">
        <v>30.35</v>
      </c>
      <c r="F480" s="173">
        <v>254407.48433333333</v>
      </c>
      <c r="G480" s="110">
        <v>337.27333333333337</v>
      </c>
      <c r="H480" s="110">
        <v>15.518333333333334</v>
      </c>
      <c r="J480" s="91">
        <v>195.881</v>
      </c>
    </row>
    <row r="481" spans="1:10" x14ac:dyDescent="0.2">
      <c r="A481" s="91">
        <v>2040</v>
      </c>
      <c r="B481" s="91">
        <v>12</v>
      </c>
      <c r="D481" s="174">
        <v>18.673926855664853</v>
      </c>
      <c r="E481" s="91">
        <v>31</v>
      </c>
      <c r="F481" s="173">
        <v>254836.38066666666</v>
      </c>
      <c r="G481" s="110">
        <v>673.79166666666663</v>
      </c>
      <c r="H481" s="110">
        <v>1.4200000000000002</v>
      </c>
      <c r="J481" s="91">
        <v>195.77800000000002</v>
      </c>
    </row>
    <row r="482" spans="1:10" x14ac:dyDescent="0.2">
      <c r="A482" s="91">
        <v>2041</v>
      </c>
      <c r="B482" s="91">
        <v>1</v>
      </c>
      <c r="D482" s="174">
        <v>19.047405392778149</v>
      </c>
      <c r="E482" s="91">
        <v>31.65</v>
      </c>
      <c r="F482" s="173">
        <v>255265.277</v>
      </c>
      <c r="G482" s="110">
        <v>919.30166666666662</v>
      </c>
      <c r="H482" s="110">
        <v>0.2</v>
      </c>
      <c r="J482" s="91">
        <v>195.67500000000001</v>
      </c>
    </row>
    <row r="483" spans="1:10" x14ac:dyDescent="0.2">
      <c r="A483" s="91">
        <v>2041</v>
      </c>
      <c r="B483" s="91">
        <v>2</v>
      </c>
      <c r="D483" s="174">
        <v>19.047405392778149</v>
      </c>
      <c r="E483" s="91">
        <v>29.92</v>
      </c>
      <c r="F483" s="173">
        <v>255691.43533333333</v>
      </c>
      <c r="G483" s="110">
        <v>855.41833333333329</v>
      </c>
      <c r="H483" s="110">
        <v>3.3333333333333333E-2</v>
      </c>
      <c r="J483" s="91">
        <v>195.58766666666668</v>
      </c>
    </row>
    <row r="484" spans="1:10" x14ac:dyDescent="0.2">
      <c r="A484" s="91">
        <v>2041</v>
      </c>
      <c r="B484" s="91">
        <v>3</v>
      </c>
      <c r="D484" s="174">
        <v>19.047405392778149</v>
      </c>
      <c r="E484" s="91">
        <v>30.09</v>
      </c>
      <c r="F484" s="173">
        <v>256117.59366666668</v>
      </c>
      <c r="G484" s="110">
        <v>655.82500000000005</v>
      </c>
      <c r="H484" s="110">
        <v>2.74</v>
      </c>
      <c r="J484" s="91">
        <v>195.50033333333334</v>
      </c>
    </row>
    <row r="485" spans="1:10" x14ac:dyDescent="0.2">
      <c r="A485" s="91">
        <v>2041</v>
      </c>
      <c r="B485" s="91">
        <v>4</v>
      </c>
      <c r="D485" s="174">
        <v>19.047405392778149</v>
      </c>
      <c r="E485" s="91">
        <v>30.49</v>
      </c>
      <c r="F485" s="173">
        <v>256543.75200000001</v>
      </c>
      <c r="G485" s="110">
        <v>370.82666666666665</v>
      </c>
      <c r="H485" s="110">
        <v>21.470000000000002</v>
      </c>
      <c r="J485" s="91">
        <v>195.41300000000001</v>
      </c>
    </row>
    <row r="486" spans="1:10" x14ac:dyDescent="0.2">
      <c r="A486" s="91">
        <v>2041</v>
      </c>
      <c r="B486" s="91">
        <v>5</v>
      </c>
      <c r="D486" s="174">
        <v>19.047405392778149</v>
      </c>
      <c r="E486" s="91">
        <v>29.81</v>
      </c>
      <c r="F486" s="173">
        <v>256967.35399999999</v>
      </c>
      <c r="G486" s="110">
        <v>138.98333333333332</v>
      </c>
      <c r="H486" s="110">
        <v>74.825000000000003</v>
      </c>
      <c r="J486" s="91">
        <v>195.32466666666667</v>
      </c>
    </row>
    <row r="487" spans="1:10" x14ac:dyDescent="0.2">
      <c r="A487" s="91">
        <v>2041</v>
      </c>
      <c r="B487" s="91">
        <v>6</v>
      </c>
      <c r="D487" s="174">
        <v>19.047405392778149</v>
      </c>
      <c r="E487" s="91">
        <v>30.68</v>
      </c>
      <c r="F487" s="173">
        <v>257390.95600000001</v>
      </c>
      <c r="G487" s="110">
        <v>27.896666666666665</v>
      </c>
      <c r="H487" s="110">
        <v>231.15</v>
      </c>
      <c r="J487" s="91">
        <v>195.23633333333333</v>
      </c>
    </row>
    <row r="488" spans="1:10" x14ac:dyDescent="0.2">
      <c r="A488" s="91">
        <v>2041</v>
      </c>
      <c r="B488" s="91">
        <v>7</v>
      </c>
      <c r="D488" s="174">
        <v>19.047405392778149</v>
      </c>
      <c r="E488" s="91">
        <v>30.66</v>
      </c>
      <c r="F488" s="173">
        <v>257814.55799999999</v>
      </c>
      <c r="G488" s="110">
        <v>0.75</v>
      </c>
      <c r="H488" s="110">
        <v>408.97</v>
      </c>
      <c r="J488" s="91">
        <v>195.148</v>
      </c>
    </row>
    <row r="489" spans="1:10" x14ac:dyDescent="0.2">
      <c r="A489" s="91">
        <v>2041</v>
      </c>
      <c r="B489" s="91">
        <v>8</v>
      </c>
      <c r="D489" s="174">
        <v>19.047405392778149</v>
      </c>
      <c r="E489" s="91">
        <v>30.07</v>
      </c>
      <c r="F489" s="173">
        <v>258227.72433333332</v>
      </c>
      <c r="G489" s="110">
        <v>6.6666666666666666E-2</v>
      </c>
      <c r="H489" s="110">
        <v>427.71500000000003</v>
      </c>
      <c r="J489" s="91">
        <v>195.07666666666665</v>
      </c>
    </row>
    <row r="490" spans="1:10" x14ac:dyDescent="0.2">
      <c r="A490" s="91">
        <v>2041</v>
      </c>
      <c r="B490" s="91">
        <v>9</v>
      </c>
      <c r="D490" s="174">
        <v>19.047405392778149</v>
      </c>
      <c r="E490" s="91">
        <v>30.72</v>
      </c>
      <c r="F490" s="173">
        <v>258640.89066666667</v>
      </c>
      <c r="G490" s="110">
        <v>6.5250000000000004</v>
      </c>
      <c r="H490" s="110">
        <v>337.07</v>
      </c>
      <c r="J490" s="91">
        <v>195.00533333333334</v>
      </c>
    </row>
    <row r="491" spans="1:10" x14ac:dyDescent="0.2">
      <c r="A491" s="91">
        <v>2041</v>
      </c>
      <c r="B491" s="91">
        <v>10</v>
      </c>
      <c r="D491" s="174">
        <v>19.047405392778149</v>
      </c>
      <c r="E491" s="91">
        <v>30.56</v>
      </c>
      <c r="F491" s="173">
        <v>259054.057</v>
      </c>
      <c r="G491" s="110">
        <v>104.19166666666666</v>
      </c>
      <c r="H491" s="110">
        <v>108.11999999999999</v>
      </c>
      <c r="J491" s="91">
        <v>194.934</v>
      </c>
    </row>
    <row r="492" spans="1:10" x14ac:dyDescent="0.2">
      <c r="A492" s="91">
        <v>2041</v>
      </c>
      <c r="B492" s="91">
        <v>11</v>
      </c>
      <c r="D492" s="174">
        <v>19.047405392778149</v>
      </c>
      <c r="E492" s="91">
        <v>30.35</v>
      </c>
      <c r="F492" s="173">
        <v>259519.394</v>
      </c>
      <c r="G492" s="110">
        <v>337.27333333333337</v>
      </c>
      <c r="H492" s="110">
        <v>15.518333333333334</v>
      </c>
      <c r="J492" s="91">
        <v>194.82300000000001</v>
      </c>
    </row>
    <row r="493" spans="1:10" x14ac:dyDescent="0.2">
      <c r="A493" s="91">
        <v>2041</v>
      </c>
      <c r="B493" s="91">
        <v>12</v>
      </c>
      <c r="D493" s="174">
        <v>19.047405392778149</v>
      </c>
      <c r="E493" s="91">
        <v>31</v>
      </c>
      <c r="F493" s="173">
        <v>259984.731</v>
      </c>
      <c r="G493" s="110">
        <v>673.79166666666663</v>
      </c>
      <c r="H493" s="110">
        <v>1.4200000000000002</v>
      </c>
      <c r="J493" s="91">
        <v>194.71199999999999</v>
      </c>
    </row>
    <row r="494" spans="1:10" x14ac:dyDescent="0.2">
      <c r="A494" s="91">
        <v>2042</v>
      </c>
      <c r="B494" s="91">
        <v>1</v>
      </c>
      <c r="D494" s="174">
        <v>19.428353500633712</v>
      </c>
      <c r="E494" s="91">
        <v>31.65</v>
      </c>
      <c r="F494" s="173">
        <v>260450.068</v>
      </c>
      <c r="G494" s="110">
        <v>919.30166666666662</v>
      </c>
      <c r="H494" s="110">
        <v>0.2</v>
      </c>
      <c r="J494" s="91">
        <v>194.601</v>
      </c>
    </row>
    <row r="495" spans="1:10" x14ac:dyDescent="0.2">
      <c r="A495" s="91">
        <v>2042</v>
      </c>
      <c r="B495" s="91">
        <v>2</v>
      </c>
      <c r="D495" s="174">
        <v>19.428353500633712</v>
      </c>
      <c r="E495" s="91">
        <v>29.92</v>
      </c>
      <c r="F495" s="173">
        <v>260890.36633333334</v>
      </c>
      <c r="G495" s="110">
        <v>855.41833333333329</v>
      </c>
      <c r="H495" s="110">
        <v>3.3333333333333333E-2</v>
      </c>
      <c r="J495" s="91">
        <v>194.48599999999999</v>
      </c>
    </row>
    <row r="496" spans="1:10" x14ac:dyDescent="0.2">
      <c r="A496" s="91">
        <v>2042</v>
      </c>
      <c r="B496" s="91">
        <v>3</v>
      </c>
      <c r="D496" s="174">
        <v>19.428353500633712</v>
      </c>
      <c r="E496" s="91">
        <v>30.09</v>
      </c>
      <c r="F496" s="173">
        <v>261330.66466666665</v>
      </c>
      <c r="G496" s="110">
        <v>655.82500000000005</v>
      </c>
      <c r="H496" s="110">
        <v>2.74</v>
      </c>
      <c r="J496" s="91">
        <v>194.37100000000001</v>
      </c>
    </row>
    <row r="497" spans="1:10" x14ac:dyDescent="0.2">
      <c r="A497" s="91">
        <v>2042</v>
      </c>
      <c r="B497" s="91">
        <v>4</v>
      </c>
      <c r="D497" s="174">
        <v>19.428353500633712</v>
      </c>
      <c r="E497" s="91">
        <v>30.49</v>
      </c>
      <c r="F497" s="173">
        <v>261770.96299999999</v>
      </c>
      <c r="G497" s="110">
        <v>370.82666666666665</v>
      </c>
      <c r="H497" s="110">
        <v>21.470000000000002</v>
      </c>
      <c r="J497" s="91">
        <v>194.256</v>
      </c>
    </row>
    <row r="498" spans="1:10" x14ac:dyDescent="0.2">
      <c r="A498" s="91">
        <v>2042</v>
      </c>
      <c r="B498" s="91">
        <v>5</v>
      </c>
      <c r="D498" s="174">
        <v>19.428353500633712</v>
      </c>
      <c r="E498" s="91">
        <v>29.81</v>
      </c>
      <c r="F498" s="173">
        <v>262208.33933333331</v>
      </c>
      <c r="G498" s="110">
        <v>138.98333333333332</v>
      </c>
      <c r="H498" s="110">
        <v>74.825000000000003</v>
      </c>
      <c r="J498" s="91">
        <v>194.16633333333334</v>
      </c>
    </row>
    <row r="499" spans="1:10" x14ac:dyDescent="0.2">
      <c r="A499" s="91">
        <v>2042</v>
      </c>
      <c r="B499" s="91">
        <v>6</v>
      </c>
      <c r="D499" s="174">
        <v>19.428353500633712</v>
      </c>
      <c r="E499" s="91">
        <v>30.68</v>
      </c>
      <c r="F499" s="173">
        <v>262645.71566666669</v>
      </c>
      <c r="G499" s="110">
        <v>27.896666666666665</v>
      </c>
      <c r="H499" s="110">
        <v>231.15</v>
      </c>
      <c r="J499" s="91">
        <v>194.07666666666665</v>
      </c>
    </row>
    <row r="500" spans="1:10" x14ac:dyDescent="0.2">
      <c r="A500" s="91">
        <v>2042</v>
      </c>
      <c r="B500" s="91">
        <v>7</v>
      </c>
      <c r="D500" s="174">
        <v>19.428353500633712</v>
      </c>
      <c r="E500" s="91">
        <v>30.66</v>
      </c>
      <c r="F500" s="173">
        <v>263083.092</v>
      </c>
      <c r="G500" s="110">
        <v>0.75</v>
      </c>
      <c r="H500" s="110">
        <v>408.97</v>
      </c>
      <c r="J500" s="91">
        <v>193.98699999999999</v>
      </c>
    </row>
    <row r="501" spans="1:10" x14ac:dyDescent="0.2">
      <c r="A501" s="91">
        <v>2042</v>
      </c>
      <c r="B501" s="91">
        <v>8</v>
      </c>
      <c r="D501" s="174">
        <v>19.428353500633712</v>
      </c>
      <c r="E501" s="91">
        <v>30.07</v>
      </c>
      <c r="F501" s="173">
        <v>263576.71666666667</v>
      </c>
      <c r="G501" s="110">
        <v>6.6666666666666666E-2</v>
      </c>
      <c r="H501" s="110">
        <v>427.71500000000003</v>
      </c>
      <c r="J501" s="91">
        <v>193.89733333333334</v>
      </c>
    </row>
    <row r="502" spans="1:10" x14ac:dyDescent="0.2">
      <c r="A502" s="91">
        <v>2042</v>
      </c>
      <c r="B502" s="91">
        <v>9</v>
      </c>
      <c r="D502" s="174">
        <v>19.428353500633712</v>
      </c>
      <c r="E502" s="91">
        <v>30.72</v>
      </c>
      <c r="F502" s="173">
        <v>264070.34133333334</v>
      </c>
      <c r="G502" s="110">
        <v>6.5250000000000004</v>
      </c>
      <c r="H502" s="110">
        <v>337.07</v>
      </c>
      <c r="J502" s="91">
        <v>193.80766666666665</v>
      </c>
    </row>
    <row r="503" spans="1:10" x14ac:dyDescent="0.2">
      <c r="A503" s="91">
        <v>2042</v>
      </c>
      <c r="B503" s="91">
        <v>10</v>
      </c>
      <c r="D503" s="174">
        <v>19.428353500633712</v>
      </c>
      <c r="E503" s="91">
        <v>30.56</v>
      </c>
      <c r="F503" s="173">
        <v>264563.96600000001</v>
      </c>
      <c r="G503" s="110">
        <v>104.19166666666666</v>
      </c>
      <c r="H503" s="110">
        <v>108.11999999999999</v>
      </c>
      <c r="J503" s="91">
        <v>193.71799999999999</v>
      </c>
    </row>
    <row r="504" spans="1:10" x14ac:dyDescent="0.2">
      <c r="A504" s="91">
        <v>2042</v>
      </c>
      <c r="B504" s="91">
        <v>11</v>
      </c>
      <c r="D504" s="174">
        <v>19.428353500633712</v>
      </c>
      <c r="E504" s="91">
        <v>30.35</v>
      </c>
      <c r="F504" s="173">
        <v>259519.394</v>
      </c>
      <c r="G504" s="110">
        <v>337.27333333333337</v>
      </c>
      <c r="H504" s="110">
        <v>15.518333333333334</v>
      </c>
      <c r="J504" s="91">
        <v>129.14533333333333</v>
      </c>
    </row>
    <row r="505" spans="1:10" x14ac:dyDescent="0.2">
      <c r="A505" s="91">
        <v>2042</v>
      </c>
      <c r="B505" s="91">
        <v>12</v>
      </c>
      <c r="D505" s="174">
        <v>19.428353500633712</v>
      </c>
      <c r="E505" s="91">
        <v>31</v>
      </c>
      <c r="F505" s="173">
        <v>259984.731</v>
      </c>
      <c r="G505" s="110">
        <v>673.79166666666663</v>
      </c>
      <c r="H505" s="110">
        <v>1.4200000000000002</v>
      </c>
      <c r="J505" s="91">
        <v>129.14533333333333</v>
      </c>
    </row>
    <row r="506" spans="1:10" x14ac:dyDescent="0.2">
      <c r="A506" s="91">
        <v>2043</v>
      </c>
      <c r="B506" s="91">
        <v>1</v>
      </c>
      <c r="D506" s="174">
        <v>19.816920570646388</v>
      </c>
      <c r="E506" s="91">
        <v>31.65</v>
      </c>
      <c r="F506" s="91">
        <v>260450.068</v>
      </c>
      <c r="G506" s="110">
        <v>919.30166666666662</v>
      </c>
      <c r="H506" s="110">
        <v>0.2</v>
      </c>
      <c r="J506" s="91">
        <v>194.601</v>
      </c>
    </row>
    <row r="507" spans="1:10" x14ac:dyDescent="0.2">
      <c r="A507" s="91">
        <v>2043</v>
      </c>
      <c r="B507" s="91">
        <v>2</v>
      </c>
      <c r="D507" s="174">
        <v>19.816920570646388</v>
      </c>
      <c r="E507" s="91">
        <v>29.92</v>
      </c>
      <c r="F507" s="91">
        <v>260890.36633333334</v>
      </c>
      <c r="G507" s="110">
        <v>855.41833333333329</v>
      </c>
      <c r="H507" s="110">
        <v>3.3333333333333333E-2</v>
      </c>
      <c r="J507" s="91">
        <v>194.48599999999999</v>
      </c>
    </row>
    <row r="508" spans="1:10" x14ac:dyDescent="0.2">
      <c r="A508" s="91">
        <v>2043</v>
      </c>
      <c r="B508" s="91">
        <v>3</v>
      </c>
      <c r="D508" s="174">
        <v>19.816920570646388</v>
      </c>
      <c r="E508" s="91">
        <v>30.09</v>
      </c>
      <c r="F508" s="91">
        <v>261330.66466666665</v>
      </c>
      <c r="G508" s="110">
        <v>655.82500000000005</v>
      </c>
      <c r="H508" s="110">
        <v>2.74</v>
      </c>
      <c r="J508" s="91">
        <v>194.37100000000001</v>
      </c>
    </row>
    <row r="509" spans="1:10" x14ac:dyDescent="0.2">
      <c r="A509" s="91">
        <v>2043</v>
      </c>
      <c r="B509" s="91">
        <v>4</v>
      </c>
      <c r="D509" s="174">
        <v>19.816920570646388</v>
      </c>
      <c r="E509" s="91">
        <v>30.49</v>
      </c>
      <c r="F509" s="91">
        <v>261770.96299999999</v>
      </c>
      <c r="G509" s="110">
        <v>370.82666666666665</v>
      </c>
      <c r="H509" s="110">
        <v>21.470000000000002</v>
      </c>
      <c r="J509" s="91">
        <v>194.256</v>
      </c>
    </row>
    <row r="510" spans="1:10" x14ac:dyDescent="0.2">
      <c r="A510" s="91">
        <v>2043</v>
      </c>
      <c r="B510" s="91">
        <v>5</v>
      </c>
      <c r="D510" s="174">
        <v>19.816920570646388</v>
      </c>
      <c r="E510" s="91">
        <v>29.81</v>
      </c>
      <c r="F510" s="91">
        <v>262208.33933333331</v>
      </c>
      <c r="G510" s="110">
        <v>138.98333333333332</v>
      </c>
      <c r="H510" s="110">
        <v>74.825000000000003</v>
      </c>
      <c r="J510" s="91">
        <v>194.16633333333334</v>
      </c>
    </row>
    <row r="511" spans="1:10" x14ac:dyDescent="0.2">
      <c r="A511" s="91">
        <v>2043</v>
      </c>
      <c r="B511" s="91">
        <v>6</v>
      </c>
      <c r="D511" s="174">
        <v>19.816920570646388</v>
      </c>
      <c r="E511" s="91">
        <v>30.68</v>
      </c>
      <c r="F511" s="91">
        <v>262645.71566666669</v>
      </c>
      <c r="G511" s="110">
        <v>27.896666666666665</v>
      </c>
      <c r="H511" s="110">
        <v>231.15</v>
      </c>
      <c r="J511" s="91">
        <v>194.07666666666665</v>
      </c>
    </row>
    <row r="512" spans="1:10" x14ac:dyDescent="0.2">
      <c r="A512" s="91">
        <v>2043</v>
      </c>
      <c r="B512" s="91">
        <v>7</v>
      </c>
      <c r="D512" s="174">
        <v>19.816920570646388</v>
      </c>
      <c r="E512" s="91">
        <v>30.66</v>
      </c>
      <c r="F512" s="91">
        <v>263083.092</v>
      </c>
      <c r="G512" s="110">
        <v>0.75</v>
      </c>
      <c r="H512" s="110">
        <v>408.97</v>
      </c>
      <c r="J512" s="91">
        <v>193.98699999999999</v>
      </c>
    </row>
    <row r="513" spans="1:10" x14ac:dyDescent="0.2">
      <c r="A513" s="91">
        <v>2043</v>
      </c>
      <c r="B513" s="91">
        <v>8</v>
      </c>
      <c r="D513" s="174">
        <v>19.816920570646388</v>
      </c>
      <c r="E513" s="91">
        <v>30.07</v>
      </c>
      <c r="F513" s="91">
        <v>263576.71666666667</v>
      </c>
      <c r="G513" s="110">
        <v>6.6666666666666666E-2</v>
      </c>
      <c r="H513" s="110">
        <v>427.71500000000003</v>
      </c>
      <c r="J513" s="91">
        <v>193.89733333333334</v>
      </c>
    </row>
    <row r="514" spans="1:10" x14ac:dyDescent="0.2">
      <c r="A514" s="91">
        <v>2043</v>
      </c>
      <c r="B514" s="91">
        <v>9</v>
      </c>
      <c r="D514" s="174">
        <v>19.816920570646388</v>
      </c>
      <c r="E514" s="91">
        <v>30.72</v>
      </c>
      <c r="F514" s="91">
        <v>264070.34133333334</v>
      </c>
      <c r="G514" s="110">
        <v>6.5250000000000004</v>
      </c>
      <c r="H514" s="110">
        <v>337.07</v>
      </c>
      <c r="J514" s="91">
        <v>193.80766666666665</v>
      </c>
    </row>
    <row r="515" spans="1:10" x14ac:dyDescent="0.2">
      <c r="A515" s="91">
        <v>2043</v>
      </c>
      <c r="B515" s="91">
        <v>10</v>
      </c>
      <c r="D515" s="174">
        <v>19.816920570646388</v>
      </c>
      <c r="E515" s="91">
        <v>30.56</v>
      </c>
      <c r="F515" s="91">
        <v>264563.96600000001</v>
      </c>
      <c r="G515" s="110">
        <v>104.19166666666666</v>
      </c>
      <c r="H515" s="110">
        <v>108.11999999999999</v>
      </c>
      <c r="J515" s="91">
        <v>193.71799999999999</v>
      </c>
    </row>
    <row r="516" spans="1:10" x14ac:dyDescent="0.2">
      <c r="A516" s="91">
        <v>2043</v>
      </c>
      <c r="B516" s="91">
        <v>11</v>
      </c>
      <c r="D516" s="174">
        <v>19.816920570646388</v>
      </c>
      <c r="E516" s="91">
        <v>30.35</v>
      </c>
      <c r="F516" s="91">
        <v>259519.394</v>
      </c>
      <c r="G516" s="110">
        <v>337.27333333333337</v>
      </c>
      <c r="H516" s="110">
        <v>15.518333333333334</v>
      </c>
      <c r="J516" s="91">
        <v>129.14533333333333</v>
      </c>
    </row>
    <row r="517" spans="1:10" x14ac:dyDescent="0.2">
      <c r="A517" s="91">
        <v>2043</v>
      </c>
      <c r="B517" s="91">
        <v>12</v>
      </c>
      <c r="D517" s="174">
        <v>19.816920570646388</v>
      </c>
      <c r="E517" s="91">
        <v>31</v>
      </c>
      <c r="F517" s="91">
        <v>259984.731</v>
      </c>
      <c r="G517" s="110">
        <v>673.79166666666663</v>
      </c>
      <c r="H517" s="110">
        <v>1.4200000000000002</v>
      </c>
      <c r="J517" s="91">
        <v>129.14533333333333</v>
      </c>
    </row>
    <row r="518" spans="1:10" x14ac:dyDescent="0.2">
      <c r="D518" s="111"/>
    </row>
    <row r="519" spans="1:10" x14ac:dyDescent="0.2">
      <c r="D519" s="111"/>
    </row>
    <row r="520" spans="1:10" x14ac:dyDescent="0.2">
      <c r="D520" s="111"/>
    </row>
    <row r="521" spans="1:10" x14ac:dyDescent="0.2">
      <c r="D521" s="111"/>
    </row>
    <row r="522" spans="1:10" x14ac:dyDescent="0.2">
      <c r="D522" s="111"/>
    </row>
    <row r="523" spans="1:10" x14ac:dyDescent="0.2">
      <c r="D523" s="111"/>
    </row>
    <row r="524" spans="1:10" x14ac:dyDescent="0.2">
      <c r="D524" s="111"/>
    </row>
    <row r="525" spans="1:10" x14ac:dyDescent="0.2">
      <c r="D525" s="111"/>
    </row>
    <row r="526" spans="1:10" x14ac:dyDescent="0.2">
      <c r="D526" s="111"/>
    </row>
    <row r="527" spans="1:10" x14ac:dyDescent="0.2">
      <c r="D527" s="111"/>
    </row>
    <row r="528" spans="1:10" x14ac:dyDescent="0.2">
      <c r="D528" s="111"/>
    </row>
    <row r="529" spans="4:4" x14ac:dyDescent="0.2">
      <c r="D529" s="111"/>
    </row>
    <row r="530" spans="4:4" x14ac:dyDescent="0.2">
      <c r="D530" s="111"/>
    </row>
    <row r="531" spans="4:4" x14ac:dyDescent="0.2">
      <c r="D531" s="111"/>
    </row>
    <row r="532" spans="4:4" x14ac:dyDescent="0.2">
      <c r="D532" s="111"/>
    </row>
    <row r="533" spans="4:4" x14ac:dyDescent="0.2">
      <c r="D533" s="111"/>
    </row>
    <row r="534" spans="4:4" x14ac:dyDescent="0.2">
      <c r="D534" s="111"/>
    </row>
    <row r="535" spans="4:4" x14ac:dyDescent="0.2">
      <c r="D535" s="111"/>
    </row>
    <row r="536" spans="4:4" x14ac:dyDescent="0.2">
      <c r="D536" s="111"/>
    </row>
    <row r="537" spans="4:4" x14ac:dyDescent="0.2">
      <c r="D537" s="111"/>
    </row>
    <row r="538" spans="4:4" x14ac:dyDescent="0.2">
      <c r="D538" s="111"/>
    </row>
    <row r="539" spans="4:4" x14ac:dyDescent="0.2">
      <c r="D539" s="111"/>
    </row>
    <row r="540" spans="4:4" x14ac:dyDescent="0.2">
      <c r="D540" s="111"/>
    </row>
    <row r="541" spans="4:4" x14ac:dyDescent="0.2">
      <c r="D541" s="111"/>
    </row>
    <row r="542" spans="4:4" x14ac:dyDescent="0.2">
      <c r="D542" s="111"/>
    </row>
    <row r="543" spans="4:4" x14ac:dyDescent="0.2">
      <c r="D543" s="111"/>
    </row>
    <row r="544" spans="4:4" x14ac:dyDescent="0.2">
      <c r="D544" s="111"/>
    </row>
    <row r="545" spans="4:4" x14ac:dyDescent="0.2">
      <c r="D545" s="111"/>
    </row>
    <row r="546" spans="4:4" x14ac:dyDescent="0.2">
      <c r="D546" s="111"/>
    </row>
    <row r="547" spans="4:4" x14ac:dyDescent="0.2">
      <c r="D547" s="111"/>
    </row>
    <row r="548" spans="4:4" x14ac:dyDescent="0.2">
      <c r="D548" s="111"/>
    </row>
    <row r="549" spans="4:4" x14ac:dyDescent="0.2">
      <c r="D549" s="111"/>
    </row>
    <row r="550" spans="4:4" x14ac:dyDescent="0.2">
      <c r="D550" s="111"/>
    </row>
    <row r="551" spans="4:4" x14ac:dyDescent="0.2">
      <c r="D551" s="111"/>
    </row>
    <row r="552" spans="4:4" x14ac:dyDescent="0.2">
      <c r="D552" s="111"/>
    </row>
    <row r="553" spans="4:4" x14ac:dyDescent="0.2">
      <c r="D553" s="111"/>
    </row>
    <row r="554" spans="4:4" x14ac:dyDescent="0.2">
      <c r="D554" s="111"/>
    </row>
    <row r="555" spans="4:4" x14ac:dyDescent="0.2">
      <c r="D555" s="111"/>
    </row>
    <row r="556" spans="4:4" x14ac:dyDescent="0.2">
      <c r="D556" s="111"/>
    </row>
    <row r="557" spans="4:4" x14ac:dyDescent="0.2">
      <c r="D557" s="111"/>
    </row>
    <row r="558" spans="4:4" x14ac:dyDescent="0.2">
      <c r="D558" s="111"/>
    </row>
    <row r="559" spans="4:4" x14ac:dyDescent="0.2">
      <c r="D559" s="111"/>
    </row>
    <row r="560" spans="4:4" x14ac:dyDescent="0.2">
      <c r="D560" s="111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2" width="9.28515625" style="29" customWidth="1"/>
    <col min="3" max="3" width="9.140625" style="29"/>
    <col min="4" max="4" width="9.28515625" style="29" customWidth="1"/>
    <col min="5" max="6" width="9.140625" style="29"/>
    <col min="7" max="7" width="9.5703125" style="29" customWidth="1"/>
    <col min="8" max="9" width="9.140625" style="29"/>
    <col min="10" max="10" width="9.28515625" style="29" customWidth="1"/>
    <col min="11" max="11" width="9.140625" style="29"/>
    <col min="12" max="16384" width="9.140625" style="1"/>
  </cols>
  <sheetData>
    <row r="1" spans="1:11" s="6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30">
        <v>1.1009550586352337</v>
      </c>
      <c r="C2" s="30">
        <v>2.6653310712207916</v>
      </c>
      <c r="D2" s="30">
        <v>0.46164797883850484</v>
      </c>
      <c r="E2" s="30">
        <v>0.97551224018228866</v>
      </c>
      <c r="F2" s="30">
        <v>0.66706816551861081</v>
      </c>
      <c r="G2" s="30">
        <v>1.8625403964666165</v>
      </c>
      <c r="H2" s="30">
        <v>37.352562231348813</v>
      </c>
      <c r="I2" s="30">
        <v>37.352562231348813</v>
      </c>
      <c r="J2" s="30">
        <v>1</v>
      </c>
      <c r="K2" s="30">
        <v>1</v>
      </c>
    </row>
    <row r="3" spans="1:11" x14ac:dyDescent="0.2">
      <c r="A3" s="27">
        <v>1996</v>
      </c>
      <c r="B3" s="30">
        <v>1.1056869097750874</v>
      </c>
      <c r="C3" s="30">
        <v>2.6653310712207916</v>
      </c>
      <c r="D3" s="30">
        <v>0.46245299536487666</v>
      </c>
      <c r="E3" s="30">
        <v>0.9764114953928773</v>
      </c>
      <c r="F3" s="30">
        <v>0.66770599379849982</v>
      </c>
      <c r="G3" s="30">
        <v>1.8652500661144871</v>
      </c>
      <c r="H3" s="30">
        <v>37.448963873318618</v>
      </c>
      <c r="I3" s="30">
        <v>37.448963873318618</v>
      </c>
      <c r="J3" s="30">
        <v>1</v>
      </c>
      <c r="K3" s="30">
        <v>1</v>
      </c>
    </row>
    <row r="4" spans="1:11" x14ac:dyDescent="0.2">
      <c r="A4" s="27">
        <v>1997</v>
      </c>
      <c r="B4" s="30">
        <v>1.1104187609149414</v>
      </c>
      <c r="C4" s="30">
        <v>2.6653310712207916</v>
      </c>
      <c r="D4" s="30">
        <v>0.46321783603809968</v>
      </c>
      <c r="E4" s="30">
        <v>0.97747954714580065</v>
      </c>
      <c r="F4" s="30">
        <v>0.66793617656250115</v>
      </c>
      <c r="G4" s="30">
        <v>1.8677669848986926</v>
      </c>
      <c r="H4" s="30">
        <v>37.561776828261159</v>
      </c>
      <c r="I4" s="30">
        <v>37.561776828261159</v>
      </c>
      <c r="J4" s="30">
        <v>1</v>
      </c>
      <c r="K4" s="30">
        <v>1</v>
      </c>
    </row>
    <row r="5" spans="1:11" x14ac:dyDescent="0.2">
      <c r="A5" s="27">
        <v>1998</v>
      </c>
      <c r="B5" s="30">
        <v>1.1222018806618912</v>
      </c>
      <c r="C5" s="30">
        <v>2.7072941302395037</v>
      </c>
      <c r="D5" s="30">
        <v>0.475095216449333</v>
      </c>
      <c r="E5" s="30">
        <v>0.97992937057223117</v>
      </c>
      <c r="F5" s="30">
        <v>0.67468300662878922</v>
      </c>
      <c r="G5" s="30">
        <v>1.8809335195354406</v>
      </c>
      <c r="H5" s="30">
        <v>37.640822555627977</v>
      </c>
      <c r="I5" s="30">
        <v>37.640822555627977</v>
      </c>
      <c r="J5" s="30">
        <v>1</v>
      </c>
      <c r="K5" s="30">
        <v>1</v>
      </c>
    </row>
    <row r="6" spans="1:11" x14ac:dyDescent="0.2">
      <c r="A6" s="27">
        <v>1999</v>
      </c>
      <c r="B6" s="30">
        <v>1.1341100360403142</v>
      </c>
      <c r="C6" s="30">
        <v>2.7499178570233664</v>
      </c>
      <c r="D6" s="30">
        <v>0.48727714507623904</v>
      </c>
      <c r="E6" s="30">
        <v>0.98238533390699867</v>
      </c>
      <c r="F6" s="30">
        <v>0.6814979864937265</v>
      </c>
      <c r="G6" s="30">
        <v>1.8941928696228003</v>
      </c>
      <c r="H6" s="30">
        <v>37.720034628347506</v>
      </c>
      <c r="I6" s="30">
        <v>37.720034628347506</v>
      </c>
      <c r="J6" s="30">
        <v>1</v>
      </c>
      <c r="K6" s="30">
        <v>1</v>
      </c>
    </row>
    <row r="7" spans="1:11" x14ac:dyDescent="0.2">
      <c r="A7" s="27">
        <v>2000</v>
      </c>
      <c r="B7" s="30">
        <v>1.1461445538558002</v>
      </c>
      <c r="C7" s="30">
        <v>2.7932126531471466</v>
      </c>
      <c r="D7" s="30">
        <v>0.49977143084742465</v>
      </c>
      <c r="E7" s="30">
        <v>0.98484745253834449</v>
      </c>
      <c r="F7" s="30">
        <v>0.68838180453911757</v>
      </c>
      <c r="G7" s="30">
        <v>1.9075456894489431</v>
      </c>
      <c r="H7" s="30">
        <v>37.799413396480119</v>
      </c>
      <c r="I7" s="30">
        <v>37.799413396480119</v>
      </c>
      <c r="J7" s="30">
        <v>1</v>
      </c>
      <c r="K7" s="30">
        <v>1</v>
      </c>
    </row>
    <row r="8" spans="1:11" x14ac:dyDescent="0.2">
      <c r="A8" s="27">
        <v>2001</v>
      </c>
      <c r="B8" s="30">
        <v>1.1581907638816489</v>
      </c>
      <c r="C8" s="30">
        <v>2.8368401090541835</v>
      </c>
      <c r="D8" s="30">
        <v>0.51194335679612224</v>
      </c>
      <c r="E8" s="30">
        <v>0.9871841170621255</v>
      </c>
      <c r="F8" s="30">
        <v>0.69480226648105381</v>
      </c>
      <c r="G8" s="30">
        <v>1.9192199996171075</v>
      </c>
      <c r="H8" s="30">
        <v>37.878959210822842</v>
      </c>
      <c r="I8" s="30">
        <v>37.878959210822842</v>
      </c>
      <c r="J8" s="30">
        <v>1</v>
      </c>
      <c r="K8" s="30">
        <v>1</v>
      </c>
    </row>
    <row r="9" spans="1:11" x14ac:dyDescent="0.2">
      <c r="A9" s="27">
        <v>2002</v>
      </c>
      <c r="B9" s="30">
        <v>1.1698896604865143</v>
      </c>
      <c r="C9" s="30">
        <v>2.8654950596506903</v>
      </c>
      <c r="D9" s="30">
        <v>0.52106194075941181</v>
      </c>
      <c r="E9" s="30">
        <v>0.98866711773873361</v>
      </c>
      <c r="F9" s="30">
        <v>0.69934802866739187</v>
      </c>
      <c r="G9" s="30">
        <v>1.9282829293852184</v>
      </c>
      <c r="H9" s="30">
        <v>38.007919803946713</v>
      </c>
      <c r="I9" s="30">
        <v>38.007919803946713</v>
      </c>
      <c r="J9" s="30">
        <v>1</v>
      </c>
      <c r="K9" s="30">
        <v>1</v>
      </c>
    </row>
    <row r="10" spans="1:11" x14ac:dyDescent="0.2">
      <c r="A10" s="27">
        <v>2003</v>
      </c>
      <c r="B10" s="30">
        <v>1.1823487422034207</v>
      </c>
      <c r="C10" s="30">
        <v>2.8949773281671245</v>
      </c>
      <c r="D10" s="30">
        <v>0.52950165237553659</v>
      </c>
      <c r="E10" s="30">
        <v>0.9898001400266605</v>
      </c>
      <c r="F10" s="30">
        <v>0.70331633326273935</v>
      </c>
      <c r="G10" s="30">
        <v>1.9343407432703383</v>
      </c>
      <c r="H10" s="30">
        <v>38.532759279364761</v>
      </c>
      <c r="I10" s="30">
        <v>38.532759279364761</v>
      </c>
      <c r="J10" s="30">
        <v>1</v>
      </c>
      <c r="K10" s="30">
        <v>1</v>
      </c>
    </row>
    <row r="11" spans="1:11" x14ac:dyDescent="0.2">
      <c r="A11" s="27">
        <v>2004</v>
      </c>
      <c r="B11" s="31">
        <v>1.1947289999999999</v>
      </c>
      <c r="C11" s="31">
        <v>2.9174570000000002</v>
      </c>
      <c r="D11" s="31">
        <v>0.53737841485334048</v>
      </c>
      <c r="E11" s="31">
        <v>0.99090599999999995</v>
      </c>
      <c r="F11" s="31">
        <v>0.70684599999999997</v>
      </c>
      <c r="G11" s="31">
        <v>1.9413959999999999</v>
      </c>
      <c r="H11" s="31">
        <v>38.828631999999999</v>
      </c>
      <c r="I11" s="31">
        <v>38.828631999999999</v>
      </c>
      <c r="J11" s="30">
        <v>1</v>
      </c>
      <c r="K11" s="30">
        <v>1</v>
      </c>
    </row>
    <row r="12" spans="1:11" x14ac:dyDescent="0.2">
      <c r="A12" s="27">
        <v>2005</v>
      </c>
      <c r="B12" s="31">
        <v>1.2303040000000001</v>
      </c>
      <c r="C12" s="31">
        <v>2.952969</v>
      </c>
      <c r="D12" s="31">
        <v>0.53784320777453132</v>
      </c>
      <c r="E12" s="31">
        <v>0.99196099999999998</v>
      </c>
      <c r="F12" s="31">
        <v>0.71291499999999997</v>
      </c>
      <c r="G12" s="31">
        <v>1.9531130000000001</v>
      </c>
      <c r="H12" s="31">
        <v>40.587527999999999</v>
      </c>
      <c r="I12" s="31">
        <v>40.587527999999999</v>
      </c>
      <c r="J12" s="30">
        <v>1</v>
      </c>
      <c r="K12" s="30">
        <v>1</v>
      </c>
    </row>
    <row r="13" spans="1:11" x14ac:dyDescent="0.2">
      <c r="A13" s="27">
        <v>2006</v>
      </c>
      <c r="B13" s="31">
        <v>1.2639860000000001</v>
      </c>
      <c r="C13" s="31">
        <v>2.9870580000000002</v>
      </c>
      <c r="D13" s="31">
        <v>0.53830840270751423</v>
      </c>
      <c r="E13" s="31">
        <v>0.99737299999999995</v>
      </c>
      <c r="F13" s="31">
        <v>0.71847300000000003</v>
      </c>
      <c r="G13" s="31">
        <v>1.9643120000000001</v>
      </c>
      <c r="H13" s="31">
        <v>42.329742000000003</v>
      </c>
      <c r="I13" s="31">
        <v>42.329742000000003</v>
      </c>
      <c r="J13" s="30">
        <v>1</v>
      </c>
      <c r="K13" s="30">
        <v>1</v>
      </c>
    </row>
    <row r="14" spans="1:11" x14ac:dyDescent="0.2">
      <c r="A14" s="27">
        <v>2007</v>
      </c>
      <c r="B14" s="31">
        <v>1.2925359999999999</v>
      </c>
      <c r="C14" s="31">
        <v>3.0203899999999999</v>
      </c>
      <c r="D14" s="31">
        <v>0.53877399999999998</v>
      </c>
      <c r="E14" s="31">
        <v>1.0022819999999999</v>
      </c>
      <c r="F14" s="31">
        <v>0.72316800000000003</v>
      </c>
      <c r="G14" s="31">
        <v>1.973339</v>
      </c>
      <c r="H14" s="31">
        <v>43.745510000000003</v>
      </c>
      <c r="I14" s="31">
        <v>43.745510000000003</v>
      </c>
      <c r="J14" s="30">
        <v>1</v>
      </c>
      <c r="K14" s="30">
        <v>1</v>
      </c>
    </row>
    <row r="15" spans="1:11" x14ac:dyDescent="0.2">
      <c r="A15" s="27">
        <v>2008</v>
      </c>
      <c r="B15" s="31">
        <v>1.3310230000000001</v>
      </c>
      <c r="C15" s="31">
        <v>3.0553490000000001</v>
      </c>
      <c r="D15" s="31">
        <v>0.53924000000000005</v>
      </c>
      <c r="E15" s="31">
        <v>1.0103930000000001</v>
      </c>
      <c r="F15" s="31">
        <v>0.72992100000000004</v>
      </c>
      <c r="G15" s="31">
        <v>1.9866429999999999</v>
      </c>
      <c r="H15" s="31">
        <v>45.284210000000002</v>
      </c>
      <c r="I15" s="31">
        <v>45.284210000000002</v>
      </c>
      <c r="J15" s="30">
        <v>1</v>
      </c>
      <c r="K15" s="30">
        <v>1</v>
      </c>
    </row>
    <row r="16" spans="1:11" x14ac:dyDescent="0.2">
      <c r="A16" s="27">
        <v>2009</v>
      </c>
      <c r="B16" s="31">
        <v>1.356031</v>
      </c>
      <c r="C16" s="31">
        <v>3.0882520000000002</v>
      </c>
      <c r="D16" s="31">
        <v>0.54080899999999998</v>
      </c>
      <c r="E16" s="31">
        <v>1.0180549999999999</v>
      </c>
      <c r="F16" s="31">
        <v>0.73538099999999995</v>
      </c>
      <c r="G16" s="31">
        <v>2.050748</v>
      </c>
      <c r="H16" s="31">
        <v>46.719211999999999</v>
      </c>
      <c r="I16" s="31">
        <v>46.719211999999999</v>
      </c>
      <c r="J16" s="30">
        <v>1</v>
      </c>
      <c r="K16" s="30">
        <v>1</v>
      </c>
    </row>
    <row r="17" spans="1:11" x14ac:dyDescent="0.2">
      <c r="A17" s="27">
        <v>2010</v>
      </c>
      <c r="B17" s="31">
        <v>1.3736330000000001</v>
      </c>
      <c r="C17" s="31">
        <v>3.1364900000000002</v>
      </c>
      <c r="D17" s="31">
        <v>0.54216799999999998</v>
      </c>
      <c r="E17" s="31">
        <v>1.025048</v>
      </c>
      <c r="F17" s="31">
        <v>0.74011700000000002</v>
      </c>
      <c r="G17" s="31">
        <v>2.1136219999999999</v>
      </c>
      <c r="H17" s="31">
        <v>48.197803</v>
      </c>
      <c r="I17" s="31">
        <v>48.197803</v>
      </c>
      <c r="J17" s="30">
        <v>1</v>
      </c>
      <c r="K17" s="30">
        <v>1</v>
      </c>
    </row>
    <row r="18" spans="1:11" x14ac:dyDescent="0.2">
      <c r="A18" s="27">
        <v>2011</v>
      </c>
      <c r="B18" s="31">
        <v>1.3872100000000001</v>
      </c>
      <c r="C18" s="31">
        <v>3.1766030000000001</v>
      </c>
      <c r="D18" s="31">
        <v>0.54317000000000004</v>
      </c>
      <c r="E18" s="31">
        <v>1.031941</v>
      </c>
      <c r="F18" s="31">
        <v>0.74427399999999999</v>
      </c>
      <c r="G18" s="31">
        <v>2.1726760000000001</v>
      </c>
      <c r="H18" s="31">
        <v>49.365906000000003</v>
      </c>
      <c r="I18" s="31">
        <v>49.365906000000003</v>
      </c>
      <c r="J18" s="30">
        <v>1</v>
      </c>
      <c r="K18" s="30">
        <v>1</v>
      </c>
    </row>
    <row r="19" spans="1:11" x14ac:dyDescent="0.2">
      <c r="A19" s="27">
        <v>2012</v>
      </c>
      <c r="B19" s="31">
        <v>1.399799</v>
      </c>
      <c r="C19" s="31">
        <v>3.2156769999999999</v>
      </c>
      <c r="D19" s="31">
        <v>0.54361700000000002</v>
      </c>
      <c r="E19" s="31">
        <v>1.038295</v>
      </c>
      <c r="F19" s="31">
        <v>0.74719199999999997</v>
      </c>
      <c r="G19" s="31">
        <v>2.232996</v>
      </c>
      <c r="H19" s="31">
        <v>49.967888000000002</v>
      </c>
      <c r="I19" s="31">
        <v>49.967888000000002</v>
      </c>
      <c r="J19" s="30">
        <v>1</v>
      </c>
      <c r="K19" s="30">
        <v>1</v>
      </c>
    </row>
    <row r="20" spans="1:11" x14ac:dyDescent="0.2">
      <c r="A20" s="27">
        <v>2013</v>
      </c>
      <c r="B20" s="31">
        <v>1.4121269999999999</v>
      </c>
      <c r="C20" s="31">
        <v>3.2490670000000001</v>
      </c>
      <c r="D20" s="31">
        <v>0.54408900000000004</v>
      </c>
      <c r="E20" s="31">
        <v>1.0442640000000001</v>
      </c>
      <c r="F20" s="31">
        <v>0.74975999999999998</v>
      </c>
      <c r="G20" s="31">
        <v>2.2968839999999999</v>
      </c>
      <c r="H20" s="31">
        <v>50.651133999999999</v>
      </c>
      <c r="I20" s="31">
        <v>50.651133999999999</v>
      </c>
      <c r="J20" s="30">
        <v>1</v>
      </c>
      <c r="K20" s="30">
        <v>1</v>
      </c>
    </row>
    <row r="21" spans="1:11" x14ac:dyDescent="0.2">
      <c r="A21" s="27">
        <v>2014</v>
      </c>
      <c r="B21" s="31">
        <v>1.4223779999999999</v>
      </c>
      <c r="C21" s="31">
        <v>3.285412</v>
      </c>
      <c r="D21" s="31">
        <v>0.54393199999999997</v>
      </c>
      <c r="E21" s="31">
        <v>1.0490539999999999</v>
      </c>
      <c r="F21" s="31">
        <v>0.75182099999999996</v>
      </c>
      <c r="G21" s="31">
        <v>2.3575499999999998</v>
      </c>
      <c r="H21" s="31">
        <v>51.292907999999997</v>
      </c>
      <c r="I21" s="31">
        <v>51.292907999999997</v>
      </c>
      <c r="J21" s="30">
        <v>1</v>
      </c>
      <c r="K21" s="30">
        <v>1</v>
      </c>
    </row>
    <row r="22" spans="1:11" x14ac:dyDescent="0.2">
      <c r="A22" s="27">
        <v>2015</v>
      </c>
      <c r="B22" s="31">
        <v>1.4317390000000001</v>
      </c>
      <c r="C22" s="31">
        <v>3.3219479999999999</v>
      </c>
      <c r="D22" s="31">
        <v>0.54376800000000003</v>
      </c>
      <c r="E22" s="31">
        <v>1.053742</v>
      </c>
      <c r="F22" s="31">
        <v>0.75368299999999999</v>
      </c>
      <c r="G22" s="31">
        <v>2.4153519999999999</v>
      </c>
      <c r="H22" s="31">
        <v>51.813648000000001</v>
      </c>
      <c r="I22" s="31">
        <v>51.813648000000001</v>
      </c>
      <c r="J22" s="30">
        <v>1</v>
      </c>
      <c r="K22" s="30">
        <v>1</v>
      </c>
    </row>
    <row r="23" spans="1:11" x14ac:dyDescent="0.2">
      <c r="A23" s="27">
        <v>2016</v>
      </c>
      <c r="B23" s="31">
        <v>1.4398690000000001</v>
      </c>
      <c r="C23" s="31">
        <v>3.3568190000000002</v>
      </c>
      <c r="D23" s="31">
        <v>0.54355500000000001</v>
      </c>
      <c r="E23" s="31">
        <v>1.058292</v>
      </c>
      <c r="F23" s="31">
        <v>0.75535600000000003</v>
      </c>
      <c r="G23" s="31">
        <v>2.4698090000000001</v>
      </c>
      <c r="H23" s="31">
        <v>52.258063999999997</v>
      </c>
      <c r="I23" s="31">
        <v>52.258063999999997</v>
      </c>
      <c r="J23" s="30">
        <v>1</v>
      </c>
      <c r="K23" s="30">
        <v>1</v>
      </c>
    </row>
    <row r="24" spans="1:11" x14ac:dyDescent="0.2">
      <c r="A24" s="27">
        <v>2017</v>
      </c>
      <c r="B24" s="31">
        <v>1.446993</v>
      </c>
      <c r="C24" s="31">
        <v>3.389967</v>
      </c>
      <c r="D24" s="31">
        <v>0.54340999999999995</v>
      </c>
      <c r="E24" s="31">
        <v>1.058765</v>
      </c>
      <c r="F24" s="31">
        <v>0.75683599999999995</v>
      </c>
      <c r="G24" s="31">
        <v>2.5203570000000002</v>
      </c>
      <c r="H24" s="31">
        <v>52.638733000000002</v>
      </c>
      <c r="I24" s="31">
        <v>52.638733000000002</v>
      </c>
      <c r="J24" s="30">
        <v>1</v>
      </c>
      <c r="K24" s="30">
        <v>1</v>
      </c>
    </row>
    <row r="25" spans="1:11" x14ac:dyDescent="0.2">
      <c r="A25" s="27">
        <v>2018</v>
      </c>
      <c r="B25" s="31">
        <v>1.4540040000000001</v>
      </c>
      <c r="C25" s="31">
        <v>3.4212880000000001</v>
      </c>
      <c r="D25" s="31">
        <v>0.54327899999999996</v>
      </c>
      <c r="E25" s="31">
        <v>1.059205</v>
      </c>
      <c r="F25" s="31">
        <v>0.75807800000000003</v>
      </c>
      <c r="G25" s="31">
        <v>2.5667260000000001</v>
      </c>
      <c r="H25" s="31">
        <v>52.964367000000003</v>
      </c>
      <c r="I25" s="31">
        <v>52.964367000000003</v>
      </c>
      <c r="J25" s="30">
        <v>1</v>
      </c>
      <c r="K25" s="30">
        <v>1</v>
      </c>
    </row>
    <row r="26" spans="1:11" x14ac:dyDescent="0.2">
      <c r="A26" s="27">
        <v>2019</v>
      </c>
      <c r="B26" s="31">
        <v>1.46221</v>
      </c>
      <c r="C26" s="31">
        <v>3.4507319999999999</v>
      </c>
      <c r="D26" s="31">
        <v>0.54320299999999999</v>
      </c>
      <c r="E26" s="31">
        <v>1.059564</v>
      </c>
      <c r="F26" s="31">
        <v>0.75917900000000005</v>
      </c>
      <c r="G26" s="31">
        <v>2.6087989999999999</v>
      </c>
      <c r="H26" s="31">
        <v>53.238894999999999</v>
      </c>
      <c r="I26" s="31">
        <v>53.238894999999999</v>
      </c>
      <c r="J26" s="30">
        <v>1</v>
      </c>
      <c r="K26" s="30">
        <v>1</v>
      </c>
    </row>
    <row r="27" spans="1:11" x14ac:dyDescent="0.2">
      <c r="A27" s="27">
        <v>2020</v>
      </c>
      <c r="B27" s="31">
        <v>1.4695849999999999</v>
      </c>
      <c r="C27" s="31">
        <v>3.4809589999999999</v>
      </c>
      <c r="D27" s="31">
        <v>0.54313</v>
      </c>
      <c r="E27" s="31">
        <v>1.0635749999999999</v>
      </c>
      <c r="F27" s="31">
        <v>0.76014499999999996</v>
      </c>
      <c r="G27" s="31">
        <v>2.6474820000000001</v>
      </c>
      <c r="H27" s="31">
        <v>53.551819000000002</v>
      </c>
      <c r="I27" s="31">
        <v>53.551819000000002</v>
      </c>
      <c r="J27" s="30">
        <v>1</v>
      </c>
      <c r="K27" s="30">
        <v>1</v>
      </c>
    </row>
    <row r="28" spans="1:11" x14ac:dyDescent="0.2">
      <c r="A28" s="28">
        <v>2021</v>
      </c>
      <c r="B28" s="31">
        <v>1.4768810000000001</v>
      </c>
      <c r="C28" s="31">
        <v>3.5091749999999999</v>
      </c>
      <c r="D28" s="31">
        <v>0.54296299999999997</v>
      </c>
      <c r="E28" s="31">
        <v>1.067642</v>
      </c>
      <c r="F28" s="31">
        <v>0.76100400000000001</v>
      </c>
      <c r="G28" s="31">
        <v>2.682267</v>
      </c>
      <c r="H28" s="31">
        <v>53.831676000000002</v>
      </c>
      <c r="I28" s="31">
        <v>53.831676000000002</v>
      </c>
      <c r="J28" s="30">
        <v>1</v>
      </c>
      <c r="K28" s="30">
        <v>1</v>
      </c>
    </row>
    <row r="29" spans="1:11" x14ac:dyDescent="0.2">
      <c r="A29" s="28">
        <v>2022</v>
      </c>
      <c r="B29" s="31">
        <v>1.48533</v>
      </c>
      <c r="C29" s="31">
        <v>3.5354009999999998</v>
      </c>
      <c r="D29" s="31">
        <v>0.54283099999999995</v>
      </c>
      <c r="E29" s="31">
        <v>1.071628</v>
      </c>
      <c r="F29" s="31">
        <v>0.76176900000000003</v>
      </c>
      <c r="G29" s="31">
        <v>2.713552</v>
      </c>
      <c r="H29" s="31">
        <v>54.086773000000001</v>
      </c>
      <c r="I29" s="31">
        <v>54.086773000000001</v>
      </c>
      <c r="J29" s="30">
        <v>1</v>
      </c>
      <c r="K29" s="30">
        <v>1</v>
      </c>
    </row>
    <row r="30" spans="1:11" x14ac:dyDescent="0.2">
      <c r="A30" s="28">
        <v>2023</v>
      </c>
      <c r="B30" s="31">
        <v>1.4942759999999999</v>
      </c>
      <c r="C30" s="31">
        <v>3.5597590000000001</v>
      </c>
      <c r="D30" s="31">
        <v>0.54277699999999995</v>
      </c>
      <c r="E30" s="31">
        <v>1.075547</v>
      </c>
      <c r="F30" s="31">
        <v>0.762463</v>
      </c>
      <c r="G30" s="31">
        <v>2.7416719999999999</v>
      </c>
      <c r="H30" s="31">
        <v>54.317920999999998</v>
      </c>
      <c r="I30" s="31">
        <v>54.317920999999998</v>
      </c>
      <c r="J30" s="30">
        <v>1</v>
      </c>
      <c r="K30" s="30">
        <v>1</v>
      </c>
    </row>
    <row r="31" spans="1:11" x14ac:dyDescent="0.2">
      <c r="A31" s="28">
        <v>2024</v>
      </c>
      <c r="B31" s="31">
        <v>1.502505</v>
      </c>
      <c r="C31" s="31">
        <v>3.5824449999999999</v>
      </c>
      <c r="D31" s="31">
        <v>0.54289600000000005</v>
      </c>
      <c r="E31" s="31">
        <v>1.0793740000000001</v>
      </c>
      <c r="F31" s="31">
        <v>0.76306700000000005</v>
      </c>
      <c r="G31" s="31">
        <v>2.767064</v>
      </c>
      <c r="H31" s="31">
        <v>54.537230999999998</v>
      </c>
      <c r="I31" s="31">
        <v>54.537230999999998</v>
      </c>
      <c r="J31" s="30">
        <v>1</v>
      </c>
      <c r="K31" s="30">
        <v>1</v>
      </c>
    </row>
    <row r="32" spans="1:11" x14ac:dyDescent="0.2">
      <c r="A32" s="28">
        <v>2025</v>
      </c>
      <c r="B32" s="31">
        <v>1.51085</v>
      </c>
      <c r="C32" s="31">
        <v>3.6036920000000001</v>
      </c>
      <c r="D32" s="31">
        <v>0.54302700000000004</v>
      </c>
      <c r="E32" s="31">
        <v>1.0829800000000001</v>
      </c>
      <c r="F32" s="31">
        <v>0.76361100000000004</v>
      </c>
      <c r="G32" s="31">
        <v>2.7898869999999998</v>
      </c>
      <c r="H32" s="31">
        <v>54.748717999999997</v>
      </c>
      <c r="I32" s="31">
        <v>54.748717999999997</v>
      </c>
      <c r="J32" s="30">
        <v>1</v>
      </c>
      <c r="K32" s="30">
        <v>1</v>
      </c>
    </row>
    <row r="33" spans="1:11" x14ac:dyDescent="0.2">
      <c r="A33" s="28">
        <f t="shared" ref="A33:A50" si="0">A32+1</f>
        <v>2026</v>
      </c>
      <c r="B33" s="31">
        <v>1.5196810000000001</v>
      </c>
      <c r="C33" s="31">
        <v>3.623408</v>
      </c>
      <c r="D33" s="31">
        <v>0.54322099999999995</v>
      </c>
      <c r="E33" s="31">
        <v>1.0865009999999999</v>
      </c>
      <c r="F33" s="31">
        <v>0.76409000000000005</v>
      </c>
      <c r="G33" s="31">
        <v>2.8103850000000001</v>
      </c>
      <c r="H33" s="31">
        <v>54.943019999999997</v>
      </c>
      <c r="I33" s="31">
        <v>54.943019999999997</v>
      </c>
      <c r="J33" s="30">
        <v>1</v>
      </c>
      <c r="K33" s="30">
        <v>1</v>
      </c>
    </row>
    <row r="34" spans="1:11" x14ac:dyDescent="0.2">
      <c r="A34" s="28">
        <f t="shared" si="0"/>
        <v>2027</v>
      </c>
      <c r="B34" s="31">
        <v>1.528683</v>
      </c>
      <c r="C34" s="31">
        <v>3.64202</v>
      </c>
      <c r="D34" s="31">
        <v>0.54341499999999998</v>
      </c>
      <c r="E34" s="31">
        <v>1.0900879999999999</v>
      </c>
      <c r="F34" s="31">
        <v>0.76451599999999997</v>
      </c>
      <c r="G34" s="31">
        <v>2.828986</v>
      </c>
      <c r="H34" s="31">
        <v>55.125458000000002</v>
      </c>
      <c r="I34" s="31">
        <v>55.125458000000002</v>
      </c>
      <c r="J34" s="30">
        <v>1</v>
      </c>
      <c r="K34" s="30">
        <v>1</v>
      </c>
    </row>
    <row r="35" spans="1:11" x14ac:dyDescent="0.2">
      <c r="A35" s="28">
        <f t="shared" si="0"/>
        <v>2028</v>
      </c>
      <c r="B35" s="31">
        <v>1.537612</v>
      </c>
      <c r="C35" s="31">
        <v>3.6596090000000001</v>
      </c>
      <c r="D35" s="31">
        <v>0.54388999999999998</v>
      </c>
      <c r="E35" s="31">
        <v>1.093332</v>
      </c>
      <c r="F35" s="31">
        <v>0.76487899999999998</v>
      </c>
      <c r="G35" s="31">
        <v>2.845888</v>
      </c>
      <c r="H35" s="31">
        <v>55.287818999999999</v>
      </c>
      <c r="I35" s="31">
        <v>55.287818999999999</v>
      </c>
      <c r="J35" s="30">
        <v>1</v>
      </c>
      <c r="K35" s="30">
        <v>1</v>
      </c>
    </row>
    <row r="36" spans="1:11" x14ac:dyDescent="0.2">
      <c r="A36" s="28">
        <f t="shared" si="0"/>
        <v>2029</v>
      </c>
      <c r="B36" s="31">
        <v>1.546222</v>
      </c>
      <c r="C36" s="31">
        <v>3.6760519999999999</v>
      </c>
      <c r="D36" s="31">
        <v>0.54403100000000004</v>
      </c>
      <c r="E36" s="31">
        <v>1.096266</v>
      </c>
      <c r="F36" s="31">
        <v>0.76519899999999996</v>
      </c>
      <c r="G36" s="31">
        <v>2.8611599999999999</v>
      </c>
      <c r="H36" s="31">
        <v>55.434764999999999</v>
      </c>
      <c r="I36" s="31">
        <v>55.434764999999999</v>
      </c>
      <c r="J36" s="30">
        <v>1</v>
      </c>
      <c r="K36" s="30">
        <v>1</v>
      </c>
    </row>
    <row r="37" spans="1:11" x14ac:dyDescent="0.2">
      <c r="A37" s="28">
        <f t="shared" si="0"/>
        <v>2030</v>
      </c>
      <c r="B37" s="31">
        <v>1.5551269999999999</v>
      </c>
      <c r="C37" s="31">
        <v>3.6916479999999998</v>
      </c>
      <c r="D37" s="31">
        <v>0.54411299999999996</v>
      </c>
      <c r="E37" s="31">
        <v>1.105261</v>
      </c>
      <c r="F37" s="31">
        <v>0.76548300000000002</v>
      </c>
      <c r="G37" s="31">
        <v>2.8749120000000001</v>
      </c>
      <c r="H37" s="31">
        <v>55.571387999999999</v>
      </c>
      <c r="I37" s="31">
        <v>55.571387999999999</v>
      </c>
      <c r="J37" s="30">
        <v>1</v>
      </c>
      <c r="K37" s="30">
        <v>1</v>
      </c>
    </row>
    <row r="38" spans="1:11" x14ac:dyDescent="0.2">
      <c r="A38" s="28">
        <f t="shared" si="0"/>
        <v>2031</v>
      </c>
      <c r="B38" s="50">
        <v>1.5647580000000001</v>
      </c>
      <c r="C38" s="51">
        <v>3.7067019999999999</v>
      </c>
      <c r="D38" s="51">
        <v>0.544435</v>
      </c>
      <c r="E38" s="51">
        <v>1.1143190000000001</v>
      </c>
      <c r="F38" s="51">
        <v>0.76572600000000002</v>
      </c>
      <c r="G38" s="51">
        <v>2.8871920000000002</v>
      </c>
      <c r="H38" s="51">
        <v>55.703341999999999</v>
      </c>
      <c r="I38" s="51">
        <v>55.703341999999999</v>
      </c>
      <c r="J38" s="30">
        <v>1</v>
      </c>
      <c r="K38" s="30">
        <v>1</v>
      </c>
    </row>
    <row r="39" spans="1:11" x14ac:dyDescent="0.2">
      <c r="A39" s="28">
        <f t="shared" si="0"/>
        <v>2032</v>
      </c>
      <c r="B39" s="51">
        <v>1.574605</v>
      </c>
      <c r="C39" s="51">
        <v>3.7216879999999999</v>
      </c>
      <c r="D39" s="51">
        <v>0.54510800000000004</v>
      </c>
      <c r="E39" s="51">
        <v>1.123721</v>
      </c>
      <c r="F39" s="51">
        <v>0.76626799999999995</v>
      </c>
      <c r="G39" s="51">
        <v>2.8981509999999999</v>
      </c>
      <c r="H39" s="51">
        <v>55.827126</v>
      </c>
      <c r="I39" s="51">
        <v>55.827126</v>
      </c>
      <c r="J39" s="30">
        <v>1</v>
      </c>
      <c r="K39" s="30">
        <v>1</v>
      </c>
    </row>
    <row r="40" spans="1:11" x14ac:dyDescent="0.2">
      <c r="A40" s="28">
        <f t="shared" si="0"/>
        <v>2033</v>
      </c>
      <c r="B40" s="50">
        <v>1.584128</v>
      </c>
      <c r="C40" s="50">
        <v>3.7364069999999998</v>
      </c>
      <c r="D40" s="50">
        <v>0.54595000000000005</v>
      </c>
      <c r="E40" s="50">
        <v>1.1331310000000001</v>
      </c>
      <c r="F40" s="50">
        <v>0.76677700000000004</v>
      </c>
      <c r="G40" s="50">
        <v>2.9078089999999999</v>
      </c>
      <c r="H40" s="50">
        <v>55.945186999999997</v>
      </c>
      <c r="I40" s="50">
        <v>55.945186999999997</v>
      </c>
      <c r="J40" s="30">
        <v>1</v>
      </c>
      <c r="K40" s="30">
        <v>1</v>
      </c>
    </row>
    <row r="41" spans="1:11" x14ac:dyDescent="0.2">
      <c r="A41" s="28">
        <f t="shared" si="0"/>
        <v>2034</v>
      </c>
      <c r="B41" s="50">
        <v>1.5938030000000001</v>
      </c>
      <c r="C41" s="50">
        <v>3.7509100000000002</v>
      </c>
      <c r="D41" s="50">
        <v>0.54684900000000003</v>
      </c>
      <c r="E41" s="50">
        <v>1.1426400000000001</v>
      </c>
      <c r="F41" s="50">
        <v>0.76727999999999996</v>
      </c>
      <c r="G41" s="50">
        <v>2.9164789999999998</v>
      </c>
      <c r="H41" s="50">
        <v>56.059818</v>
      </c>
      <c r="I41" s="50">
        <v>56.059818</v>
      </c>
      <c r="J41" s="30">
        <v>1</v>
      </c>
      <c r="K41" s="30">
        <v>1</v>
      </c>
    </row>
    <row r="42" spans="1:11" x14ac:dyDescent="0.2">
      <c r="A42" s="28">
        <f t="shared" si="0"/>
        <v>2035</v>
      </c>
      <c r="B42" s="50">
        <v>1.603229</v>
      </c>
      <c r="C42" s="50">
        <v>3.7663199999999999</v>
      </c>
      <c r="D42" s="50">
        <v>0.54775200000000002</v>
      </c>
      <c r="E42" s="50">
        <v>1.152136</v>
      </c>
      <c r="F42" s="50">
        <v>0.76776299999999997</v>
      </c>
      <c r="G42" s="50">
        <v>2.9243039999999998</v>
      </c>
      <c r="H42" s="50">
        <v>56.171092999999999</v>
      </c>
      <c r="I42" s="50">
        <v>56.171092999999999</v>
      </c>
      <c r="J42" s="30">
        <v>1</v>
      </c>
      <c r="K42" s="30">
        <v>1</v>
      </c>
    </row>
    <row r="43" spans="1:11" x14ac:dyDescent="0.2">
      <c r="A43" s="28">
        <f t="shared" si="0"/>
        <v>2036</v>
      </c>
      <c r="B43" s="50">
        <v>1.603229</v>
      </c>
      <c r="C43" s="50">
        <v>3.7663199999999999</v>
      </c>
      <c r="D43" s="50">
        <v>0.54775200000000002</v>
      </c>
      <c r="E43" s="50">
        <v>1.152136</v>
      </c>
      <c r="F43" s="50">
        <v>0.76776299999999997</v>
      </c>
      <c r="G43" s="50">
        <v>2.9243039999999998</v>
      </c>
      <c r="H43" s="50">
        <v>56.171092999999999</v>
      </c>
      <c r="I43" s="50">
        <v>56.171092999999999</v>
      </c>
      <c r="J43" s="30">
        <v>1</v>
      </c>
      <c r="K43" s="30">
        <v>1</v>
      </c>
    </row>
    <row r="44" spans="1:11" x14ac:dyDescent="0.2">
      <c r="A44" s="28">
        <f t="shared" si="0"/>
        <v>2037</v>
      </c>
      <c r="B44" s="50">
        <v>1.603229</v>
      </c>
      <c r="C44" s="50">
        <v>3.7663199999999999</v>
      </c>
      <c r="D44" s="50">
        <v>0.54775200000000002</v>
      </c>
      <c r="E44" s="50">
        <v>1.152136</v>
      </c>
      <c r="F44" s="50">
        <v>0.76776299999999997</v>
      </c>
      <c r="G44" s="50">
        <v>2.9243039999999998</v>
      </c>
      <c r="H44" s="50">
        <v>56.171092999999999</v>
      </c>
      <c r="I44" s="50">
        <v>56.171092999999999</v>
      </c>
      <c r="J44" s="30">
        <v>1</v>
      </c>
      <c r="K44" s="30">
        <v>1</v>
      </c>
    </row>
    <row r="45" spans="1:11" x14ac:dyDescent="0.2">
      <c r="A45" s="28">
        <f t="shared" si="0"/>
        <v>2038</v>
      </c>
      <c r="B45" s="50">
        <v>1.603229</v>
      </c>
      <c r="C45" s="50">
        <v>3.7663199999999999</v>
      </c>
      <c r="D45" s="50">
        <v>0.54775200000000002</v>
      </c>
      <c r="E45" s="50">
        <v>1.152136</v>
      </c>
      <c r="F45" s="50">
        <v>0.76776299999999997</v>
      </c>
      <c r="G45" s="50">
        <v>2.9243039999999998</v>
      </c>
      <c r="H45" s="50">
        <v>56.171092999999999</v>
      </c>
      <c r="I45" s="50">
        <v>56.171092999999999</v>
      </c>
      <c r="J45" s="30">
        <v>1</v>
      </c>
      <c r="K45" s="30">
        <v>1</v>
      </c>
    </row>
    <row r="46" spans="1:11" x14ac:dyDescent="0.2">
      <c r="A46" s="28">
        <f t="shared" si="0"/>
        <v>2039</v>
      </c>
      <c r="B46" s="50">
        <v>1.603229</v>
      </c>
      <c r="C46" s="50">
        <v>3.7663199999999999</v>
      </c>
      <c r="D46" s="50">
        <v>0.54775200000000002</v>
      </c>
      <c r="E46" s="50">
        <v>1.152136</v>
      </c>
      <c r="F46" s="50">
        <v>0.76776299999999997</v>
      </c>
      <c r="G46" s="50">
        <v>2.9243039999999998</v>
      </c>
      <c r="H46" s="50">
        <v>56.171092999999999</v>
      </c>
      <c r="I46" s="50">
        <v>56.171092999999999</v>
      </c>
      <c r="J46" s="30">
        <v>1</v>
      </c>
      <c r="K46" s="30">
        <v>1</v>
      </c>
    </row>
    <row r="47" spans="1:11" x14ac:dyDescent="0.2">
      <c r="A47" s="28">
        <f t="shared" si="0"/>
        <v>2040</v>
      </c>
      <c r="B47" s="50">
        <v>1.603229</v>
      </c>
      <c r="C47" s="50">
        <v>3.7663199999999999</v>
      </c>
      <c r="D47" s="50">
        <v>0.54775200000000002</v>
      </c>
      <c r="E47" s="50">
        <v>1.152136</v>
      </c>
      <c r="F47" s="50">
        <v>0.76776299999999997</v>
      </c>
      <c r="G47" s="50">
        <v>2.9243039999999998</v>
      </c>
      <c r="H47" s="50">
        <v>56.171092999999999</v>
      </c>
      <c r="I47" s="50">
        <v>56.171092999999999</v>
      </c>
      <c r="J47" s="30">
        <v>1</v>
      </c>
      <c r="K47" s="30">
        <v>1</v>
      </c>
    </row>
    <row r="48" spans="1:11" x14ac:dyDescent="0.2">
      <c r="A48" s="28">
        <f t="shared" si="0"/>
        <v>2041</v>
      </c>
      <c r="B48" s="50">
        <v>1.603229</v>
      </c>
      <c r="C48" s="50">
        <v>3.7663199999999999</v>
      </c>
      <c r="D48" s="50">
        <v>0.54775200000000002</v>
      </c>
      <c r="E48" s="50">
        <v>1.152136</v>
      </c>
      <c r="F48" s="50">
        <v>0.76776299999999997</v>
      </c>
      <c r="G48" s="50">
        <v>2.9243039999999998</v>
      </c>
      <c r="H48" s="50">
        <v>56.171092999999999</v>
      </c>
      <c r="I48" s="50">
        <v>56.171092999999999</v>
      </c>
      <c r="J48" s="30">
        <v>1</v>
      </c>
      <c r="K48" s="30">
        <v>1</v>
      </c>
    </row>
    <row r="49" spans="1:11" x14ac:dyDescent="0.2">
      <c r="A49" s="28">
        <f t="shared" si="0"/>
        <v>2042</v>
      </c>
      <c r="B49" s="50">
        <v>1.603229</v>
      </c>
      <c r="C49" s="50">
        <v>3.7663199999999999</v>
      </c>
      <c r="D49" s="50">
        <v>0.54775200000000002</v>
      </c>
      <c r="E49" s="50">
        <v>1.152136</v>
      </c>
      <c r="F49" s="50">
        <v>0.76776299999999997</v>
      </c>
      <c r="G49" s="50">
        <v>2.9243039999999998</v>
      </c>
      <c r="H49" s="50">
        <v>56.171092999999999</v>
      </c>
      <c r="I49" s="50">
        <v>56.171092999999999</v>
      </c>
      <c r="J49" s="30">
        <v>1</v>
      </c>
      <c r="K49" s="30">
        <v>1</v>
      </c>
    </row>
    <row r="50" spans="1:11" x14ac:dyDescent="0.2">
      <c r="A50" s="28">
        <f t="shared" si="0"/>
        <v>2043</v>
      </c>
      <c r="B50" s="50">
        <v>1.603229</v>
      </c>
      <c r="C50" s="50">
        <v>3.7663199999999999</v>
      </c>
      <c r="D50" s="50">
        <v>0.54775200000000002</v>
      </c>
      <c r="E50" s="50">
        <v>1.152136</v>
      </c>
      <c r="F50" s="50">
        <v>0.76776299999999997</v>
      </c>
      <c r="G50" s="50">
        <v>2.9243039999999998</v>
      </c>
      <c r="H50" s="50">
        <v>56.171092999999999</v>
      </c>
      <c r="I50" s="50">
        <v>56.171092999999999</v>
      </c>
      <c r="J50" s="30">
        <v>1</v>
      </c>
      <c r="K50" s="30">
        <v>1</v>
      </c>
    </row>
  </sheetData>
  <phoneticPr fontId="3" type="noConversion"/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16" workbookViewId="0"/>
  </sheetViews>
  <sheetFormatPr defaultRowHeight="12.75" x14ac:dyDescent="0.2"/>
  <cols>
    <col min="1" max="1" width="43.85546875" bestFit="1" customWidth="1"/>
    <col min="2" max="12" width="13.7109375" style="20" customWidth="1"/>
    <col min="13" max="14" width="15.7109375" customWidth="1"/>
    <col min="23" max="23" width="3.85546875" customWidth="1"/>
    <col min="34" max="34" width="3.85546875" customWidth="1"/>
    <col min="45" max="45" width="3.85546875" customWidth="1"/>
    <col min="56" max="56" width="3.85546875" customWidth="1"/>
    <col min="67" max="67" width="3.85546875" customWidth="1"/>
    <col min="78" max="78" width="3.85546875" customWidth="1"/>
    <col min="89" max="89" width="3.85546875" customWidth="1"/>
    <col min="100" max="100" width="3.85546875" customWidth="1"/>
    <col min="111" max="111" width="3.85546875" customWidth="1"/>
  </cols>
  <sheetData>
    <row r="1" spans="1:14" x14ac:dyDescent="0.2">
      <c r="A1" s="2" t="s">
        <v>23</v>
      </c>
    </row>
    <row r="2" spans="1:14" x14ac:dyDescent="0.2">
      <c r="A2" s="2" t="s">
        <v>31</v>
      </c>
    </row>
    <row r="3" spans="1:14" x14ac:dyDescent="0.2">
      <c r="A3" s="2" t="s">
        <v>25</v>
      </c>
    </row>
    <row r="4" spans="1:14" x14ac:dyDescent="0.2">
      <c r="A4" s="2" t="s">
        <v>24</v>
      </c>
      <c r="B4" s="5" t="s">
        <v>0</v>
      </c>
      <c r="C4" s="5" t="s">
        <v>1</v>
      </c>
      <c r="D4" s="5" t="s">
        <v>20</v>
      </c>
      <c r="E4" s="5" t="s">
        <v>37</v>
      </c>
      <c r="F4" s="5" t="s">
        <v>38</v>
      </c>
      <c r="G4" s="5" t="s">
        <v>21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22</v>
      </c>
      <c r="M4" s="5" t="s">
        <v>27</v>
      </c>
      <c r="N4" s="5" t="s">
        <v>29</v>
      </c>
    </row>
    <row r="5" spans="1:14" x14ac:dyDescent="0.2">
      <c r="A5" s="16" t="s">
        <v>3</v>
      </c>
      <c r="B5" s="20">
        <v>0.40907191469428172</v>
      </c>
      <c r="C5" s="20">
        <v>0.53727193353408242</v>
      </c>
      <c r="D5" s="20">
        <v>2.2480398717791155</v>
      </c>
      <c r="E5" s="20">
        <v>1.2932225573356297</v>
      </c>
      <c r="F5" s="20">
        <v>0.36192634037446503</v>
      </c>
      <c r="G5" s="20">
        <v>0.71143249835687306</v>
      </c>
      <c r="H5" s="20">
        <v>0.30085075933041233</v>
      </c>
      <c r="I5" s="20">
        <v>0.97141556445528043</v>
      </c>
      <c r="J5" s="20">
        <v>0.94092219391593979</v>
      </c>
      <c r="K5" s="20">
        <v>0.20012073931652419</v>
      </c>
      <c r="L5" s="20">
        <v>0.36493943398742307</v>
      </c>
      <c r="M5" s="18">
        <f>B5*B$18+C5*C$18+D5*D$18+E5*E$18+F5*F$18+G5*G$18+H5*H$18+I5*I$18+J5*J$18+K5*K$18+L5*L$18</f>
        <v>0.67297152263775817</v>
      </c>
      <c r="N5" s="18">
        <f>B5*B$25+C5*C$25+D5*D$25+E5*E$25+F5*F$25+G5*G$25+H5*H$25+I5*I$25+J5*J$25+K5*K$25+L5*L$25</f>
        <v>0.67178743638486416</v>
      </c>
    </row>
    <row r="6" spans="1:14" x14ac:dyDescent="0.2">
      <c r="A6" s="16" t="s">
        <v>4</v>
      </c>
      <c r="B6" s="20">
        <v>1.665318568852205</v>
      </c>
      <c r="C6" s="20">
        <v>1.5898518536338728</v>
      </c>
      <c r="D6" s="20">
        <v>2.2097934467393947</v>
      </c>
      <c r="E6" s="20">
        <v>4.2470933202879291</v>
      </c>
      <c r="F6" s="20">
        <v>5.5685859738316799</v>
      </c>
      <c r="G6" s="20">
        <v>2.1131425639520778</v>
      </c>
      <c r="H6" s="20">
        <v>3.9616981179153306</v>
      </c>
      <c r="I6" s="20">
        <v>2.9283025455846476</v>
      </c>
      <c r="J6" s="20">
        <v>1.913789277131495</v>
      </c>
      <c r="K6" s="20">
        <v>0.15744793460932416</v>
      </c>
      <c r="L6" s="20">
        <v>2.2631403061764224</v>
      </c>
      <c r="M6" s="18">
        <f t="shared" ref="M6:M14" si="0">B6*B$18+C6*C$18+D6*D$18+E6*E$18+F6*F$18+G6*G$18+H6*H$18+I6*I$18+J6*J$18+K6*K$18+L6*L$18</f>
        <v>2.1117408914102249</v>
      </c>
      <c r="N6" s="18">
        <f t="shared" ref="N6:N15" si="1">B6*B$25+C6*C$25+D6*D$25+E6*E$25+F6*F$25+G6*G$25+H6*H$25+I6*I$25+J6*J$25+K6*K$25+L6*L$25</f>
        <v>2.1119387377923577</v>
      </c>
    </row>
    <row r="7" spans="1:14" x14ac:dyDescent="0.2">
      <c r="A7" s="16" t="s">
        <v>5</v>
      </c>
      <c r="B7" s="20">
        <v>4.2226778291022629E-2</v>
      </c>
      <c r="C7" s="20">
        <v>0.33452780767216456</v>
      </c>
      <c r="D7" s="20">
        <v>0.18273291963421917</v>
      </c>
      <c r="E7" s="20">
        <v>2.5083310004697781</v>
      </c>
      <c r="F7" s="20">
        <v>0.31112966102366291</v>
      </c>
      <c r="G7" s="20">
        <v>0.53044030989824131</v>
      </c>
      <c r="H7" s="20">
        <v>0.11170201460287586</v>
      </c>
      <c r="I7" s="20">
        <v>0.1374349994727728</v>
      </c>
      <c r="J7" s="20">
        <v>0.7957181516449614</v>
      </c>
      <c r="K7" s="20">
        <v>4.1201328682813794E-2</v>
      </c>
      <c r="L7" s="20">
        <v>0.22437972266364528</v>
      </c>
      <c r="M7" s="18">
        <f t="shared" si="0"/>
        <v>0.41976666354033126</v>
      </c>
      <c r="N7" s="18">
        <f t="shared" si="1"/>
        <v>0.41824904956516512</v>
      </c>
    </row>
    <row r="8" spans="1:14" x14ac:dyDescent="0.2">
      <c r="A8" s="16" t="s">
        <v>6</v>
      </c>
      <c r="B8" s="20">
        <v>4.3066035509556713</v>
      </c>
      <c r="C8" s="20">
        <v>2.6694643238485858</v>
      </c>
      <c r="D8" s="20">
        <v>0.9816582426861542</v>
      </c>
      <c r="E8" s="20">
        <v>2.6963834976214924</v>
      </c>
      <c r="F8" s="20">
        <v>6.5781699759288728</v>
      </c>
      <c r="G8" s="20">
        <v>1.0632311676985426</v>
      </c>
      <c r="H8" s="20">
        <v>1.8468066414342141</v>
      </c>
      <c r="I8" s="20">
        <v>1.2017753647079394</v>
      </c>
      <c r="J8" s="20">
        <v>1.3927971734632245</v>
      </c>
      <c r="K8" s="20">
        <v>0.2538296142066207</v>
      </c>
      <c r="L8" s="20">
        <v>1.0896601474182774</v>
      </c>
      <c r="M8" s="18">
        <f t="shared" si="0"/>
        <v>1.9873026059563614</v>
      </c>
      <c r="N8" s="18">
        <f t="shared" si="1"/>
        <v>1.987531386394179</v>
      </c>
    </row>
    <row r="9" spans="1:14" x14ac:dyDescent="0.2">
      <c r="A9" s="16" t="s">
        <v>7</v>
      </c>
      <c r="B9" s="20">
        <v>2.2696893331424665E-2</v>
      </c>
      <c r="C9" s="20">
        <v>2.3653481350557087E-2</v>
      </c>
      <c r="D9" s="20">
        <v>0.31872020866433581</v>
      </c>
      <c r="E9" s="20">
        <v>1.6809000130022389</v>
      </c>
      <c r="F9" s="20">
        <v>0.10582641531417106</v>
      </c>
      <c r="G9" s="20">
        <v>0.15435264556861672</v>
      </c>
      <c r="H9" s="20">
        <v>2.9787203894100231E-3</v>
      </c>
      <c r="I9" s="20">
        <v>7.8088067882257277E-4</v>
      </c>
      <c r="J9" s="20">
        <v>4.036672375133199E-2</v>
      </c>
      <c r="K9" s="20">
        <v>7.357380121931034E-4</v>
      </c>
      <c r="L9" s="20">
        <v>1.4184924995977575E-2</v>
      </c>
      <c r="M9" s="18">
        <f t="shared" si="0"/>
        <v>8.7184090678234877E-2</v>
      </c>
      <c r="N9" s="18">
        <f t="shared" si="1"/>
        <v>8.6662992382854506E-2</v>
      </c>
    </row>
    <row r="10" spans="1:14" x14ac:dyDescent="0.2">
      <c r="A10" s="16" t="s">
        <v>8</v>
      </c>
      <c r="B10" s="20">
        <v>0.16975164872991103</v>
      </c>
      <c r="C10" s="20">
        <v>0.28417968308312158</v>
      </c>
      <c r="D10" s="20">
        <v>1.2196359984888583</v>
      </c>
      <c r="E10" s="20">
        <v>0.38594158646213206</v>
      </c>
      <c r="F10" s="20">
        <v>1.0011178888720584</v>
      </c>
      <c r="G10" s="20">
        <v>0.75092170311148365</v>
      </c>
      <c r="H10" s="20">
        <v>0.75674391492961657</v>
      </c>
      <c r="I10" s="20">
        <v>0.49054924243634029</v>
      </c>
      <c r="J10" s="20">
        <v>0.54974250403792413</v>
      </c>
      <c r="K10" s="20">
        <v>0.15222419472275309</v>
      </c>
      <c r="L10" s="20">
        <v>0.46629717077686295</v>
      </c>
      <c r="M10" s="18">
        <f t="shared" si="0"/>
        <v>0.47206165977516623</v>
      </c>
      <c r="N10" s="18">
        <f t="shared" si="1"/>
        <v>0.47173377726503263</v>
      </c>
    </row>
    <row r="11" spans="1:14" x14ac:dyDescent="0.2">
      <c r="A11" s="16" t="s">
        <v>9</v>
      </c>
      <c r="B11" s="20">
        <v>1.5277648385691986</v>
      </c>
      <c r="C11" s="20">
        <v>2.5576171477480942</v>
      </c>
      <c r="D11" s="20">
        <v>10.976723986399724</v>
      </c>
      <c r="E11" s="20">
        <v>3.4734742781591881</v>
      </c>
      <c r="F11" s="20">
        <v>9.0100609998485233</v>
      </c>
      <c r="G11" s="20">
        <v>6.7582953280033529</v>
      </c>
      <c r="H11" s="20">
        <v>6.8106952343665483</v>
      </c>
      <c r="I11" s="20">
        <v>4.4149431819270619</v>
      </c>
      <c r="J11" s="20">
        <v>4.9476825363413157</v>
      </c>
      <c r="K11" s="20">
        <v>1.3700177525047779</v>
      </c>
      <c r="L11" s="20">
        <v>4.1966745369917655</v>
      </c>
      <c r="M11" s="18">
        <f t="shared" si="0"/>
        <v>4.2485549379764951</v>
      </c>
      <c r="N11" s="18">
        <f t="shared" si="1"/>
        <v>4.2456039953852924</v>
      </c>
    </row>
    <row r="12" spans="1:14" x14ac:dyDescent="0.2">
      <c r="A12" s="16" t="s">
        <v>10</v>
      </c>
      <c r="B12" s="20">
        <v>0.62917899653623721</v>
      </c>
      <c r="C12" s="20">
        <v>0.74761896411582229</v>
      </c>
      <c r="D12" s="20">
        <v>34.804246786145463</v>
      </c>
      <c r="E12" s="20">
        <v>11.83862797453556</v>
      </c>
      <c r="F12" s="20">
        <v>0.49315109536403712</v>
      </c>
      <c r="G12" s="20">
        <v>0.3839228240031583</v>
      </c>
      <c r="H12" s="20">
        <v>0.53021222931498402</v>
      </c>
      <c r="I12" s="20">
        <v>1.5352114145651781</v>
      </c>
      <c r="J12" s="20">
        <v>0.96647810535563183</v>
      </c>
      <c r="K12" s="20">
        <v>2.3528901629935453</v>
      </c>
      <c r="L12" s="20">
        <v>2.1586876766605876</v>
      </c>
      <c r="M12" s="18">
        <f t="shared" si="0"/>
        <v>1.978955193019083</v>
      </c>
      <c r="N12" s="18">
        <f t="shared" si="1"/>
        <v>1.9715704369799414</v>
      </c>
    </row>
    <row r="13" spans="1:14" x14ac:dyDescent="0.2">
      <c r="A13" s="16" t="s">
        <v>11</v>
      </c>
      <c r="B13" s="20">
        <v>0.1699627826213661</v>
      </c>
      <c r="C13" s="20">
        <v>0.53558239915189987</v>
      </c>
      <c r="D13" s="20">
        <v>0.32296981144652692</v>
      </c>
      <c r="E13" s="20">
        <v>0.16201445908455314</v>
      </c>
      <c r="F13" s="20">
        <v>0.78523200163114915</v>
      </c>
      <c r="G13" s="20">
        <v>0.13241419848272198</v>
      </c>
      <c r="H13" s="20">
        <v>1.5965941287237724</v>
      </c>
      <c r="I13" s="20">
        <v>1.0174875245058121</v>
      </c>
      <c r="J13" s="20">
        <v>0.21519239064558993</v>
      </c>
      <c r="K13" s="20">
        <v>6.6952159109572418E-2</v>
      </c>
      <c r="L13" s="20">
        <v>0.49647237485921514</v>
      </c>
      <c r="M13" s="18">
        <f t="shared" si="0"/>
        <v>0.40345829196842731</v>
      </c>
      <c r="N13" s="18">
        <f t="shared" si="1"/>
        <v>0.40433738273003794</v>
      </c>
    </row>
    <row r="14" spans="1:14" x14ac:dyDescent="0.2">
      <c r="A14" s="16" t="s">
        <v>12</v>
      </c>
      <c r="B14" s="20">
        <v>2.7605756307756044</v>
      </c>
      <c r="C14" s="20">
        <v>1.540855356550576</v>
      </c>
      <c r="D14" s="20">
        <v>3.6164119676446633</v>
      </c>
      <c r="E14" s="20">
        <v>3.3357619879373179</v>
      </c>
      <c r="F14" s="20">
        <v>5.0077059726665745</v>
      </c>
      <c r="G14" s="20">
        <v>2.6937278957609352</v>
      </c>
      <c r="H14" s="20">
        <v>4.7570164618878072</v>
      </c>
      <c r="I14" s="20">
        <v>4.4463345852157286</v>
      </c>
      <c r="J14" s="20">
        <v>2.8759112612189974</v>
      </c>
      <c r="K14" s="20">
        <v>1.2831270932647725</v>
      </c>
      <c r="L14" s="20">
        <v>4.6565240145886388</v>
      </c>
      <c r="M14" s="18">
        <f t="shared" si="0"/>
        <v>3.0149618875678956</v>
      </c>
      <c r="N14" s="18">
        <f t="shared" si="1"/>
        <v>3.0173966872233682</v>
      </c>
    </row>
    <row r="15" spans="1:14" x14ac:dyDescent="0.2">
      <c r="A15" s="17" t="s">
        <v>13</v>
      </c>
      <c r="B15" s="20">
        <f>SUM(B5:B14)</f>
        <v>11.703151603356925</v>
      </c>
      <c r="C15" s="20">
        <f t="shared" ref="C15:M15" si="2">SUM(C5:C14)</f>
        <v>10.820622950688778</v>
      </c>
      <c r="D15" s="20">
        <f t="shared" si="2"/>
        <v>56.880933239628455</v>
      </c>
      <c r="E15" s="20">
        <f t="shared" si="2"/>
        <v>31.621750674895821</v>
      </c>
      <c r="F15" s="20">
        <f t="shared" si="2"/>
        <v>29.222906324855192</v>
      </c>
      <c r="G15" s="20">
        <f t="shared" si="2"/>
        <v>15.291881134836004</v>
      </c>
      <c r="H15" s="20">
        <f t="shared" si="2"/>
        <v>20.67529822289497</v>
      </c>
      <c r="I15" s="20">
        <f t="shared" si="2"/>
        <v>17.144235303549586</v>
      </c>
      <c r="J15" s="20">
        <f t="shared" si="2"/>
        <v>14.638600317506413</v>
      </c>
      <c r="K15" s="20">
        <f t="shared" si="2"/>
        <v>5.8785467174228963</v>
      </c>
      <c r="L15" s="20">
        <f t="shared" si="2"/>
        <v>15.930960309118817</v>
      </c>
      <c r="M15" s="117">
        <f t="shared" si="2"/>
        <v>15.396957744529978</v>
      </c>
      <c r="N15" s="18">
        <f t="shared" si="1"/>
        <v>15.386811882103093</v>
      </c>
    </row>
    <row r="17" spans="1:13" x14ac:dyDescent="0.2">
      <c r="A17" s="2" t="s">
        <v>33</v>
      </c>
      <c r="B17" s="118">
        <v>555.09299999999996</v>
      </c>
      <c r="C17" s="118">
        <v>346.83799999999997</v>
      </c>
      <c r="D17" s="118">
        <v>68.947000000000003</v>
      </c>
      <c r="E17" s="118">
        <v>101.274</v>
      </c>
      <c r="F17" s="118">
        <v>138.43299999999999</v>
      </c>
      <c r="G17" s="118">
        <v>373.952</v>
      </c>
      <c r="H17" s="118">
        <v>196.727</v>
      </c>
      <c r="I17" s="118">
        <v>375.214</v>
      </c>
      <c r="J17" s="118">
        <v>1008.9159999999999</v>
      </c>
      <c r="K17" s="118">
        <v>398.23600000000005</v>
      </c>
      <c r="L17" s="118">
        <v>227.21099999999998</v>
      </c>
      <c r="M17" s="3">
        <f>SUM(B17:L17)</f>
        <v>3790.8409999999999</v>
      </c>
    </row>
    <row r="18" spans="1:13" x14ac:dyDescent="0.2">
      <c r="A18" t="s">
        <v>35</v>
      </c>
      <c r="B18" s="119">
        <f>B17/$M$17</f>
        <v>0.14643004019424713</v>
      </c>
      <c r="C18" s="119">
        <f t="shared" ref="C18:L18" si="3">C17/$M$17</f>
        <v>9.149368174502702E-2</v>
      </c>
      <c r="D18" s="119">
        <f t="shared" si="3"/>
        <v>1.8187784715845378E-2</v>
      </c>
      <c r="E18" s="119">
        <f t="shared" si="3"/>
        <v>2.6715443881713846E-2</v>
      </c>
      <c r="F18" s="119">
        <f t="shared" si="3"/>
        <v>3.6517754239758407E-2</v>
      </c>
      <c r="G18" s="119">
        <f t="shared" si="3"/>
        <v>9.8646184316356189E-2</v>
      </c>
      <c r="H18" s="119">
        <f t="shared" si="3"/>
        <v>5.189534459503841E-2</v>
      </c>
      <c r="I18" s="119">
        <f t="shared" si="3"/>
        <v>9.8979091974577674E-2</v>
      </c>
      <c r="J18" s="119">
        <f t="shared" si="3"/>
        <v>0.2661456916816084</v>
      </c>
      <c r="K18" s="119">
        <f t="shared" si="3"/>
        <v>0.10505215069690342</v>
      </c>
      <c r="L18" s="119">
        <f t="shared" si="3"/>
        <v>5.9936831958924151E-2</v>
      </c>
      <c r="M18" s="3">
        <f>SUM(B18:L18)</f>
        <v>1</v>
      </c>
    </row>
    <row r="19" spans="1:13" x14ac:dyDescent="0.2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3"/>
    </row>
    <row r="20" spans="1:13" x14ac:dyDescent="0.2">
      <c r="A20" s="19" t="s">
        <v>32</v>
      </c>
      <c r="B20" s="22">
        <v>1645</v>
      </c>
      <c r="C20" s="22">
        <v>791</v>
      </c>
      <c r="D20" s="22">
        <v>877</v>
      </c>
      <c r="E20" s="22">
        <v>528</v>
      </c>
      <c r="F20" s="22">
        <v>501</v>
      </c>
      <c r="G20" s="22">
        <v>2074</v>
      </c>
      <c r="H20" s="22">
        <v>434</v>
      </c>
      <c r="I20" s="22">
        <v>434</v>
      </c>
      <c r="J20" s="22">
        <v>1105</v>
      </c>
      <c r="K20" s="22">
        <v>2306</v>
      </c>
      <c r="L20" s="22">
        <v>1484.6426277640151</v>
      </c>
    </row>
    <row r="22" spans="1:13" ht="13.5" thickBot="1" x14ac:dyDescent="0.25">
      <c r="A22" s="2" t="s">
        <v>28</v>
      </c>
    </row>
    <row r="23" spans="1:13" ht="13.5" thickBot="1" x14ac:dyDescent="0.25">
      <c r="A23" s="43" t="s">
        <v>44</v>
      </c>
      <c r="B23" s="44">
        <v>1004.7222996272334</v>
      </c>
      <c r="C23" s="45">
        <v>1305.8315502984303</v>
      </c>
      <c r="D23" s="45">
        <v>231.32311976335677</v>
      </c>
      <c r="E23" s="45">
        <v>564.38421622466808</v>
      </c>
      <c r="F23" s="45">
        <v>817.58203423939938</v>
      </c>
      <c r="G23" s="45">
        <v>535.63228861737321</v>
      </c>
      <c r="H23" s="45">
        <v>1351.8233459290227</v>
      </c>
      <c r="I23" s="45">
        <v>2576.1182699107881</v>
      </c>
      <c r="J23" s="45">
        <v>2696.1819627726081</v>
      </c>
      <c r="K23" s="45">
        <v>511.9988313052072</v>
      </c>
      <c r="L23" s="46">
        <v>463.70208131191214</v>
      </c>
      <c r="M23">
        <v>12059.3</v>
      </c>
    </row>
    <row r="24" spans="1:13" x14ac:dyDescent="0.2">
      <c r="A24" t="s">
        <v>34</v>
      </c>
      <c r="B24" s="23">
        <f>B20*B23</f>
        <v>1652768.1828867989</v>
      </c>
      <c r="C24" s="23">
        <f t="shared" ref="C24:L24" si="4">C20*C23</f>
        <v>1032912.7562860583</v>
      </c>
      <c r="D24" s="23">
        <f>D20*D23</f>
        <v>202870.37603246389</v>
      </c>
      <c r="E24" s="23">
        <f t="shared" si="4"/>
        <v>297994.86616662476</v>
      </c>
      <c r="F24" s="23">
        <f t="shared" si="4"/>
        <v>409608.59915393911</v>
      </c>
      <c r="G24" s="23">
        <f t="shared" si="4"/>
        <v>1110901.3665924321</v>
      </c>
      <c r="H24" s="23">
        <f t="shared" si="4"/>
        <v>586691.33213319583</v>
      </c>
      <c r="I24" s="23">
        <f t="shared" si="4"/>
        <v>1118035.329141282</v>
      </c>
      <c r="J24" s="23">
        <f t="shared" si="4"/>
        <v>2979281.0688637318</v>
      </c>
      <c r="K24" s="23">
        <f t="shared" si="4"/>
        <v>1180669.3049898078</v>
      </c>
      <c r="L24" s="23">
        <f t="shared" si="4"/>
        <v>688431.87649856019</v>
      </c>
      <c r="M24" s="3">
        <f>SUM(B24:L24)</f>
        <v>11260165.058744894</v>
      </c>
    </row>
    <row r="25" spans="1:13" x14ac:dyDescent="0.2">
      <c r="B25" s="119">
        <f>B24/$M$24</f>
        <v>0.14678010262409275</v>
      </c>
      <c r="C25" s="119">
        <f t="shared" ref="C25:L25" si="5">C24/$M$24</f>
        <v>9.173158216574058E-2</v>
      </c>
      <c r="D25" s="119">
        <f>D24/$M$24</f>
        <v>1.8016643181878605E-2</v>
      </c>
      <c r="E25" s="119">
        <f t="shared" si="5"/>
        <v>2.6464520245659751E-2</v>
      </c>
      <c r="F25" s="119">
        <f t="shared" si="5"/>
        <v>3.6376784622338017E-2</v>
      </c>
      <c r="G25" s="119">
        <f t="shared" si="5"/>
        <v>9.8657644963177651E-2</v>
      </c>
      <c r="H25" s="119">
        <f t="shared" si="5"/>
        <v>5.2103262169994419E-2</v>
      </c>
      <c r="I25" s="119">
        <f t="shared" si="5"/>
        <v>9.9291202509770582E-2</v>
      </c>
      <c r="J25" s="119">
        <f t="shared" si="5"/>
        <v>0.26458591444447399</v>
      </c>
      <c r="K25" s="119">
        <f t="shared" si="5"/>
        <v>0.10485364102836785</v>
      </c>
      <c r="L25" s="119">
        <f t="shared" si="5"/>
        <v>6.1138702044505881E-2</v>
      </c>
      <c r="M25" s="3">
        <f>SUM(B25:L25)</f>
        <v>1</v>
      </c>
    </row>
    <row r="26" spans="1:13" x14ac:dyDescent="0.2">
      <c r="A26" s="2"/>
    </row>
    <row r="27" spans="1:13" x14ac:dyDescent="0.2">
      <c r="A27" s="2" t="s">
        <v>30</v>
      </c>
    </row>
    <row r="28" spans="1:13" x14ac:dyDescent="0.2">
      <c r="A28" s="2"/>
    </row>
    <row r="29" spans="1:13" x14ac:dyDescent="0.2">
      <c r="B29" s="20" t="s">
        <v>26</v>
      </c>
      <c r="C29" s="20" t="s">
        <v>29</v>
      </c>
      <c r="D29" s="120" t="s">
        <v>43</v>
      </c>
    </row>
    <row r="30" spans="1:13" x14ac:dyDescent="0.2">
      <c r="A30" s="16" t="s">
        <v>3</v>
      </c>
      <c r="B30" s="24">
        <v>0.62810155391413081</v>
      </c>
      <c r="C30" s="24">
        <v>0.62810155391413081</v>
      </c>
      <c r="D30" s="175">
        <v>3330.9341718635756</v>
      </c>
      <c r="E30" s="70"/>
      <c r="F30" s="25"/>
    </row>
    <row r="31" spans="1:13" x14ac:dyDescent="0.2">
      <c r="A31" s="16" t="s">
        <v>4</v>
      </c>
      <c r="B31" s="24">
        <v>3.2308238578147122</v>
      </c>
      <c r="C31" s="24">
        <v>3.2308238578147126</v>
      </c>
      <c r="D31" s="175">
        <v>17133.633127006058</v>
      </c>
      <c r="E31" s="70"/>
      <c r="F31" s="25"/>
    </row>
    <row r="32" spans="1:13" x14ac:dyDescent="0.2">
      <c r="A32" s="16" t="s">
        <v>5</v>
      </c>
      <c r="B32" s="24">
        <v>0.61418768884095498</v>
      </c>
      <c r="C32" s="24">
        <v>0.61418768884095498</v>
      </c>
      <c r="D32" s="175">
        <v>3257.1464724921511</v>
      </c>
      <c r="E32" s="70"/>
      <c r="F32" s="25"/>
    </row>
    <row r="33" spans="1:6" x14ac:dyDescent="0.2">
      <c r="A33" s="16" t="s">
        <v>6</v>
      </c>
      <c r="B33" s="24">
        <v>2.1091614653376096</v>
      </c>
      <c r="C33" s="24">
        <v>2.1091614653376096</v>
      </c>
      <c r="D33" s="175">
        <v>11185.258108486332</v>
      </c>
      <c r="E33" s="70"/>
      <c r="F33" s="25"/>
    </row>
    <row r="34" spans="1:6" x14ac:dyDescent="0.2">
      <c r="A34" s="16" t="s">
        <v>7</v>
      </c>
      <c r="B34" s="24">
        <v>0.14689922023514834</v>
      </c>
      <c r="C34" s="24">
        <v>0.14689922023514834</v>
      </c>
      <c r="D34" s="175">
        <v>779.03267306398641</v>
      </c>
      <c r="E34" s="70"/>
      <c r="F34" s="25"/>
    </row>
    <row r="35" spans="1:6" x14ac:dyDescent="0.2">
      <c r="A35" s="16" t="s">
        <v>8</v>
      </c>
      <c r="B35" s="24">
        <v>0.55366871087769032</v>
      </c>
      <c r="C35" s="24">
        <v>0.55366871087769032</v>
      </c>
      <c r="D35" s="175">
        <v>2936.2035764144639</v>
      </c>
      <c r="E35" s="70"/>
      <c r="F35" s="25"/>
    </row>
    <row r="36" spans="1:6" x14ac:dyDescent="0.2">
      <c r="A36" s="16" t="s">
        <v>9</v>
      </c>
      <c r="B36" s="24">
        <v>4.9830183978992135</v>
      </c>
      <c r="C36" s="24">
        <v>4.9830183978992144</v>
      </c>
      <c r="D36" s="175">
        <v>26425.832187730182</v>
      </c>
      <c r="E36" s="70"/>
      <c r="F36" s="25"/>
    </row>
    <row r="37" spans="1:6" x14ac:dyDescent="0.2">
      <c r="A37" s="16" t="s">
        <v>10</v>
      </c>
      <c r="B37" s="24">
        <v>1.9564100724841529</v>
      </c>
      <c r="C37" s="24">
        <v>1.9564100724841531</v>
      </c>
      <c r="D37" s="175">
        <v>10375.190323930436</v>
      </c>
      <c r="E37" s="70"/>
      <c r="F37" s="25"/>
    </row>
    <row r="38" spans="1:6" x14ac:dyDescent="0.2">
      <c r="A38" s="16" t="s">
        <v>11</v>
      </c>
      <c r="B38" s="24">
        <v>0.59082136967262866</v>
      </c>
      <c r="C38" s="24">
        <v>0.59082136967262877</v>
      </c>
      <c r="D38" s="175">
        <v>3133.2307290850122</v>
      </c>
      <c r="E38" s="70"/>
      <c r="F38" s="25"/>
    </row>
    <row r="39" spans="1:6" x14ac:dyDescent="0.2">
      <c r="A39" s="16" t="s">
        <v>12</v>
      </c>
      <c r="B39" s="24">
        <v>2.8823823022549893</v>
      </c>
      <c r="C39" s="24">
        <v>2.8823823022549893</v>
      </c>
      <c r="D39" s="175">
        <v>15285.785629927812</v>
      </c>
      <c r="E39" s="70"/>
      <c r="F39" s="25"/>
    </row>
    <row r="40" spans="1:6" x14ac:dyDescent="0.2">
      <c r="A40" s="17" t="s">
        <v>13</v>
      </c>
      <c r="B40" s="24">
        <v>17.695474639331231</v>
      </c>
      <c r="C40" s="24">
        <v>17.695474639331231</v>
      </c>
      <c r="D40" s="175">
        <v>93842.247000000003</v>
      </c>
    </row>
    <row r="41" spans="1:6" ht="13.5" thickBot="1" x14ac:dyDescent="0.25"/>
    <row r="42" spans="1:6" ht="13.5" thickBot="1" x14ac:dyDescent="0.25">
      <c r="A42" s="43" t="s">
        <v>36</v>
      </c>
      <c r="B42" s="69">
        <v>93842.247000000003</v>
      </c>
    </row>
    <row r="43" spans="1:6" x14ac:dyDescent="0.2">
      <c r="A43" s="19" t="s">
        <v>48</v>
      </c>
      <c r="B43" s="35">
        <v>5303.1777283565762</v>
      </c>
    </row>
    <row r="44" spans="1:6" x14ac:dyDescent="0.2">
      <c r="A44" s="126" t="s">
        <v>49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pane xSplit="1" ySplit="1" topLeftCell="B2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2" width="9.28515625" style="29" customWidth="1"/>
    <col min="3" max="3" width="9.140625" style="29"/>
    <col min="4" max="4" width="9.28515625" style="29" customWidth="1"/>
    <col min="5" max="6" width="9.140625" style="29"/>
    <col min="7" max="7" width="9.5703125" style="29" customWidth="1"/>
    <col min="8" max="9" width="9.140625" style="29"/>
    <col min="10" max="10" width="9.28515625" style="29" customWidth="1"/>
    <col min="11" max="11" width="9.140625" style="29"/>
    <col min="12" max="16384" width="9.140625" style="1"/>
  </cols>
  <sheetData>
    <row r="1" spans="1:11" s="6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127">
        <v>1.1009550586352337</v>
      </c>
      <c r="C2" s="127">
        <v>2.6653310712207916</v>
      </c>
      <c r="D2" s="127">
        <v>0.46164797883850484</v>
      </c>
      <c r="E2" s="127">
        <v>0.97551224018228866</v>
      </c>
      <c r="F2" s="127">
        <v>0.66706816551861081</v>
      </c>
      <c r="G2" s="127">
        <v>1.8625403964666165</v>
      </c>
      <c r="H2" s="127">
        <v>37.352562231348813</v>
      </c>
      <c r="I2" s="127">
        <v>37.352562231348813</v>
      </c>
      <c r="J2" s="127">
        <v>1</v>
      </c>
      <c r="K2" s="127">
        <v>1</v>
      </c>
    </row>
    <row r="3" spans="1:11" x14ac:dyDescent="0.2">
      <c r="A3" s="27">
        <v>1996</v>
      </c>
      <c r="B3" s="127">
        <v>1.1056869097750874</v>
      </c>
      <c r="C3" s="127">
        <v>2.6653310712207916</v>
      </c>
      <c r="D3" s="127">
        <v>0.46245299536487666</v>
      </c>
      <c r="E3" s="127">
        <v>0.9764114953928773</v>
      </c>
      <c r="F3" s="127">
        <v>0.66770599379849982</v>
      </c>
      <c r="G3" s="127">
        <v>1.8652500661144871</v>
      </c>
      <c r="H3" s="127">
        <v>37.448963873318618</v>
      </c>
      <c r="I3" s="127">
        <v>37.448963873318618</v>
      </c>
      <c r="J3" s="127">
        <v>1</v>
      </c>
      <c r="K3" s="127">
        <v>1</v>
      </c>
    </row>
    <row r="4" spans="1:11" x14ac:dyDescent="0.2">
      <c r="A4" s="27">
        <v>1997</v>
      </c>
      <c r="B4" s="127">
        <v>1.1104187609149414</v>
      </c>
      <c r="C4" s="127">
        <v>2.6653310712207916</v>
      </c>
      <c r="D4" s="127">
        <v>0.46321783603809968</v>
      </c>
      <c r="E4" s="127">
        <v>0.97747954714580065</v>
      </c>
      <c r="F4" s="127">
        <v>0.66793617656250115</v>
      </c>
      <c r="G4" s="127">
        <v>1.8677669848986926</v>
      </c>
      <c r="H4" s="127">
        <v>37.561776828261159</v>
      </c>
      <c r="I4" s="127">
        <v>37.561776828261159</v>
      </c>
      <c r="J4" s="127">
        <v>1</v>
      </c>
      <c r="K4" s="127">
        <v>1</v>
      </c>
    </row>
    <row r="5" spans="1:11" x14ac:dyDescent="0.2">
      <c r="A5" s="27">
        <v>1998</v>
      </c>
      <c r="B5" s="127">
        <v>1.1222018806618912</v>
      </c>
      <c r="C5" s="127">
        <v>2.7072941302395037</v>
      </c>
      <c r="D5" s="127">
        <v>0.475095216449333</v>
      </c>
      <c r="E5" s="127">
        <v>0.97992937057223117</v>
      </c>
      <c r="F5" s="127">
        <v>0.67468300662878922</v>
      </c>
      <c r="G5" s="127">
        <v>1.8809335195354406</v>
      </c>
      <c r="H5" s="127">
        <v>37.640822555627977</v>
      </c>
      <c r="I5" s="127">
        <v>37.640822555627977</v>
      </c>
      <c r="J5" s="127">
        <v>1</v>
      </c>
      <c r="K5" s="127">
        <v>1</v>
      </c>
    </row>
    <row r="6" spans="1:11" x14ac:dyDescent="0.2">
      <c r="A6" s="27">
        <v>1999</v>
      </c>
      <c r="B6" s="127">
        <v>1.1341100360403142</v>
      </c>
      <c r="C6" s="127">
        <v>2.7499178570233664</v>
      </c>
      <c r="D6" s="127">
        <v>0.48727714507623904</v>
      </c>
      <c r="E6" s="127">
        <v>0.98238533390699867</v>
      </c>
      <c r="F6" s="127">
        <v>0.6814979864937265</v>
      </c>
      <c r="G6" s="127">
        <v>1.8941928696228003</v>
      </c>
      <c r="H6" s="127">
        <v>37.720034628347506</v>
      </c>
      <c r="I6" s="127">
        <v>37.720034628347506</v>
      </c>
      <c r="J6" s="127">
        <v>1</v>
      </c>
      <c r="K6" s="127">
        <v>1</v>
      </c>
    </row>
    <row r="7" spans="1:11" x14ac:dyDescent="0.2">
      <c r="A7" s="27">
        <v>2000</v>
      </c>
      <c r="B7" s="127">
        <v>1.1461445538558002</v>
      </c>
      <c r="C7" s="127">
        <v>2.7932126531471466</v>
      </c>
      <c r="D7" s="127">
        <v>0.49977143084742465</v>
      </c>
      <c r="E7" s="127">
        <v>0.98484745253834449</v>
      </c>
      <c r="F7" s="127">
        <v>0.68838180453911757</v>
      </c>
      <c r="G7" s="127">
        <v>1.9075456894489431</v>
      </c>
      <c r="H7" s="127">
        <v>37.799413396480119</v>
      </c>
      <c r="I7" s="127">
        <v>37.799413396480119</v>
      </c>
      <c r="J7" s="127">
        <v>1</v>
      </c>
      <c r="K7" s="127">
        <v>1</v>
      </c>
    </row>
    <row r="8" spans="1:11" x14ac:dyDescent="0.2">
      <c r="A8" s="27">
        <v>2001</v>
      </c>
      <c r="B8" s="127">
        <v>1.1581907638816489</v>
      </c>
      <c r="C8" s="127">
        <v>2.8368401090541835</v>
      </c>
      <c r="D8" s="127">
        <v>0.51194335679612224</v>
      </c>
      <c r="E8" s="127">
        <v>0.9871841170621255</v>
      </c>
      <c r="F8" s="127">
        <v>0.69480226648105381</v>
      </c>
      <c r="G8" s="127">
        <v>1.9192199996171075</v>
      </c>
      <c r="H8" s="127">
        <v>37.878959210822842</v>
      </c>
      <c r="I8" s="127">
        <v>37.878959210822842</v>
      </c>
      <c r="J8" s="127">
        <v>1</v>
      </c>
      <c r="K8" s="127">
        <v>1</v>
      </c>
    </row>
    <row r="9" spans="1:11" x14ac:dyDescent="0.2">
      <c r="A9" s="27">
        <v>2002</v>
      </c>
      <c r="B9" s="127">
        <v>1.1698896604865143</v>
      </c>
      <c r="C9" s="127">
        <v>2.8654950596506903</v>
      </c>
      <c r="D9" s="127">
        <v>0.52106194075941181</v>
      </c>
      <c r="E9" s="127">
        <v>0.98866711773873361</v>
      </c>
      <c r="F9" s="127">
        <v>0.69934802866739187</v>
      </c>
      <c r="G9" s="127">
        <v>1.9282829293852184</v>
      </c>
      <c r="H9" s="127">
        <v>38.007919803946713</v>
      </c>
      <c r="I9" s="127">
        <v>38.007919803946713</v>
      </c>
      <c r="J9" s="127">
        <v>1</v>
      </c>
      <c r="K9" s="127">
        <v>1</v>
      </c>
    </row>
    <row r="10" spans="1:11" x14ac:dyDescent="0.2">
      <c r="A10" s="27">
        <v>2003</v>
      </c>
      <c r="B10" s="127">
        <v>1.1823487422034207</v>
      </c>
      <c r="C10" s="127">
        <v>2.8949773281671245</v>
      </c>
      <c r="D10" s="127">
        <v>0.52950165237553659</v>
      </c>
      <c r="E10" s="127">
        <v>0.9898001400266605</v>
      </c>
      <c r="F10" s="127">
        <v>0.70331633326273935</v>
      </c>
      <c r="G10" s="127">
        <v>1.9343407432703383</v>
      </c>
      <c r="H10" s="127">
        <v>38.532759279364761</v>
      </c>
      <c r="I10" s="127">
        <v>38.532759279364761</v>
      </c>
      <c r="J10" s="127">
        <v>1</v>
      </c>
      <c r="K10" s="127">
        <v>1</v>
      </c>
    </row>
    <row r="11" spans="1:11" x14ac:dyDescent="0.2">
      <c r="A11" s="27">
        <v>2004</v>
      </c>
      <c r="B11" s="128">
        <v>1.1947289999999999</v>
      </c>
      <c r="C11" s="128">
        <v>2.9174570000000002</v>
      </c>
      <c r="D11" s="128">
        <v>0.53737841485334048</v>
      </c>
      <c r="E11" s="128">
        <v>0.99090599999999995</v>
      </c>
      <c r="F11" s="128">
        <v>0.70684599999999997</v>
      </c>
      <c r="G11" s="128">
        <v>1.9413959999999999</v>
      </c>
      <c r="H11" s="128">
        <v>38.828631999999999</v>
      </c>
      <c r="I11" s="128">
        <v>38.828631999999999</v>
      </c>
      <c r="J11" s="127">
        <v>1</v>
      </c>
      <c r="K11" s="127">
        <v>1</v>
      </c>
    </row>
    <row r="12" spans="1:11" x14ac:dyDescent="0.2">
      <c r="A12" s="27">
        <v>2005</v>
      </c>
      <c r="B12" s="128">
        <v>1.2303040000000001</v>
      </c>
      <c r="C12" s="128">
        <v>2.952969</v>
      </c>
      <c r="D12" s="128">
        <v>0.53784320777453132</v>
      </c>
      <c r="E12" s="128">
        <v>0.99196099999999998</v>
      </c>
      <c r="F12" s="128">
        <v>0.71291499999999997</v>
      </c>
      <c r="G12" s="128">
        <v>1.9531130000000001</v>
      </c>
      <c r="H12" s="128">
        <v>40.587527999999999</v>
      </c>
      <c r="I12" s="128">
        <v>40.587527999999999</v>
      </c>
      <c r="J12" s="127">
        <v>1</v>
      </c>
      <c r="K12" s="127">
        <v>1</v>
      </c>
    </row>
    <row r="13" spans="1:11" x14ac:dyDescent="0.2">
      <c r="A13" s="27">
        <v>2006</v>
      </c>
      <c r="B13" s="128">
        <v>1.2639860000000001</v>
      </c>
      <c r="C13" s="128">
        <v>2.9870580000000002</v>
      </c>
      <c r="D13" s="128">
        <v>0.53830840270751423</v>
      </c>
      <c r="E13" s="128">
        <v>0.99737299999999995</v>
      </c>
      <c r="F13" s="128">
        <v>0.71847300000000003</v>
      </c>
      <c r="G13" s="128">
        <v>1.9643120000000001</v>
      </c>
      <c r="H13" s="128">
        <v>42.329742000000003</v>
      </c>
      <c r="I13" s="128">
        <v>42.329742000000003</v>
      </c>
      <c r="J13" s="127">
        <v>1</v>
      </c>
      <c r="K13" s="127">
        <v>1</v>
      </c>
    </row>
    <row r="14" spans="1:11" x14ac:dyDescent="0.2">
      <c r="A14" s="27">
        <v>2007</v>
      </c>
      <c r="B14" s="128">
        <v>1.2925359999999999</v>
      </c>
      <c r="C14" s="128">
        <v>3.0203899999999999</v>
      </c>
      <c r="D14" s="128">
        <v>0.53877399999999998</v>
      </c>
      <c r="E14" s="128">
        <v>1.0022819999999999</v>
      </c>
      <c r="F14" s="128">
        <v>0.72316800000000003</v>
      </c>
      <c r="G14" s="128">
        <v>1.973339</v>
      </c>
      <c r="H14" s="128">
        <v>43.745510000000003</v>
      </c>
      <c r="I14" s="128">
        <v>43.745510000000003</v>
      </c>
      <c r="J14" s="127">
        <v>1</v>
      </c>
      <c r="K14" s="127">
        <v>1</v>
      </c>
    </row>
    <row r="15" spans="1:11" x14ac:dyDescent="0.2">
      <c r="A15" s="27">
        <v>2008</v>
      </c>
      <c r="B15" s="128">
        <v>1.3310230000000001</v>
      </c>
      <c r="C15" s="128">
        <v>3.0553490000000001</v>
      </c>
      <c r="D15" s="128">
        <v>0.53924000000000005</v>
      </c>
      <c r="E15" s="128">
        <v>1.0103930000000001</v>
      </c>
      <c r="F15" s="128">
        <v>0.72992100000000004</v>
      </c>
      <c r="G15" s="128">
        <v>1.9866429999999999</v>
      </c>
      <c r="H15" s="128">
        <v>45.284210000000002</v>
      </c>
      <c r="I15" s="128">
        <v>45.284210000000002</v>
      </c>
      <c r="J15" s="127">
        <v>1</v>
      </c>
      <c r="K15" s="127">
        <v>1</v>
      </c>
    </row>
    <row r="16" spans="1:11" x14ac:dyDescent="0.2">
      <c r="A16" s="27">
        <v>2009</v>
      </c>
      <c r="B16" s="128">
        <v>1.356031</v>
      </c>
      <c r="C16" s="128">
        <v>3.0882520000000002</v>
      </c>
      <c r="D16" s="128">
        <v>0.54080899999999998</v>
      </c>
      <c r="E16" s="128">
        <v>1.0180549999999999</v>
      </c>
      <c r="F16" s="128">
        <v>0.73538099999999995</v>
      </c>
      <c r="G16" s="128">
        <v>2.050748</v>
      </c>
      <c r="H16" s="128">
        <v>46.719211999999999</v>
      </c>
      <c r="I16" s="128">
        <v>46.719211999999999</v>
      </c>
      <c r="J16" s="127">
        <v>1</v>
      </c>
      <c r="K16" s="127">
        <v>1</v>
      </c>
    </row>
    <row r="17" spans="1:11" x14ac:dyDescent="0.2">
      <c r="A17" s="27">
        <v>2010</v>
      </c>
      <c r="B17" s="128">
        <v>1.3736330000000001</v>
      </c>
      <c r="C17" s="128">
        <v>3.1364900000000002</v>
      </c>
      <c r="D17" s="128">
        <v>0.54216799999999998</v>
      </c>
      <c r="E17" s="128">
        <v>1.025048</v>
      </c>
      <c r="F17" s="128">
        <v>0.74011700000000002</v>
      </c>
      <c r="G17" s="128">
        <v>2.1136219999999999</v>
      </c>
      <c r="H17" s="128">
        <v>48.197803</v>
      </c>
      <c r="I17" s="128">
        <v>48.197803</v>
      </c>
      <c r="J17" s="127">
        <v>1</v>
      </c>
      <c r="K17" s="127">
        <v>1</v>
      </c>
    </row>
    <row r="18" spans="1:11" x14ac:dyDescent="0.2">
      <c r="A18" s="27">
        <v>2011</v>
      </c>
      <c r="B18" s="128">
        <v>1.3872100000000001</v>
      </c>
      <c r="C18" s="128">
        <v>3.1766030000000001</v>
      </c>
      <c r="D18" s="128">
        <v>0.54317000000000004</v>
      </c>
      <c r="E18" s="128">
        <v>1.031941</v>
      </c>
      <c r="F18" s="128">
        <v>0.74427399999999999</v>
      </c>
      <c r="G18" s="128">
        <v>2.1726760000000001</v>
      </c>
      <c r="H18" s="128">
        <v>49.365906000000003</v>
      </c>
      <c r="I18" s="128">
        <v>49.365906000000003</v>
      </c>
      <c r="J18" s="127">
        <v>1</v>
      </c>
      <c r="K18" s="127">
        <v>1</v>
      </c>
    </row>
    <row r="19" spans="1:11" x14ac:dyDescent="0.2">
      <c r="A19" s="27">
        <v>2012</v>
      </c>
      <c r="B19" s="128">
        <v>1.399799</v>
      </c>
      <c r="C19" s="128">
        <v>3.2156769999999999</v>
      </c>
      <c r="D19" s="128">
        <v>0.54361700000000002</v>
      </c>
      <c r="E19" s="128">
        <v>1.038295</v>
      </c>
      <c r="F19" s="128">
        <v>0.74719199999999997</v>
      </c>
      <c r="G19" s="128">
        <v>2.232996</v>
      </c>
      <c r="H19" s="128">
        <v>49.967888000000002</v>
      </c>
      <c r="I19" s="128">
        <v>49.967888000000002</v>
      </c>
      <c r="J19" s="127">
        <v>1</v>
      </c>
      <c r="K19" s="127">
        <v>1</v>
      </c>
    </row>
    <row r="20" spans="1:11" x14ac:dyDescent="0.2">
      <c r="A20" s="27">
        <v>2013</v>
      </c>
      <c r="B20" s="128">
        <v>1.4121269999999999</v>
      </c>
      <c r="C20" s="128">
        <v>3.2490670000000001</v>
      </c>
      <c r="D20" s="128">
        <v>0.54408900000000004</v>
      </c>
      <c r="E20" s="128">
        <v>1.0442640000000001</v>
      </c>
      <c r="F20" s="128">
        <v>0.74975999999999998</v>
      </c>
      <c r="G20" s="128">
        <v>2.2968839999999999</v>
      </c>
      <c r="H20" s="128">
        <v>50.651133999999999</v>
      </c>
      <c r="I20" s="128">
        <v>50.651133999999999</v>
      </c>
      <c r="J20" s="127">
        <v>1</v>
      </c>
      <c r="K20" s="127">
        <v>1</v>
      </c>
    </row>
    <row r="21" spans="1:11" x14ac:dyDescent="0.2">
      <c r="A21" s="27">
        <v>2014</v>
      </c>
      <c r="B21" s="128">
        <v>1.4223779999999999</v>
      </c>
      <c r="C21" s="128">
        <v>3.285412</v>
      </c>
      <c r="D21" s="128">
        <v>0.54393199999999997</v>
      </c>
      <c r="E21" s="128">
        <v>1.0490539999999999</v>
      </c>
      <c r="F21" s="128">
        <v>0.75182099999999996</v>
      </c>
      <c r="G21" s="128">
        <v>2.3575499999999998</v>
      </c>
      <c r="H21" s="128">
        <v>51.292907999999997</v>
      </c>
      <c r="I21" s="128">
        <v>51.292907999999997</v>
      </c>
      <c r="J21" s="127">
        <v>1</v>
      </c>
      <c r="K21" s="127">
        <v>1</v>
      </c>
    </row>
    <row r="22" spans="1:11" x14ac:dyDescent="0.2">
      <c r="A22" s="27">
        <v>2015</v>
      </c>
      <c r="B22" s="128">
        <v>1.4317390000000001</v>
      </c>
      <c r="C22" s="128">
        <v>3.3219479999999999</v>
      </c>
      <c r="D22" s="128">
        <v>0.54376800000000003</v>
      </c>
      <c r="E22" s="128">
        <v>1.053742</v>
      </c>
      <c r="F22" s="128">
        <v>0.75368299999999999</v>
      </c>
      <c r="G22" s="128">
        <v>2.4153519999999999</v>
      </c>
      <c r="H22" s="128">
        <v>51.813648000000001</v>
      </c>
      <c r="I22" s="128">
        <v>51.813648000000001</v>
      </c>
      <c r="J22" s="127">
        <v>1</v>
      </c>
      <c r="K22" s="127">
        <v>1</v>
      </c>
    </row>
    <row r="23" spans="1:11" x14ac:dyDescent="0.2">
      <c r="A23" s="27">
        <v>2016</v>
      </c>
      <c r="B23" s="128">
        <v>1.4398690000000001</v>
      </c>
      <c r="C23" s="128">
        <v>3.3568190000000002</v>
      </c>
      <c r="D23" s="128">
        <v>0.54355500000000001</v>
      </c>
      <c r="E23" s="128">
        <v>1.058292</v>
      </c>
      <c r="F23" s="128">
        <v>0.75535600000000003</v>
      </c>
      <c r="G23" s="128">
        <v>2.4698090000000001</v>
      </c>
      <c r="H23" s="128">
        <v>52.258063999999997</v>
      </c>
      <c r="I23" s="128">
        <v>52.258063999999997</v>
      </c>
      <c r="J23" s="127">
        <v>1</v>
      </c>
      <c r="K23" s="127">
        <v>1</v>
      </c>
    </row>
    <row r="24" spans="1:11" x14ac:dyDescent="0.2">
      <c r="A24" s="27">
        <v>2017</v>
      </c>
      <c r="B24" s="128">
        <v>1.446993</v>
      </c>
      <c r="C24" s="128">
        <v>3.389967</v>
      </c>
      <c r="D24" s="128">
        <v>0.54340999999999995</v>
      </c>
      <c r="E24" s="128">
        <v>1.058765</v>
      </c>
      <c r="F24" s="128">
        <v>0.75683599999999995</v>
      </c>
      <c r="G24" s="128">
        <v>2.5203570000000002</v>
      </c>
      <c r="H24" s="128">
        <v>52.638733000000002</v>
      </c>
      <c r="I24" s="128">
        <v>52.638733000000002</v>
      </c>
      <c r="J24" s="127">
        <v>1</v>
      </c>
      <c r="K24" s="127">
        <v>1</v>
      </c>
    </row>
    <row r="25" spans="1:11" x14ac:dyDescent="0.2">
      <c r="A25" s="27">
        <v>2018</v>
      </c>
      <c r="B25" s="128">
        <v>1.4540040000000001</v>
      </c>
      <c r="C25" s="128">
        <v>3.4212880000000001</v>
      </c>
      <c r="D25" s="128">
        <v>0.54327899999999996</v>
      </c>
      <c r="E25" s="128">
        <v>1.059205</v>
      </c>
      <c r="F25" s="128">
        <v>0.75807800000000003</v>
      </c>
      <c r="G25" s="128">
        <v>2.5667260000000001</v>
      </c>
      <c r="H25" s="128">
        <v>52.964367000000003</v>
      </c>
      <c r="I25" s="128">
        <v>52.964367000000003</v>
      </c>
      <c r="J25" s="127">
        <v>1</v>
      </c>
      <c r="K25" s="127">
        <v>1</v>
      </c>
    </row>
    <row r="26" spans="1:11" x14ac:dyDescent="0.2">
      <c r="A26" s="27">
        <v>2019</v>
      </c>
      <c r="B26" s="128">
        <v>1.46221</v>
      </c>
      <c r="C26" s="128">
        <v>3.4507319999999999</v>
      </c>
      <c r="D26" s="128">
        <v>0.54320299999999999</v>
      </c>
      <c r="E26" s="128">
        <v>1.059564</v>
      </c>
      <c r="F26" s="128">
        <v>0.75917900000000005</v>
      </c>
      <c r="G26" s="128">
        <v>2.6087989999999999</v>
      </c>
      <c r="H26" s="128">
        <v>53.238894999999999</v>
      </c>
      <c r="I26" s="128">
        <v>53.238894999999999</v>
      </c>
      <c r="J26" s="127">
        <v>1</v>
      </c>
      <c r="K26" s="127">
        <v>1</v>
      </c>
    </row>
    <row r="27" spans="1:11" x14ac:dyDescent="0.2">
      <c r="A27" s="27">
        <v>2020</v>
      </c>
      <c r="B27" s="128">
        <v>1.4695849999999999</v>
      </c>
      <c r="C27" s="128">
        <v>3.4809589999999999</v>
      </c>
      <c r="D27" s="128">
        <v>0.54313</v>
      </c>
      <c r="E27" s="128">
        <v>1.0635749999999999</v>
      </c>
      <c r="F27" s="128">
        <v>0.76014499999999996</v>
      </c>
      <c r="G27" s="128">
        <v>2.6474820000000001</v>
      </c>
      <c r="H27" s="128">
        <v>53.551819000000002</v>
      </c>
      <c r="I27" s="128">
        <v>53.551819000000002</v>
      </c>
      <c r="J27" s="127">
        <v>1</v>
      </c>
      <c r="K27" s="127">
        <v>1</v>
      </c>
    </row>
    <row r="28" spans="1:11" x14ac:dyDescent="0.2">
      <c r="A28" s="28">
        <v>2021</v>
      </c>
      <c r="B28" s="128">
        <v>1.4768810000000001</v>
      </c>
      <c r="C28" s="128">
        <v>3.5091749999999999</v>
      </c>
      <c r="D28" s="128">
        <v>0.54296299999999997</v>
      </c>
      <c r="E28" s="128">
        <v>1.067642</v>
      </c>
      <c r="F28" s="128">
        <v>0.76100400000000001</v>
      </c>
      <c r="G28" s="128">
        <v>2.682267</v>
      </c>
      <c r="H28" s="128">
        <v>53.831676000000002</v>
      </c>
      <c r="I28" s="128">
        <v>53.831676000000002</v>
      </c>
      <c r="J28" s="127">
        <v>1</v>
      </c>
      <c r="K28" s="127">
        <v>1</v>
      </c>
    </row>
    <row r="29" spans="1:11" x14ac:dyDescent="0.2">
      <c r="A29" s="28">
        <v>2022</v>
      </c>
      <c r="B29" s="128">
        <v>1.48533</v>
      </c>
      <c r="C29" s="128">
        <v>3.5354009999999998</v>
      </c>
      <c r="D29" s="128">
        <v>0.54283099999999995</v>
      </c>
      <c r="E29" s="128">
        <v>1.071628</v>
      </c>
      <c r="F29" s="128">
        <v>0.76176900000000003</v>
      </c>
      <c r="G29" s="128">
        <v>2.713552</v>
      </c>
      <c r="H29" s="128">
        <v>54.086773000000001</v>
      </c>
      <c r="I29" s="128">
        <v>54.086773000000001</v>
      </c>
      <c r="J29" s="127">
        <v>1</v>
      </c>
      <c r="K29" s="127">
        <v>1</v>
      </c>
    </row>
    <row r="30" spans="1:11" x14ac:dyDescent="0.2">
      <c r="A30" s="28">
        <v>2023</v>
      </c>
      <c r="B30" s="128">
        <v>1.4942759999999999</v>
      </c>
      <c r="C30" s="128">
        <v>3.5597590000000001</v>
      </c>
      <c r="D30" s="128">
        <v>0.54277699999999995</v>
      </c>
      <c r="E30" s="128">
        <v>1.075547</v>
      </c>
      <c r="F30" s="128">
        <v>0.762463</v>
      </c>
      <c r="G30" s="128">
        <v>2.7416719999999999</v>
      </c>
      <c r="H30" s="128">
        <v>54.317920999999998</v>
      </c>
      <c r="I30" s="128">
        <v>54.317920999999998</v>
      </c>
      <c r="J30" s="127">
        <v>1</v>
      </c>
      <c r="K30" s="127">
        <v>1</v>
      </c>
    </row>
    <row r="31" spans="1:11" x14ac:dyDescent="0.2">
      <c r="A31" s="28">
        <v>2024</v>
      </c>
      <c r="B31" s="128">
        <v>1.502505</v>
      </c>
      <c r="C31" s="128">
        <v>3.5824449999999999</v>
      </c>
      <c r="D31" s="128">
        <v>0.54289600000000005</v>
      </c>
      <c r="E31" s="128">
        <v>1.0793740000000001</v>
      </c>
      <c r="F31" s="128">
        <v>0.76306700000000005</v>
      </c>
      <c r="G31" s="128">
        <v>2.767064</v>
      </c>
      <c r="H31" s="128">
        <v>54.537230999999998</v>
      </c>
      <c r="I31" s="128">
        <v>54.537230999999998</v>
      </c>
      <c r="J31" s="127">
        <v>1</v>
      </c>
      <c r="K31" s="127">
        <v>1</v>
      </c>
    </row>
    <row r="32" spans="1:11" x14ac:dyDescent="0.2">
      <c r="A32" s="28">
        <v>2025</v>
      </c>
      <c r="B32" s="128">
        <v>1.51085</v>
      </c>
      <c r="C32" s="128">
        <v>3.6036920000000001</v>
      </c>
      <c r="D32" s="128">
        <v>0.54302700000000004</v>
      </c>
      <c r="E32" s="128">
        <v>1.0829800000000001</v>
      </c>
      <c r="F32" s="128">
        <v>0.76361100000000004</v>
      </c>
      <c r="G32" s="128">
        <v>2.7898869999999998</v>
      </c>
      <c r="H32" s="128">
        <v>54.748717999999997</v>
      </c>
      <c r="I32" s="128">
        <v>54.748717999999997</v>
      </c>
      <c r="J32" s="127">
        <v>1</v>
      </c>
      <c r="K32" s="127">
        <v>1</v>
      </c>
    </row>
    <row r="33" spans="1:11" x14ac:dyDescent="0.2">
      <c r="A33" s="28">
        <f t="shared" ref="A33:A50" si="0">A32+1</f>
        <v>2026</v>
      </c>
      <c r="B33" s="128">
        <v>1.5196810000000001</v>
      </c>
      <c r="C33" s="128">
        <v>3.623408</v>
      </c>
      <c r="D33" s="128">
        <v>0.54322099999999995</v>
      </c>
      <c r="E33" s="128">
        <v>1.0865009999999999</v>
      </c>
      <c r="F33" s="128">
        <v>0.76409000000000005</v>
      </c>
      <c r="G33" s="128">
        <v>2.8103850000000001</v>
      </c>
      <c r="H33" s="128">
        <v>54.943019999999997</v>
      </c>
      <c r="I33" s="128">
        <v>54.943019999999997</v>
      </c>
      <c r="J33" s="127">
        <v>1</v>
      </c>
      <c r="K33" s="127">
        <v>1</v>
      </c>
    </row>
    <row r="34" spans="1:11" x14ac:dyDescent="0.2">
      <c r="A34" s="28">
        <f t="shared" si="0"/>
        <v>2027</v>
      </c>
      <c r="B34" s="128">
        <v>1.528683</v>
      </c>
      <c r="C34" s="128">
        <v>3.64202</v>
      </c>
      <c r="D34" s="128">
        <v>0.54341499999999998</v>
      </c>
      <c r="E34" s="128">
        <v>1.0900879999999999</v>
      </c>
      <c r="F34" s="128">
        <v>0.76451599999999997</v>
      </c>
      <c r="G34" s="128">
        <v>2.828986</v>
      </c>
      <c r="H34" s="128">
        <v>55.125458000000002</v>
      </c>
      <c r="I34" s="128">
        <v>55.125458000000002</v>
      </c>
      <c r="J34" s="127">
        <v>1</v>
      </c>
      <c r="K34" s="127">
        <v>1</v>
      </c>
    </row>
    <row r="35" spans="1:11" x14ac:dyDescent="0.2">
      <c r="A35" s="28">
        <f t="shared" si="0"/>
        <v>2028</v>
      </c>
      <c r="B35" s="128">
        <v>1.537612</v>
      </c>
      <c r="C35" s="128">
        <v>3.6596090000000001</v>
      </c>
      <c r="D35" s="128">
        <v>0.54388999999999998</v>
      </c>
      <c r="E35" s="128">
        <v>1.093332</v>
      </c>
      <c r="F35" s="128">
        <v>0.76487899999999998</v>
      </c>
      <c r="G35" s="128">
        <v>2.845888</v>
      </c>
      <c r="H35" s="128">
        <v>55.287818999999999</v>
      </c>
      <c r="I35" s="128">
        <v>55.287818999999999</v>
      </c>
      <c r="J35" s="127">
        <v>1</v>
      </c>
      <c r="K35" s="127">
        <v>1</v>
      </c>
    </row>
    <row r="36" spans="1:11" x14ac:dyDescent="0.2">
      <c r="A36" s="28">
        <f t="shared" si="0"/>
        <v>2029</v>
      </c>
      <c r="B36" s="128">
        <v>1.546222</v>
      </c>
      <c r="C36" s="128">
        <v>3.6760519999999999</v>
      </c>
      <c r="D36" s="128">
        <v>0.54403100000000004</v>
      </c>
      <c r="E36" s="128">
        <v>1.096266</v>
      </c>
      <c r="F36" s="128">
        <v>0.76519899999999996</v>
      </c>
      <c r="G36" s="128">
        <v>2.8611599999999999</v>
      </c>
      <c r="H36" s="128">
        <v>55.434764999999999</v>
      </c>
      <c r="I36" s="128">
        <v>55.434764999999999</v>
      </c>
      <c r="J36" s="127">
        <v>1</v>
      </c>
      <c r="K36" s="127">
        <v>1</v>
      </c>
    </row>
    <row r="37" spans="1:11" x14ac:dyDescent="0.2">
      <c r="A37" s="28">
        <f t="shared" si="0"/>
        <v>2030</v>
      </c>
      <c r="B37" s="128">
        <v>1.5551269999999999</v>
      </c>
      <c r="C37" s="128">
        <v>3.6916479999999998</v>
      </c>
      <c r="D37" s="128">
        <v>0.54411299999999996</v>
      </c>
      <c r="E37" s="128">
        <v>1.105261</v>
      </c>
      <c r="F37" s="128">
        <v>0.76548300000000002</v>
      </c>
      <c r="G37" s="128">
        <v>2.8749120000000001</v>
      </c>
      <c r="H37" s="128">
        <v>55.571387999999999</v>
      </c>
      <c r="I37" s="128">
        <v>55.571387999999999</v>
      </c>
      <c r="J37" s="127">
        <v>1</v>
      </c>
      <c r="K37" s="127">
        <v>1</v>
      </c>
    </row>
    <row r="38" spans="1:11" x14ac:dyDescent="0.2">
      <c r="A38" s="28">
        <f t="shared" si="0"/>
        <v>2031</v>
      </c>
      <c r="B38" s="129">
        <v>1.5647580000000001</v>
      </c>
      <c r="C38" s="51">
        <v>3.7067019999999999</v>
      </c>
      <c r="D38" s="51">
        <v>0.544435</v>
      </c>
      <c r="E38" s="51">
        <v>1.1143190000000001</v>
      </c>
      <c r="F38" s="51">
        <v>0.76572600000000002</v>
      </c>
      <c r="G38" s="51">
        <v>2.8871920000000002</v>
      </c>
      <c r="H38" s="51">
        <v>55.703341999999999</v>
      </c>
      <c r="I38" s="51">
        <v>55.703341999999999</v>
      </c>
      <c r="J38" s="127">
        <v>1</v>
      </c>
      <c r="K38" s="127">
        <v>1</v>
      </c>
    </row>
    <row r="39" spans="1:11" x14ac:dyDescent="0.2">
      <c r="A39" s="28">
        <f t="shared" si="0"/>
        <v>2032</v>
      </c>
      <c r="B39" s="51">
        <v>1.574605</v>
      </c>
      <c r="C39" s="51">
        <v>3.7216879999999999</v>
      </c>
      <c r="D39" s="51">
        <v>0.54510800000000004</v>
      </c>
      <c r="E39" s="51">
        <v>1.123721</v>
      </c>
      <c r="F39" s="51">
        <v>0.76626799999999995</v>
      </c>
      <c r="G39" s="51">
        <v>2.8981509999999999</v>
      </c>
      <c r="H39" s="51">
        <v>55.827126</v>
      </c>
      <c r="I39" s="51">
        <v>55.827126</v>
      </c>
      <c r="J39" s="127">
        <v>1</v>
      </c>
      <c r="K39" s="127">
        <v>1</v>
      </c>
    </row>
    <row r="40" spans="1:11" x14ac:dyDescent="0.2">
      <c r="A40" s="28">
        <f t="shared" si="0"/>
        <v>2033</v>
      </c>
      <c r="B40" s="129">
        <v>1.584128</v>
      </c>
      <c r="C40" s="129">
        <v>3.7364069999999998</v>
      </c>
      <c r="D40" s="129">
        <v>0.54595000000000005</v>
      </c>
      <c r="E40" s="129">
        <v>1.1331310000000001</v>
      </c>
      <c r="F40" s="129">
        <v>0.76677700000000004</v>
      </c>
      <c r="G40" s="129">
        <v>2.9078089999999999</v>
      </c>
      <c r="H40" s="129">
        <v>55.945186999999997</v>
      </c>
      <c r="I40" s="129">
        <v>55.945186999999997</v>
      </c>
      <c r="J40" s="127">
        <v>1</v>
      </c>
      <c r="K40" s="127">
        <v>1</v>
      </c>
    </row>
    <row r="41" spans="1:11" x14ac:dyDescent="0.2">
      <c r="A41" s="28">
        <f t="shared" si="0"/>
        <v>2034</v>
      </c>
      <c r="B41" s="129">
        <v>1.5938030000000001</v>
      </c>
      <c r="C41" s="129">
        <v>3.7509100000000002</v>
      </c>
      <c r="D41" s="129">
        <v>0.54684900000000003</v>
      </c>
      <c r="E41" s="129">
        <v>1.1426400000000001</v>
      </c>
      <c r="F41" s="129">
        <v>0.76727999999999996</v>
      </c>
      <c r="G41" s="129">
        <v>2.9164789999999998</v>
      </c>
      <c r="H41" s="129">
        <v>56.059818</v>
      </c>
      <c r="I41" s="129">
        <v>56.059818</v>
      </c>
      <c r="J41" s="127">
        <v>1</v>
      </c>
      <c r="K41" s="127">
        <v>1</v>
      </c>
    </row>
    <row r="42" spans="1:11" x14ac:dyDescent="0.2">
      <c r="A42" s="28">
        <f t="shared" si="0"/>
        <v>2035</v>
      </c>
      <c r="B42" s="129">
        <v>1.603229</v>
      </c>
      <c r="C42" s="129">
        <v>3.7663199999999999</v>
      </c>
      <c r="D42" s="129">
        <v>0.54775200000000002</v>
      </c>
      <c r="E42" s="129">
        <v>1.152136</v>
      </c>
      <c r="F42" s="129">
        <v>0.76776299999999997</v>
      </c>
      <c r="G42" s="129">
        <v>2.9243039999999998</v>
      </c>
      <c r="H42" s="129">
        <v>56.171092999999999</v>
      </c>
      <c r="I42" s="129">
        <v>56.171092999999999</v>
      </c>
      <c r="J42" s="127">
        <v>1</v>
      </c>
      <c r="K42" s="127">
        <v>1</v>
      </c>
    </row>
    <row r="43" spans="1:11" x14ac:dyDescent="0.2">
      <c r="A43" s="28">
        <f t="shared" si="0"/>
        <v>2036</v>
      </c>
      <c r="B43" s="128">
        <v>1.61218913888889</v>
      </c>
      <c r="C43" s="128">
        <v>3.7825273055555599</v>
      </c>
      <c r="D43" s="128">
        <v>0.54764849999999998</v>
      </c>
      <c r="E43" s="128">
        <v>1.1574581666666699</v>
      </c>
      <c r="F43" s="128">
        <v>0.76799888888888901</v>
      </c>
      <c r="G43" s="128">
        <v>2.9418963888888898</v>
      </c>
      <c r="H43" s="128">
        <v>56.328592805555601</v>
      </c>
      <c r="I43" s="128">
        <v>56.328592805555601</v>
      </c>
      <c r="J43" s="127">
        <v>1</v>
      </c>
      <c r="K43" s="127">
        <v>1</v>
      </c>
    </row>
    <row r="44" spans="1:11" x14ac:dyDescent="0.2">
      <c r="A44" s="28">
        <f t="shared" si="0"/>
        <v>2037</v>
      </c>
      <c r="B44" s="128">
        <v>1.6215565888888901</v>
      </c>
      <c r="C44" s="128">
        <v>3.79789152222222</v>
      </c>
      <c r="D44" s="128">
        <v>0.54816613333333297</v>
      </c>
      <c r="E44" s="128">
        <v>1.1655966</v>
      </c>
      <c r="F44" s="128">
        <v>0.76840108888888903</v>
      </c>
      <c r="G44" s="128">
        <v>2.9537227555555501</v>
      </c>
      <c r="H44" s="128">
        <v>56.458178122222201</v>
      </c>
      <c r="I44" s="128">
        <v>56.458178122222201</v>
      </c>
      <c r="J44" s="127">
        <v>1</v>
      </c>
      <c r="K44" s="127">
        <v>1</v>
      </c>
    </row>
    <row r="45" spans="1:11" x14ac:dyDescent="0.2">
      <c r="A45" s="28">
        <f t="shared" si="0"/>
        <v>2038</v>
      </c>
      <c r="B45" s="128">
        <v>1.6309240388888899</v>
      </c>
      <c r="C45" s="128">
        <v>3.8132557388888899</v>
      </c>
      <c r="D45" s="128">
        <v>0.54868376666666696</v>
      </c>
      <c r="E45" s="128">
        <v>1.1737350333333301</v>
      </c>
      <c r="F45" s="128">
        <v>0.76880328888888905</v>
      </c>
      <c r="G45" s="128">
        <v>2.9655491222222201</v>
      </c>
      <c r="H45" s="128">
        <v>56.587763438888899</v>
      </c>
      <c r="I45" s="128">
        <v>56.587763438888899</v>
      </c>
      <c r="J45" s="127">
        <v>1</v>
      </c>
      <c r="K45" s="127">
        <v>1</v>
      </c>
    </row>
    <row r="46" spans="1:11" x14ac:dyDescent="0.2">
      <c r="A46" s="28">
        <f t="shared" si="0"/>
        <v>2039</v>
      </c>
      <c r="B46" s="128">
        <v>1.64029148888889</v>
      </c>
      <c r="C46" s="128">
        <v>3.8286199555555598</v>
      </c>
      <c r="D46" s="128">
        <v>0.54920139999999995</v>
      </c>
      <c r="E46" s="128">
        <v>1.1818734666666699</v>
      </c>
      <c r="F46" s="128">
        <v>0.76920548888888896</v>
      </c>
      <c r="G46" s="128">
        <v>2.9773754888888901</v>
      </c>
      <c r="H46" s="128">
        <v>56.717348755555598</v>
      </c>
      <c r="I46" s="128">
        <v>56.717348755555598</v>
      </c>
      <c r="J46" s="127">
        <v>1</v>
      </c>
      <c r="K46" s="127">
        <v>1</v>
      </c>
    </row>
    <row r="47" spans="1:11" x14ac:dyDescent="0.2">
      <c r="A47" s="28">
        <f t="shared" si="0"/>
        <v>2040</v>
      </c>
      <c r="B47" s="129">
        <v>1.64965893888889</v>
      </c>
      <c r="C47" s="51">
        <v>3.8439841722222199</v>
      </c>
      <c r="D47" s="51">
        <v>0.54971903333333305</v>
      </c>
      <c r="E47" s="51">
        <v>1.1900119</v>
      </c>
      <c r="F47" s="51">
        <v>0.76960768888888897</v>
      </c>
      <c r="G47" s="51">
        <v>2.98920185555555</v>
      </c>
      <c r="H47" s="51">
        <v>56.846934072222197</v>
      </c>
      <c r="I47" s="51">
        <v>56.846934072222197</v>
      </c>
      <c r="J47" s="127">
        <v>1</v>
      </c>
      <c r="K47" s="127">
        <v>1</v>
      </c>
    </row>
    <row r="48" spans="1:11" x14ac:dyDescent="0.2">
      <c r="A48" s="28">
        <f t="shared" si="0"/>
        <v>2041</v>
      </c>
      <c r="B48" s="51">
        <v>1.6590263888888901</v>
      </c>
      <c r="C48" s="51">
        <v>3.8593483888888902</v>
      </c>
      <c r="D48" s="51">
        <v>0.55023666666666704</v>
      </c>
      <c r="E48" s="51">
        <v>1.1981503333333301</v>
      </c>
      <c r="F48" s="51">
        <v>0.77000988888888899</v>
      </c>
      <c r="G48" s="51">
        <v>3.00102822222222</v>
      </c>
      <c r="H48" s="51">
        <v>56.976519388888903</v>
      </c>
      <c r="I48" s="51">
        <v>56.976519388888903</v>
      </c>
      <c r="J48" s="127">
        <v>1</v>
      </c>
      <c r="K48" s="127">
        <v>1</v>
      </c>
    </row>
    <row r="49" spans="1:11" x14ac:dyDescent="0.2">
      <c r="A49" s="28">
        <f t="shared" si="0"/>
        <v>2042</v>
      </c>
      <c r="B49" s="129">
        <v>1.6683938388888899</v>
      </c>
      <c r="C49" s="129">
        <v>3.8747126055555601</v>
      </c>
      <c r="D49" s="129">
        <v>0.55075430000000003</v>
      </c>
      <c r="E49" s="129">
        <v>1.20628876666667</v>
      </c>
      <c r="F49" s="129">
        <v>0.77041208888888901</v>
      </c>
      <c r="G49" s="129">
        <v>3.01285458888889</v>
      </c>
      <c r="H49" s="129">
        <v>57.106104705555602</v>
      </c>
      <c r="I49" s="129">
        <v>57.106104705555602</v>
      </c>
      <c r="J49" s="127">
        <v>1</v>
      </c>
      <c r="K49" s="127">
        <v>1</v>
      </c>
    </row>
    <row r="50" spans="1:11" x14ac:dyDescent="0.2">
      <c r="A50" s="28">
        <f t="shared" si="0"/>
        <v>2043</v>
      </c>
      <c r="B50" s="129">
        <v>1.67776128888889</v>
      </c>
      <c r="C50" s="129">
        <v>3.8900768222222202</v>
      </c>
      <c r="D50" s="129">
        <v>0.55127193333333302</v>
      </c>
      <c r="E50" s="129">
        <v>1.2144272</v>
      </c>
      <c r="F50" s="129">
        <v>0.77081428888888903</v>
      </c>
      <c r="G50" s="129">
        <v>3.0246809555555498</v>
      </c>
      <c r="H50" s="129">
        <v>57.235690022222201</v>
      </c>
      <c r="I50" s="129">
        <v>57.235690022222201</v>
      </c>
      <c r="J50" s="127">
        <v>1</v>
      </c>
      <c r="K50" s="127">
        <v>1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pane xSplit="1" ySplit="1" topLeftCell="B2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1" width="9.140625" style="9"/>
  </cols>
  <sheetData>
    <row r="1" spans="1:11" s="2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32">
        <v>0.40935500609693204</v>
      </c>
      <c r="C2" s="32">
        <v>0.88025890317868416</v>
      </c>
      <c r="D2" s="32">
        <v>0.99999984741213266</v>
      </c>
      <c r="E2" s="32">
        <v>0.4946982865316738</v>
      </c>
      <c r="F2" s="32">
        <v>0.1948625922871611</v>
      </c>
      <c r="G2" s="32">
        <v>0.48124439239501954</v>
      </c>
      <c r="H2" s="32">
        <v>0.75056228637695366</v>
      </c>
      <c r="I2" s="32">
        <v>1</v>
      </c>
      <c r="J2" s="52">
        <v>1.1661924847938308</v>
      </c>
      <c r="K2" s="52">
        <v>1</v>
      </c>
    </row>
    <row r="3" spans="1:11" x14ac:dyDescent="0.2">
      <c r="A3" s="27">
        <v>1996</v>
      </c>
      <c r="B3" s="32">
        <v>0.41319871507436806</v>
      </c>
      <c r="C3" s="32">
        <v>0.88367075939255502</v>
      </c>
      <c r="D3" s="32">
        <v>0.99999984741213266</v>
      </c>
      <c r="E3" s="32">
        <v>0.50186782691619081</v>
      </c>
      <c r="F3" s="32">
        <v>0.19689241095681906</v>
      </c>
      <c r="G3" s="32">
        <v>0.48121486663818358</v>
      </c>
      <c r="H3" s="32">
        <v>0.75021301269531293</v>
      </c>
      <c r="I3" s="32">
        <v>1.0014361446981628</v>
      </c>
      <c r="J3" s="52">
        <v>1.1747253401261983</v>
      </c>
      <c r="K3" s="52">
        <v>1.0216040896942085</v>
      </c>
    </row>
    <row r="4" spans="1:11" x14ac:dyDescent="0.2">
      <c r="A4" s="27">
        <v>1997</v>
      </c>
      <c r="B4" s="32">
        <v>0.41704242405180408</v>
      </c>
      <c r="C4" s="32">
        <v>0.88708261560642587</v>
      </c>
      <c r="D4" s="32">
        <v>0.99999984741213266</v>
      </c>
      <c r="E4" s="32">
        <v>0.50903736730070781</v>
      </c>
      <c r="F4" s="32">
        <v>0.19892222962647699</v>
      </c>
      <c r="G4" s="32">
        <v>0.48118389129638672</v>
      </c>
      <c r="H4" s="32">
        <v>0.74987617492675829</v>
      </c>
      <c r="I4" s="32">
        <v>1.0028743519079195</v>
      </c>
      <c r="J4" s="52">
        <v>1.1832588030819609</v>
      </c>
      <c r="K4" s="52">
        <v>1.0436749160799323</v>
      </c>
    </row>
    <row r="5" spans="1:11" x14ac:dyDescent="0.2">
      <c r="A5" s="27">
        <v>1998</v>
      </c>
      <c r="B5" s="32">
        <v>0.42088613302923999</v>
      </c>
      <c r="C5" s="32">
        <v>0.89049447182029684</v>
      </c>
      <c r="D5" s="32">
        <v>0.99999999999999989</v>
      </c>
      <c r="E5" s="32">
        <v>0.51620690768522481</v>
      </c>
      <c r="F5" s="32">
        <v>0.20095204829613489</v>
      </c>
      <c r="G5" s="32">
        <v>0.48118034362792972</v>
      </c>
      <c r="H5" s="32">
        <v>0.74954460144043</v>
      </c>
      <c r="I5" s="32">
        <v>1.0043146245913355</v>
      </c>
      <c r="J5" s="52">
        <v>1.1917918320210126</v>
      </c>
      <c r="K5" s="52">
        <v>1.0662225625785187</v>
      </c>
    </row>
    <row r="6" spans="1:11" x14ac:dyDescent="0.2">
      <c r="A6" s="27">
        <v>1999</v>
      </c>
      <c r="B6" s="32">
        <v>0.43011103457508637</v>
      </c>
      <c r="C6" s="32">
        <v>0.89765936986942563</v>
      </c>
      <c r="D6" s="32">
        <v>0.99999969482426532</v>
      </c>
      <c r="E6" s="32">
        <v>0.52588578720432277</v>
      </c>
      <c r="F6" s="32">
        <v>0.20460572190151918</v>
      </c>
      <c r="G6" s="32">
        <v>0.48116947174072272</v>
      </c>
      <c r="H6" s="32">
        <v>0.74921951293945332</v>
      </c>
      <c r="I6" s="32">
        <v>1.0057569657147296</v>
      </c>
      <c r="J6" s="52">
        <v>1.2003248609600643</v>
      </c>
      <c r="K6" s="52">
        <v>1.0892573304544537</v>
      </c>
    </row>
    <row r="7" spans="1:11" x14ac:dyDescent="0.2">
      <c r="A7" s="27">
        <v>2000</v>
      </c>
      <c r="B7" s="32">
        <v>0.43702971073447111</v>
      </c>
      <c r="C7" s="32">
        <v>0.90303304340627222</v>
      </c>
      <c r="D7" s="32">
        <v>1</v>
      </c>
      <c r="E7" s="32">
        <v>0.53314494684364622</v>
      </c>
      <c r="F7" s="32">
        <v>0.20734597710555738</v>
      </c>
      <c r="G7" s="32">
        <v>0.48115634918212891</v>
      </c>
      <c r="H7" s="32">
        <v>0.74890373229980489</v>
      </c>
      <c r="I7" s="32">
        <v>1.0072013782486811</v>
      </c>
      <c r="J7" s="52">
        <v>1.2088582371124843</v>
      </c>
      <c r="K7" s="52">
        <v>1.1127897435216658</v>
      </c>
    </row>
    <row r="8" spans="1:11" x14ac:dyDescent="0.2">
      <c r="A8" s="27">
        <v>2001</v>
      </c>
      <c r="B8" s="32">
        <v>0.44221871785400968</v>
      </c>
      <c r="C8" s="32">
        <v>0.90706329855890711</v>
      </c>
      <c r="D8" s="32">
        <v>0.99999969482426543</v>
      </c>
      <c r="E8" s="32">
        <v>0.53858931657313891</v>
      </c>
      <c r="F8" s="32">
        <v>0.20940116850858606</v>
      </c>
      <c r="G8" s="32">
        <v>0.48114395141601563</v>
      </c>
      <c r="H8" s="32">
        <v>0.74859680175781262</v>
      </c>
      <c r="I8" s="32">
        <v>1.0086478651680351</v>
      </c>
      <c r="J8" s="52">
        <v>1.2173910056415098</v>
      </c>
      <c r="K8" s="52">
        <v>1.136830552951503</v>
      </c>
    </row>
    <row r="9" spans="1:11" x14ac:dyDescent="0.2">
      <c r="A9" s="27">
        <v>2002</v>
      </c>
      <c r="B9" s="32">
        <v>0.44611047319366365</v>
      </c>
      <c r="C9" s="32">
        <v>0.91008598992338319</v>
      </c>
      <c r="D9" s="32">
        <v>0.99999984741213277</v>
      </c>
      <c r="E9" s="32">
        <v>0.54267259387025835</v>
      </c>
      <c r="F9" s="32">
        <v>0.21094256206085754</v>
      </c>
      <c r="G9" s="32">
        <v>0.48112857818603516</v>
      </c>
      <c r="H9" s="32">
        <v>0.74829902648925795</v>
      </c>
      <c r="I9" s="32">
        <v>1.0100964294519093</v>
      </c>
      <c r="J9" s="52">
        <v>1.2259246422039565</v>
      </c>
      <c r="K9" s="52">
        <v>1.1613907421845839</v>
      </c>
    </row>
    <row r="10" spans="1:11" x14ac:dyDescent="0.2">
      <c r="A10" s="27">
        <v>2003</v>
      </c>
      <c r="B10" s="32">
        <v>0.44902928969840411</v>
      </c>
      <c r="C10" s="32">
        <v>0.91235300844674028</v>
      </c>
      <c r="D10" s="32">
        <v>0.99999984741213277</v>
      </c>
      <c r="E10" s="32">
        <v>0.54573505184309801</v>
      </c>
      <c r="F10" s="32">
        <v>0.21209860722506113</v>
      </c>
      <c r="G10" s="32">
        <v>0.48112777709960936</v>
      </c>
      <c r="H10" s="32">
        <v>0.74800689697265632</v>
      </c>
      <c r="I10" s="32">
        <v>1.0115470740836998</v>
      </c>
      <c r="J10" s="52">
        <v>1.234457410732982</v>
      </c>
      <c r="K10" s="52">
        <v>1.1864815319487629</v>
      </c>
    </row>
    <row r="11" spans="1:11" x14ac:dyDescent="0.2">
      <c r="A11" s="27">
        <v>2004</v>
      </c>
      <c r="B11" s="32">
        <v>0.45121840207695946</v>
      </c>
      <c r="C11" s="32">
        <v>0.91405327233925804</v>
      </c>
      <c r="D11" s="32">
        <v>1</v>
      </c>
      <c r="E11" s="32">
        <v>0.54803189532272778</v>
      </c>
      <c r="F11" s="32">
        <v>0.21296564109821381</v>
      </c>
      <c r="G11" s="32">
        <v>0.48113002777099612</v>
      </c>
      <c r="H11" s="32">
        <v>0.74772018432617182</v>
      </c>
      <c r="I11" s="32">
        <v>1.0129998020510871</v>
      </c>
      <c r="J11" s="52">
        <v>1.242990526475376</v>
      </c>
      <c r="K11" s="52">
        <v>1.2121143853855059</v>
      </c>
    </row>
    <row r="12" spans="1:11" x14ac:dyDescent="0.2">
      <c r="A12" s="27">
        <v>2005</v>
      </c>
      <c r="B12" s="32">
        <v>0.45473573241317805</v>
      </c>
      <c r="C12" s="32">
        <v>0.91754204812928053</v>
      </c>
      <c r="D12" s="32">
        <v>1</v>
      </c>
      <c r="E12" s="32">
        <v>0.54086685030099568</v>
      </c>
      <c r="F12" s="32">
        <v>0.21037405152038152</v>
      </c>
      <c r="G12" s="32">
        <v>0.48308784403936145</v>
      </c>
      <c r="H12" s="32">
        <v>0.7490316892078791</v>
      </c>
      <c r="I12" s="32">
        <v>1.0147766086873233</v>
      </c>
      <c r="J12" s="52">
        <v>1.2455596305623946</v>
      </c>
      <c r="K12" s="52">
        <v>1.2300543271933246</v>
      </c>
    </row>
    <row r="13" spans="1:11" x14ac:dyDescent="0.2">
      <c r="A13" s="27">
        <v>2006</v>
      </c>
      <c r="B13" s="32">
        <v>0.45825306274939664</v>
      </c>
      <c r="C13" s="32">
        <v>0.92103082391930302</v>
      </c>
      <c r="D13" s="32">
        <v>1</v>
      </c>
      <c r="E13" s="32">
        <v>0.52581476796431281</v>
      </c>
      <c r="F13" s="32">
        <v>0.20667034002843646</v>
      </c>
      <c r="G13" s="32">
        <v>0.48334099423534421</v>
      </c>
      <c r="H13" s="32">
        <v>0.75034319408958638</v>
      </c>
      <c r="I13" s="32">
        <v>1.0165534153235596</v>
      </c>
      <c r="J13" s="52">
        <v>1.2481287346494132</v>
      </c>
      <c r="K13" s="52">
        <v>1.2479942690011434</v>
      </c>
    </row>
    <row r="14" spans="1:11" x14ac:dyDescent="0.2">
      <c r="A14" s="27">
        <v>2007</v>
      </c>
      <c r="B14" s="32">
        <v>0.46177039308561524</v>
      </c>
      <c r="C14" s="32">
        <v>0.92451959970932551</v>
      </c>
      <c r="D14" s="32">
        <v>1</v>
      </c>
      <c r="E14" s="32">
        <v>0.51115565078948499</v>
      </c>
      <c r="F14" s="32">
        <v>0.2032940704382058</v>
      </c>
      <c r="G14" s="32">
        <v>0.48306371866196535</v>
      </c>
      <c r="H14" s="32">
        <v>0.75165469897129367</v>
      </c>
      <c r="I14" s="32">
        <v>1.0183302219597958</v>
      </c>
      <c r="J14" s="52">
        <v>1.2506978387364318</v>
      </c>
      <c r="K14" s="52">
        <v>1.2659342108089622</v>
      </c>
    </row>
    <row r="15" spans="1:11" x14ac:dyDescent="0.2">
      <c r="A15" s="27">
        <v>2008</v>
      </c>
      <c r="B15" s="32">
        <v>0.46528772342183383</v>
      </c>
      <c r="C15" s="32">
        <v>0.928008375499348</v>
      </c>
      <c r="D15" s="32">
        <v>1</v>
      </c>
      <c r="E15" s="32">
        <v>0.49308342520771792</v>
      </c>
      <c r="F15" s="32">
        <v>0.19850848943632005</v>
      </c>
      <c r="G15" s="32">
        <v>0.48182949729758873</v>
      </c>
      <c r="H15" s="32">
        <v>0.75296620385300095</v>
      </c>
      <c r="I15" s="32">
        <v>1.0201070285960321</v>
      </c>
      <c r="J15" s="52">
        <v>1.2532669428234504</v>
      </c>
      <c r="K15" s="52">
        <v>1.283874152616781</v>
      </c>
    </row>
    <row r="16" spans="1:11" x14ac:dyDescent="0.2">
      <c r="A16" s="27">
        <v>2009</v>
      </c>
      <c r="B16" s="32">
        <v>0.46880505375805243</v>
      </c>
      <c r="C16" s="32">
        <v>0.9314971512893705</v>
      </c>
      <c r="D16" s="32">
        <v>1</v>
      </c>
      <c r="E16" s="32">
        <v>0.47663494072049589</v>
      </c>
      <c r="F16" s="32">
        <v>0.19394660700087185</v>
      </c>
      <c r="G16" s="32">
        <v>0.47963189239629128</v>
      </c>
      <c r="H16" s="32">
        <v>0.75427770873470823</v>
      </c>
      <c r="I16" s="32">
        <v>1.0218838352322683</v>
      </c>
      <c r="J16" s="52">
        <v>1.255836046910469</v>
      </c>
      <c r="K16" s="52">
        <v>1.3105968561227268</v>
      </c>
    </row>
    <row r="17" spans="1:11" x14ac:dyDescent="0.2">
      <c r="A17" s="27">
        <v>2010</v>
      </c>
      <c r="B17" s="32">
        <v>0.47232238409427102</v>
      </c>
      <c r="C17" s="32">
        <v>0.93498592707939299</v>
      </c>
      <c r="D17" s="32">
        <v>1</v>
      </c>
      <c r="E17" s="32">
        <v>0.46111722216514589</v>
      </c>
      <c r="F17" s="32">
        <v>0.19039296522917218</v>
      </c>
      <c r="G17" s="32">
        <v>0.47724654744463957</v>
      </c>
      <c r="H17" s="32">
        <v>0.75558921361641551</v>
      </c>
      <c r="I17" s="32">
        <v>1.0236606418685046</v>
      </c>
      <c r="J17" s="52">
        <v>1.2584051509974876</v>
      </c>
      <c r="K17" s="52">
        <v>1.3408032775845216</v>
      </c>
    </row>
    <row r="18" spans="1:11" x14ac:dyDescent="0.2">
      <c r="A18" s="27">
        <v>2011</v>
      </c>
      <c r="B18" s="32">
        <v>0.47583971443048961</v>
      </c>
      <c r="C18" s="32">
        <v>0.93847470286941548</v>
      </c>
      <c r="D18" s="32">
        <v>1</v>
      </c>
      <c r="E18" s="32">
        <v>0.46032618759955457</v>
      </c>
      <c r="F18" s="32">
        <v>0.18929196831008227</v>
      </c>
      <c r="G18" s="32">
        <v>0.47789435266748431</v>
      </c>
      <c r="H18" s="32">
        <v>0.75690071849812279</v>
      </c>
      <c r="I18" s="32">
        <v>1.0254374485047408</v>
      </c>
      <c r="J18" s="52">
        <v>1.2609742550845062</v>
      </c>
      <c r="K18" s="52">
        <v>1.3913399750858508</v>
      </c>
    </row>
    <row r="19" spans="1:11" x14ac:dyDescent="0.2">
      <c r="A19" s="27">
        <v>2012</v>
      </c>
      <c r="B19" s="32">
        <v>0.47935704476670821</v>
      </c>
      <c r="C19" s="32">
        <v>0.94196347865943797</v>
      </c>
      <c r="D19" s="32">
        <v>1</v>
      </c>
      <c r="E19" s="32">
        <v>0.45785534637956993</v>
      </c>
      <c r="F19" s="32">
        <v>0.18732183000960756</v>
      </c>
      <c r="G19" s="32">
        <v>0.47770057496117679</v>
      </c>
      <c r="H19" s="32">
        <v>0.75821222337983007</v>
      </c>
      <c r="I19" s="32">
        <v>1.0272142551409771</v>
      </c>
      <c r="J19" s="52">
        <v>1.2635433591715248</v>
      </c>
      <c r="K19" s="52">
        <v>1.4220456162823292</v>
      </c>
    </row>
    <row r="20" spans="1:11" x14ac:dyDescent="0.2">
      <c r="A20" s="27">
        <v>2013</v>
      </c>
      <c r="B20" s="32">
        <v>0.48287437510292669</v>
      </c>
      <c r="C20" s="32">
        <v>0.94545225444946057</v>
      </c>
      <c r="D20" s="32">
        <v>1</v>
      </c>
      <c r="E20" s="32">
        <v>0.4539517679360251</v>
      </c>
      <c r="F20" s="32">
        <v>0.18575637230608386</v>
      </c>
      <c r="G20" s="32">
        <v>0.47736422777549131</v>
      </c>
      <c r="H20" s="32">
        <v>0.75952372826153736</v>
      </c>
      <c r="I20" s="32">
        <v>1.0289910617772133</v>
      </c>
      <c r="J20" s="52">
        <v>1.2661124632585434</v>
      </c>
      <c r="K20" s="52">
        <v>1.4568859802668683</v>
      </c>
    </row>
    <row r="21" spans="1:11" x14ac:dyDescent="0.2">
      <c r="A21" s="27">
        <v>2014</v>
      </c>
      <c r="B21" s="32">
        <v>0.48036438189944342</v>
      </c>
      <c r="C21" s="32">
        <v>0.94279314038066009</v>
      </c>
      <c r="D21" s="32">
        <v>1</v>
      </c>
      <c r="E21" s="32">
        <v>0.44835772788406442</v>
      </c>
      <c r="F21" s="32">
        <v>0.18341169117858483</v>
      </c>
      <c r="G21" s="32">
        <v>0.47698886310690547</v>
      </c>
      <c r="H21" s="32">
        <v>0.76083523314324464</v>
      </c>
      <c r="I21" s="32">
        <v>1.0307678684134496</v>
      </c>
      <c r="J21" s="52">
        <v>1.268681567345562</v>
      </c>
      <c r="K21" s="52">
        <v>1.498143896460681</v>
      </c>
    </row>
    <row r="22" spans="1:11" x14ac:dyDescent="0.2">
      <c r="A22" s="27">
        <v>2015</v>
      </c>
      <c r="B22" s="32">
        <v>0.47743053459246115</v>
      </c>
      <c r="C22" s="32">
        <v>0.94108918536452013</v>
      </c>
      <c r="D22" s="32">
        <v>1</v>
      </c>
      <c r="E22" s="32">
        <v>0.44333894781179567</v>
      </c>
      <c r="F22" s="32">
        <v>0.18127217281180208</v>
      </c>
      <c r="G22" s="32">
        <v>0.47713465556265067</v>
      </c>
      <c r="H22" s="32">
        <v>0.76214673802495192</v>
      </c>
      <c r="I22" s="32">
        <v>1.0325446750496858</v>
      </c>
      <c r="J22" s="52">
        <v>1.2712506714325806</v>
      </c>
      <c r="K22" s="52">
        <v>1.5379541950436995</v>
      </c>
    </row>
    <row r="23" spans="1:11" x14ac:dyDescent="0.2">
      <c r="A23" s="27">
        <v>2016</v>
      </c>
      <c r="B23" s="32">
        <v>0.47522961091091281</v>
      </c>
      <c r="C23" s="32">
        <v>0.94045204956931905</v>
      </c>
      <c r="D23" s="32">
        <v>1</v>
      </c>
      <c r="E23" s="32">
        <v>0.43916105717309073</v>
      </c>
      <c r="F23" s="32">
        <v>0.17958746025631997</v>
      </c>
      <c r="G23" s="32">
        <v>0.47804827531362926</v>
      </c>
      <c r="H23" s="32">
        <v>0.7634582429066592</v>
      </c>
      <c r="I23" s="32">
        <v>1.0343214816859221</v>
      </c>
      <c r="J23" s="52">
        <v>1.2738197755195992</v>
      </c>
      <c r="K23" s="52">
        <v>1.579757248016433</v>
      </c>
    </row>
    <row r="24" spans="1:11" x14ac:dyDescent="0.2">
      <c r="A24" s="27">
        <v>2017</v>
      </c>
      <c r="B24" s="32">
        <v>0.47354694638105743</v>
      </c>
      <c r="C24" s="32">
        <v>0.94090903255434244</v>
      </c>
      <c r="D24" s="32">
        <v>1</v>
      </c>
      <c r="E24" s="32">
        <v>0.43484077840912999</v>
      </c>
      <c r="F24" s="32">
        <v>0.17784852056762324</v>
      </c>
      <c r="G24" s="32">
        <v>0.47912122780859712</v>
      </c>
      <c r="H24" s="32">
        <v>0.76476974778836648</v>
      </c>
      <c r="I24" s="32">
        <v>1.0360982883221583</v>
      </c>
      <c r="J24" s="52">
        <v>1.2763888796066178</v>
      </c>
      <c r="K24" s="52">
        <v>1.6175279440504851</v>
      </c>
    </row>
    <row r="25" spans="1:11" x14ac:dyDescent="0.2">
      <c r="A25" s="27">
        <v>2018</v>
      </c>
      <c r="B25" s="32">
        <v>0.47161955284253676</v>
      </c>
      <c r="C25" s="32">
        <v>0.94043463637148916</v>
      </c>
      <c r="D25" s="32">
        <v>1</v>
      </c>
      <c r="E25" s="32">
        <v>0.43036611099293665</v>
      </c>
      <c r="F25" s="32">
        <v>0.17616297116627344</v>
      </c>
      <c r="G25" s="32">
        <v>0.47997727396081502</v>
      </c>
      <c r="H25" s="32">
        <v>0.76608125267007376</v>
      </c>
      <c r="I25" s="32">
        <v>1.0378750949583946</v>
      </c>
      <c r="J25" s="52">
        <v>1.2789579836936364</v>
      </c>
      <c r="K25" s="52">
        <v>1.6531153499411519</v>
      </c>
    </row>
    <row r="26" spans="1:11" x14ac:dyDescent="0.2">
      <c r="A26" s="27">
        <v>2019</v>
      </c>
      <c r="B26" s="32">
        <v>0.47033765162986679</v>
      </c>
      <c r="C26" s="32">
        <v>0.94039806386068159</v>
      </c>
      <c r="D26" s="32">
        <v>1</v>
      </c>
      <c r="E26" s="32">
        <v>0.42639341711479389</v>
      </c>
      <c r="F26" s="32">
        <v>0.17444240817475962</v>
      </c>
      <c r="G26" s="32">
        <v>0.4807338479828967</v>
      </c>
      <c r="H26" s="32">
        <v>0.76739275755178105</v>
      </c>
      <c r="I26" s="32">
        <v>1.0396519015946308</v>
      </c>
      <c r="J26" s="52">
        <v>1.281527087780655</v>
      </c>
      <c r="K26" s="52">
        <v>1.6875139701712583</v>
      </c>
    </row>
    <row r="27" spans="1:11" x14ac:dyDescent="0.2">
      <c r="A27" s="27">
        <v>2020</v>
      </c>
      <c r="B27" s="32">
        <v>0.46870939003569417</v>
      </c>
      <c r="C27" s="32">
        <v>0.94111937089365083</v>
      </c>
      <c r="D27" s="32">
        <v>1</v>
      </c>
      <c r="E27" s="32">
        <v>0.4230067347769868</v>
      </c>
      <c r="F27" s="32">
        <v>0.17296309185548805</v>
      </c>
      <c r="G27" s="32">
        <v>0.4811276339941169</v>
      </c>
      <c r="H27" s="32">
        <v>0.76870426243348833</v>
      </c>
      <c r="I27" s="32">
        <v>1.0414287082308671</v>
      </c>
      <c r="J27" s="52">
        <v>1.2840961918676737</v>
      </c>
      <c r="K27" s="52">
        <v>1.7204254224075299</v>
      </c>
    </row>
    <row r="28" spans="1:11" x14ac:dyDescent="0.2">
      <c r="A28" s="28">
        <v>2021</v>
      </c>
      <c r="B28" s="32">
        <v>0.46771413066406331</v>
      </c>
      <c r="C28" s="32">
        <v>0.94159868013398118</v>
      </c>
      <c r="D28" s="32">
        <v>1</v>
      </c>
      <c r="E28" s="32">
        <v>0.41993438632932395</v>
      </c>
      <c r="F28" s="32">
        <v>0.17105658349483313</v>
      </c>
      <c r="G28" s="32">
        <v>0.48147363003119931</v>
      </c>
      <c r="H28" s="32">
        <v>0.77001576731519561</v>
      </c>
      <c r="I28" s="32">
        <v>1.0432055148671033</v>
      </c>
      <c r="J28" s="52">
        <v>1.2866652959546923</v>
      </c>
      <c r="K28" s="52">
        <v>1.7550613860249846</v>
      </c>
    </row>
    <row r="29" spans="1:11" x14ac:dyDescent="0.2">
      <c r="A29" s="28">
        <v>2022</v>
      </c>
      <c r="B29" s="32">
        <v>0.46704372645918352</v>
      </c>
      <c r="C29" s="32">
        <v>0.94264345167469443</v>
      </c>
      <c r="D29" s="32">
        <v>1</v>
      </c>
      <c r="E29" s="32">
        <v>0.41679076862641096</v>
      </c>
      <c r="F29" s="32">
        <v>0.16939456642519821</v>
      </c>
      <c r="G29" s="32">
        <v>0.48161268670264135</v>
      </c>
      <c r="H29" s="32">
        <v>0.77132727219690289</v>
      </c>
      <c r="I29" s="32">
        <v>1.0449823215033396</v>
      </c>
      <c r="J29" s="52">
        <v>1.2892344000417109</v>
      </c>
      <c r="K29" s="52">
        <v>1.7873374090184848</v>
      </c>
    </row>
    <row r="30" spans="1:11" x14ac:dyDescent="0.2">
      <c r="A30" s="28">
        <v>2023</v>
      </c>
      <c r="B30" s="32">
        <v>0.466821134779629</v>
      </c>
      <c r="C30" s="32">
        <v>0.94338645866724402</v>
      </c>
      <c r="D30" s="32">
        <v>1</v>
      </c>
      <c r="E30" s="32">
        <v>0.41382216740213745</v>
      </c>
      <c r="F30" s="32">
        <v>0.16780749058650973</v>
      </c>
      <c r="G30" s="32">
        <v>0.48183803563306271</v>
      </c>
      <c r="H30" s="32">
        <v>0.77263877707861017</v>
      </c>
      <c r="I30" s="32">
        <v>1.0467591281395758</v>
      </c>
      <c r="J30" s="52">
        <v>1.2918035041287295</v>
      </c>
      <c r="K30" s="52">
        <v>1.8213434569545968</v>
      </c>
    </row>
    <row r="31" spans="1:11" x14ac:dyDescent="0.2">
      <c r="A31" s="28">
        <v>2024</v>
      </c>
      <c r="B31" s="32">
        <v>0.46639553189160676</v>
      </c>
      <c r="C31" s="32">
        <v>0.94376159143887139</v>
      </c>
      <c r="D31" s="32">
        <v>1</v>
      </c>
      <c r="E31" s="32">
        <v>0.41087328248430688</v>
      </c>
      <c r="F31" s="32">
        <v>0.16626635949332078</v>
      </c>
      <c r="G31" s="32">
        <v>0.4821397155517515</v>
      </c>
      <c r="H31" s="32">
        <v>0.77395028196031745</v>
      </c>
      <c r="I31" s="32">
        <v>1.0485359347758121</v>
      </c>
      <c r="J31" s="52">
        <v>1.2943726082157481</v>
      </c>
      <c r="K31" s="52">
        <v>1.8546935104226596</v>
      </c>
    </row>
    <row r="32" spans="1:11" x14ac:dyDescent="0.2">
      <c r="A32" s="28">
        <v>2025</v>
      </c>
      <c r="B32" s="32">
        <v>0.46608238018410464</v>
      </c>
      <c r="C32" s="32">
        <v>0.94440346298590561</v>
      </c>
      <c r="D32" s="32">
        <v>1</v>
      </c>
      <c r="E32" s="32">
        <v>0.40780716720321514</v>
      </c>
      <c r="F32" s="32">
        <v>0.16458310787029362</v>
      </c>
      <c r="G32" s="32">
        <v>0.48266637510777372</v>
      </c>
      <c r="H32" s="32">
        <v>0.77526178684202474</v>
      </c>
      <c r="I32" s="32">
        <v>1.0503127414120483</v>
      </c>
      <c r="J32" s="52">
        <v>1.2969417123027667</v>
      </c>
      <c r="K32" s="52">
        <v>1.8889356601848637</v>
      </c>
    </row>
    <row r="33" spans="1:11" x14ac:dyDescent="0.2">
      <c r="A33" s="28">
        <f t="shared" ref="A33:A50" si="0">A32+1</f>
        <v>2026</v>
      </c>
      <c r="B33" s="32">
        <v>0.46589658245562904</v>
      </c>
      <c r="C33" s="32">
        <v>0.94383860880575465</v>
      </c>
      <c r="D33" s="32">
        <v>1</v>
      </c>
      <c r="E33" s="32">
        <v>0.40497901817140219</v>
      </c>
      <c r="F33" s="32">
        <v>0.16324958631433001</v>
      </c>
      <c r="G33" s="32">
        <v>0.48329533542037795</v>
      </c>
      <c r="H33" s="32">
        <v>0.77657329172373202</v>
      </c>
      <c r="I33" s="32">
        <v>1.0520895480482846</v>
      </c>
      <c r="J33" s="52">
        <v>1.2995108163897853</v>
      </c>
      <c r="K33" s="52">
        <v>1.9218845854845232</v>
      </c>
    </row>
    <row r="34" spans="1:11" x14ac:dyDescent="0.2">
      <c r="A34" s="28">
        <f t="shared" si="0"/>
        <v>2027</v>
      </c>
      <c r="B34" s="32">
        <v>0.46569889767240941</v>
      </c>
      <c r="C34" s="32">
        <v>0.94328469423626171</v>
      </c>
      <c r="D34" s="32">
        <v>1</v>
      </c>
      <c r="E34" s="32">
        <v>0.4022374042520287</v>
      </c>
      <c r="F34" s="32">
        <v>0.16177902092814603</v>
      </c>
      <c r="G34" s="32">
        <v>0.48414835656842581</v>
      </c>
      <c r="H34" s="32">
        <v>0.7778847966054393</v>
      </c>
      <c r="I34" s="32">
        <v>1.0538663546845208</v>
      </c>
      <c r="J34" s="52">
        <v>1.3020799204768039</v>
      </c>
      <c r="K34" s="52">
        <v>1.9542273594666002</v>
      </c>
    </row>
    <row r="35" spans="1:11" x14ac:dyDescent="0.2">
      <c r="A35" s="28">
        <f t="shared" si="0"/>
        <v>2028</v>
      </c>
      <c r="B35" s="32">
        <v>0.46579555275838136</v>
      </c>
      <c r="C35" s="32">
        <v>0.94373568317619017</v>
      </c>
      <c r="D35" s="32">
        <v>1</v>
      </c>
      <c r="E35" s="32">
        <v>0.39999995532385346</v>
      </c>
      <c r="F35" s="32">
        <v>0.16032012187300324</v>
      </c>
      <c r="G35" s="32">
        <v>0.48519941241165782</v>
      </c>
      <c r="H35" s="32">
        <v>0.77919630148714658</v>
      </c>
      <c r="I35" s="32">
        <v>1.0556431613207571</v>
      </c>
      <c r="J35" s="52">
        <v>1.3046490245638225</v>
      </c>
      <c r="K35" s="52">
        <v>1.9863000220021281</v>
      </c>
    </row>
    <row r="36" spans="1:11" x14ac:dyDescent="0.2">
      <c r="A36" s="28">
        <f t="shared" si="0"/>
        <v>2029</v>
      </c>
      <c r="B36" s="32">
        <v>0.46595294255797837</v>
      </c>
      <c r="C36" s="32">
        <v>0.94422279340736337</v>
      </c>
      <c r="D36" s="32">
        <v>1</v>
      </c>
      <c r="E36" s="32">
        <v>0.39793177234068494</v>
      </c>
      <c r="F36" s="32">
        <v>0.15918078564955107</v>
      </c>
      <c r="G36" s="32">
        <v>0.48643238851681347</v>
      </c>
      <c r="H36" s="32">
        <v>0.78050780636885386</v>
      </c>
      <c r="I36" s="32">
        <v>1.0574199679569933</v>
      </c>
      <c r="J36" s="52">
        <v>1.3072181286508411</v>
      </c>
      <c r="K36" s="52">
        <v>2.0181497521393768</v>
      </c>
    </row>
    <row r="37" spans="1:11" x14ac:dyDescent="0.2">
      <c r="A37" s="28">
        <f t="shared" si="0"/>
        <v>2030</v>
      </c>
      <c r="B37" s="32">
        <v>0.4666026234285745</v>
      </c>
      <c r="C37" s="32">
        <v>0.94506766408418952</v>
      </c>
      <c r="D37" s="32">
        <v>1</v>
      </c>
      <c r="E37" s="32">
        <v>0.3979258175346933</v>
      </c>
      <c r="F37" s="32">
        <v>0.15805009062103642</v>
      </c>
      <c r="G37" s="32">
        <v>0.48775802374229948</v>
      </c>
      <c r="H37" s="32">
        <v>0.78181931125056114</v>
      </c>
      <c r="I37" s="32">
        <v>1.0591967745932296</v>
      </c>
      <c r="J37" s="52">
        <v>1.3097872327378597</v>
      </c>
      <c r="K37" s="52">
        <v>2.0496304414558608</v>
      </c>
    </row>
    <row r="38" spans="1:11" x14ac:dyDescent="0.2">
      <c r="A38" s="28">
        <f t="shared" si="0"/>
        <v>2031</v>
      </c>
      <c r="B38" s="32">
        <v>0.46691868935147474</v>
      </c>
      <c r="C38" s="32">
        <v>0.94594141338988835</v>
      </c>
      <c r="D38" s="32">
        <v>1</v>
      </c>
      <c r="E38" s="32">
        <v>0.39809521084756144</v>
      </c>
      <c r="F38" s="32">
        <v>0.15628843804311729</v>
      </c>
      <c r="G38" s="32">
        <v>0.48888581554650784</v>
      </c>
      <c r="H38" s="32">
        <v>0.78313081613226843</v>
      </c>
      <c r="I38" s="32">
        <v>1.0609735812294658</v>
      </c>
      <c r="J38" s="52">
        <v>1.3123563368248783</v>
      </c>
      <c r="K38" s="52">
        <v>2.0799553792948227</v>
      </c>
    </row>
    <row r="39" spans="1:11" x14ac:dyDescent="0.2">
      <c r="A39" s="28">
        <f t="shared" si="0"/>
        <v>2032</v>
      </c>
      <c r="B39" s="32">
        <v>0.46721680650984265</v>
      </c>
      <c r="C39" s="32">
        <v>0.945895520028462</v>
      </c>
      <c r="D39" s="32">
        <v>1</v>
      </c>
      <c r="E39" s="32">
        <v>0.39826591492097269</v>
      </c>
      <c r="F39" s="32">
        <v>0.15513400232112132</v>
      </c>
      <c r="G39" s="32">
        <v>0.48970679195383715</v>
      </c>
      <c r="H39" s="32">
        <v>0.78444232101397571</v>
      </c>
      <c r="I39" s="32">
        <v>1.0627503878657021</v>
      </c>
      <c r="J39" s="52">
        <v>1.3149254409118969</v>
      </c>
      <c r="K39" s="52">
        <v>2.1081363383419114</v>
      </c>
    </row>
    <row r="40" spans="1:11" x14ac:dyDescent="0.2">
      <c r="A40" s="28">
        <f t="shared" si="0"/>
        <v>2033</v>
      </c>
      <c r="B40" s="32">
        <v>0.46653388473264729</v>
      </c>
      <c r="C40" s="32">
        <v>0.94536772076501929</v>
      </c>
      <c r="D40" s="32">
        <v>1</v>
      </c>
      <c r="E40" s="32">
        <v>0.39776955700077071</v>
      </c>
      <c r="F40" s="32">
        <v>0.15377688565757397</v>
      </c>
      <c r="G40" s="32">
        <v>0.49012046887971628</v>
      </c>
      <c r="H40" s="32">
        <v>0.78575382589568299</v>
      </c>
      <c r="I40" s="32">
        <v>1.0645271945019383</v>
      </c>
      <c r="J40" s="52">
        <v>1.3174945449989155</v>
      </c>
      <c r="K40" s="52">
        <v>2.1346541115172637</v>
      </c>
    </row>
    <row r="41" spans="1:11" x14ac:dyDescent="0.2">
      <c r="A41" s="28">
        <f t="shared" si="0"/>
        <v>2034</v>
      </c>
      <c r="B41" s="32">
        <v>0.4656702276618635</v>
      </c>
      <c r="C41" s="32">
        <v>0.94357337841628963</v>
      </c>
      <c r="D41" s="32">
        <v>1</v>
      </c>
      <c r="E41" s="32">
        <v>0.39693962957507523</v>
      </c>
      <c r="F41" s="32">
        <v>0.15195421960474925</v>
      </c>
      <c r="G41" s="32">
        <v>0.49036554531586019</v>
      </c>
      <c r="H41" s="32">
        <v>0.78706533077739027</v>
      </c>
      <c r="I41" s="32">
        <v>1.0663040011381746</v>
      </c>
      <c r="J41" s="52">
        <v>1.3200636490859341</v>
      </c>
      <c r="K41" s="52">
        <v>2.1596865091333814</v>
      </c>
    </row>
    <row r="42" spans="1:11" x14ac:dyDescent="0.2">
      <c r="A42" s="28">
        <f t="shared" si="0"/>
        <v>2035</v>
      </c>
      <c r="B42" s="32">
        <v>0.46464867531498166</v>
      </c>
      <c r="C42" s="32">
        <v>0.94198063321479653</v>
      </c>
      <c r="D42" s="32">
        <v>1</v>
      </c>
      <c r="E42" s="32">
        <v>0.39626799424957498</v>
      </c>
      <c r="F42" s="32">
        <v>0.15023924073295111</v>
      </c>
      <c r="G42" s="32">
        <v>0.49050500482666964</v>
      </c>
      <c r="H42" s="32">
        <v>0.78837683565909733</v>
      </c>
      <c r="I42" s="32">
        <v>1.0680808077744108</v>
      </c>
      <c r="J42" s="52">
        <v>1.3226327531729534</v>
      </c>
      <c r="K42" s="52">
        <v>2.1831856884625109</v>
      </c>
    </row>
    <row r="43" spans="1:11" x14ac:dyDescent="0.2">
      <c r="A43" s="28">
        <f t="shared" si="0"/>
        <v>2036</v>
      </c>
      <c r="B43" s="32">
        <v>0.46534020738230297</v>
      </c>
      <c r="C43" s="32">
        <v>0.94310862553823405</v>
      </c>
      <c r="D43" s="32">
        <v>1</v>
      </c>
      <c r="E43" s="32">
        <v>0.39655807606142501</v>
      </c>
      <c r="F43" s="32">
        <v>0.14901367620888301</v>
      </c>
      <c r="G43" s="32">
        <v>0.49177736917022902</v>
      </c>
      <c r="H43" s="32">
        <v>0.78968834054080495</v>
      </c>
      <c r="I43" s="32">
        <v>1.06985761441065</v>
      </c>
      <c r="J43" s="52">
        <v>1.32520185725997</v>
      </c>
      <c r="K43" s="52">
        <v>2.2147595566988598</v>
      </c>
    </row>
    <row r="44" spans="1:11" x14ac:dyDescent="0.2">
      <c r="A44" s="28">
        <f t="shared" si="0"/>
        <v>2037</v>
      </c>
      <c r="B44" s="32">
        <v>0.465120121743688</v>
      </c>
      <c r="C44" s="32">
        <v>0.94274117037615002</v>
      </c>
      <c r="D44" s="32">
        <v>1</v>
      </c>
      <c r="E44" s="32">
        <v>0.39629774163144799</v>
      </c>
      <c r="F44" s="32">
        <v>0.14753053588145801</v>
      </c>
      <c r="G44" s="32">
        <v>0.49244406722058198</v>
      </c>
      <c r="H44" s="32">
        <v>0.790999845422512</v>
      </c>
      <c r="I44" s="32">
        <v>1.07163442104688</v>
      </c>
      <c r="J44" s="52">
        <v>1.3277709613469899</v>
      </c>
      <c r="K44" s="52">
        <v>2.2422566522898202</v>
      </c>
    </row>
    <row r="45" spans="1:11" x14ac:dyDescent="0.2">
      <c r="A45" s="28">
        <f t="shared" si="0"/>
        <v>2038</v>
      </c>
      <c r="B45" s="32">
        <v>0.46490003610507202</v>
      </c>
      <c r="C45" s="32">
        <v>0.94237371521406499</v>
      </c>
      <c r="D45" s="32">
        <v>1</v>
      </c>
      <c r="E45" s="32">
        <v>0.39603740720147101</v>
      </c>
      <c r="F45" s="32">
        <v>0.14604739555403201</v>
      </c>
      <c r="G45" s="32">
        <v>0.493110765270936</v>
      </c>
      <c r="H45" s="32">
        <v>0.79231135030421895</v>
      </c>
      <c r="I45" s="32">
        <v>1.07341122768312</v>
      </c>
      <c r="J45" s="52">
        <v>1.3303400654340101</v>
      </c>
      <c r="K45" s="52">
        <v>2.2697537478807801</v>
      </c>
    </row>
    <row r="46" spans="1:11" x14ac:dyDescent="0.2">
      <c r="A46" s="28">
        <f t="shared" si="0"/>
        <v>2039</v>
      </c>
      <c r="B46" s="32">
        <v>0.46467995046645599</v>
      </c>
      <c r="C46" s="32">
        <v>0.94200626005197996</v>
      </c>
      <c r="D46" s="32">
        <v>1</v>
      </c>
      <c r="E46" s="32">
        <v>0.39577707277149399</v>
      </c>
      <c r="F46" s="32">
        <v>0.14456425522660599</v>
      </c>
      <c r="G46" s="32">
        <v>0.49377746332128902</v>
      </c>
      <c r="H46" s="32">
        <v>0.79362285518592701</v>
      </c>
      <c r="I46" s="32">
        <v>1.0751880343193601</v>
      </c>
      <c r="J46" s="52">
        <v>1.33290916952103</v>
      </c>
      <c r="K46" s="52">
        <v>2.29725084347174</v>
      </c>
    </row>
    <row r="47" spans="1:11" x14ac:dyDescent="0.2">
      <c r="A47" s="28">
        <f t="shared" si="0"/>
        <v>2040</v>
      </c>
      <c r="B47" s="32">
        <v>0.46445986482784102</v>
      </c>
      <c r="C47" s="32">
        <v>0.94163880488989604</v>
      </c>
      <c r="D47" s="32">
        <v>1</v>
      </c>
      <c r="E47" s="32">
        <v>0.39551673834151702</v>
      </c>
      <c r="F47" s="32">
        <v>0.14308111489918099</v>
      </c>
      <c r="G47" s="32">
        <v>0.49444416137164299</v>
      </c>
      <c r="H47" s="32">
        <v>0.79493436006763396</v>
      </c>
      <c r="I47" s="32">
        <v>1.0769648409555901</v>
      </c>
      <c r="J47" s="52">
        <v>1.3354782736080499</v>
      </c>
      <c r="K47" s="52">
        <v>2.3247479390626999</v>
      </c>
    </row>
    <row r="48" spans="1:11" x14ac:dyDescent="0.2">
      <c r="A48" s="28">
        <f t="shared" si="0"/>
        <v>2041</v>
      </c>
      <c r="B48" s="32">
        <v>0.46423977918922499</v>
      </c>
      <c r="C48" s="32">
        <v>0.94127134972781101</v>
      </c>
      <c r="D48" s="32">
        <v>1</v>
      </c>
      <c r="E48" s="32">
        <v>0.39525640391153999</v>
      </c>
      <c r="F48" s="32">
        <v>0.14159797457175499</v>
      </c>
      <c r="G48" s="32">
        <v>0.49511085942199601</v>
      </c>
      <c r="H48" s="32">
        <v>0.79624586494934102</v>
      </c>
      <c r="I48" s="32">
        <v>1.0787416475918301</v>
      </c>
      <c r="J48" s="52">
        <v>1.3380473776950601</v>
      </c>
      <c r="K48" s="52">
        <v>2.3522450346536599</v>
      </c>
    </row>
    <row r="49" spans="1:11" x14ac:dyDescent="0.2">
      <c r="A49" s="28">
        <f t="shared" si="0"/>
        <v>2042</v>
      </c>
      <c r="B49" s="32">
        <v>0.46401969355060901</v>
      </c>
      <c r="C49" s="32">
        <v>0.94090389456572698</v>
      </c>
      <c r="D49" s="32">
        <v>1</v>
      </c>
      <c r="E49" s="32">
        <v>0.39499606948156302</v>
      </c>
      <c r="F49" s="32">
        <v>0.14011483424432999</v>
      </c>
      <c r="G49" s="32">
        <v>0.49577755747234997</v>
      </c>
      <c r="H49" s="32">
        <v>0.79755736983104897</v>
      </c>
      <c r="I49" s="32">
        <v>1.0805184542280599</v>
      </c>
      <c r="J49" s="52">
        <v>1.34061648178208</v>
      </c>
      <c r="K49" s="52">
        <v>2.3797421302446198</v>
      </c>
    </row>
    <row r="50" spans="1:11" x14ac:dyDescent="0.2">
      <c r="A50" s="28">
        <f t="shared" si="0"/>
        <v>2043</v>
      </c>
      <c r="B50" s="32">
        <v>0.46379960791199298</v>
      </c>
      <c r="C50" s="32">
        <v>0.94053643940364196</v>
      </c>
      <c r="D50" s="32">
        <v>1</v>
      </c>
      <c r="E50" s="32">
        <v>0.39473573505158599</v>
      </c>
      <c r="F50" s="32">
        <v>0.138631693916904</v>
      </c>
      <c r="G50" s="32">
        <v>0.49644425552270299</v>
      </c>
      <c r="H50" s="32">
        <v>0.79886887471275603</v>
      </c>
      <c r="I50" s="32">
        <v>1.0822952608642999</v>
      </c>
      <c r="J50" s="52">
        <v>1.3431855858691</v>
      </c>
      <c r="K50" s="52">
        <v>2.4072392258355801</v>
      </c>
    </row>
    <row r="51" spans="1:11" x14ac:dyDescent="0.2">
      <c r="A51" s="28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pane xSplit="1" ySplit="1" topLeftCell="B20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2" width="9.140625" style="9"/>
    <col min="13" max="13" width="2.5703125" style="9" customWidth="1"/>
    <col min="15" max="15" width="9.140625" style="9"/>
  </cols>
  <sheetData>
    <row r="1" spans="1:16" x14ac:dyDescent="0.2">
      <c r="A1" s="26" t="s">
        <v>2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7</v>
      </c>
      <c r="G1" s="8" t="s">
        <v>10</v>
      </c>
      <c r="H1" s="8" t="s">
        <v>18</v>
      </c>
      <c r="I1" s="8" t="s">
        <v>19</v>
      </c>
      <c r="J1" s="8" t="s">
        <v>11</v>
      </c>
      <c r="K1" s="8" t="s">
        <v>12</v>
      </c>
      <c r="L1" s="8" t="s">
        <v>52</v>
      </c>
      <c r="M1" s="8"/>
      <c r="N1" s="8" t="s">
        <v>45</v>
      </c>
      <c r="O1" s="8" t="s">
        <v>13</v>
      </c>
      <c r="P1" s="8"/>
    </row>
    <row r="2" spans="1:16" s="1" customFormat="1" x14ac:dyDescent="0.2">
      <c r="A2" s="27">
        <v>1995</v>
      </c>
      <c r="B2" s="13">
        <f>B3*('OD Shares'!B2/'OD Shares'!B3)/('OD Efficiency'!B2/'OD Efficiency'!B3)</f>
        <v>3279.2850332452072</v>
      </c>
      <c r="C2" s="13">
        <f>C3*('OD Shares'!C2/'OD Shares'!C3)/('OD Efficiency'!C2/'OD Efficiency'!C3)</f>
        <v>18060.995463487354</v>
      </c>
      <c r="D2" s="13">
        <f>D3*('OD Shares'!D2/'OD Shares'!D3)/('OD Efficiency'!D2/'OD Efficiency'!D3)</f>
        <v>13020.127089095669</v>
      </c>
      <c r="E2" s="13">
        <f>E3*('OD Shares'!E2/'OD Shares'!E3)/('OD Efficiency'!E2/'OD Efficiency'!E3)</f>
        <v>2986.5624138232733</v>
      </c>
      <c r="F2" s="13">
        <f>F3*('OD Shares'!F2/'OD Shares'!F3)/('OD Efficiency'!F2/'OD Efficiency'!F3)</f>
        <v>755.31688903119061</v>
      </c>
      <c r="G2" s="13">
        <f>G3*('OD Shares'!G2/'OD Shares'!G3)/('OD Efficiency'!G2/'OD Efficiency'!G3)</f>
        <v>10817.022208126145</v>
      </c>
      <c r="H2" s="13">
        <f>H3*('OD Shares'!H2/'OD Shares'!H3)/('OD Efficiency'!H2/'OD Efficiency'!H3)</f>
        <v>3063.8358207597521</v>
      </c>
      <c r="I2" s="13">
        <f>I3*('OD Shares'!I2/'OD Shares'!I3)/('OD Efficiency'!I2/'OD Efficiency'!I3)</f>
        <v>27117.584626906406</v>
      </c>
      <c r="J2" s="13">
        <f>J3*('OD Shares'!J2/'OD Shares'!J3)/('OD Efficiency'!J2/'OD Efficiency'!J3)</f>
        <v>2939.6443911323909</v>
      </c>
      <c r="K2" s="13">
        <f>K3*('OD Shares'!K2/'OD Shares'!K3)/('OD Efficiency'!K2/'OD Efficiency'!K3)</f>
        <v>12610.844169683091</v>
      </c>
      <c r="L2" s="13">
        <f>'OD PV'!K2*'OD BaseYrInput'!$B$43</f>
        <v>0</v>
      </c>
      <c r="M2" s="12"/>
      <c r="N2" s="33">
        <f t="shared" ref="N2:N37" si="0">O2-B2-C2</f>
        <v>73310.937608557913</v>
      </c>
      <c r="O2" s="34">
        <f>SUM(B2:K2)</f>
        <v>94651.218105290478</v>
      </c>
    </row>
    <row r="3" spans="1:16" s="1" customFormat="1" x14ac:dyDescent="0.2">
      <c r="A3" s="27">
        <v>1996</v>
      </c>
      <c r="B3" s="13">
        <f>B4*('OD Shares'!B3/'OD Shares'!B4)/('OD Efficiency'!B3/'OD Efficiency'!B4)</f>
        <v>3295.9107782504143</v>
      </c>
      <c r="C3" s="13">
        <f>C4*('OD Shares'!C3/'OD Shares'!C4)/('OD Efficiency'!C3/'OD Efficiency'!C4)</f>
        <v>18130.999321872965</v>
      </c>
      <c r="D3" s="13">
        <f>D4*('OD Shares'!D3/'OD Shares'!D4)/('OD Efficiency'!D3/'OD Efficiency'!D4)</f>
        <v>12997.462261346172</v>
      </c>
      <c r="E3" s="13">
        <f>E4*('OD Shares'!E3/'OD Shares'!E4)/('OD Efficiency'!E3/'OD Efficiency'!E4)</f>
        <v>3027.0555003360928</v>
      </c>
      <c r="F3" s="13">
        <f>F4*('OD Shares'!F3/'OD Shares'!F4)/('OD Efficiency'!F3/'OD Efficiency'!F4)</f>
        <v>762.45573860345064</v>
      </c>
      <c r="G3" s="13">
        <f>G4*('OD Shares'!G3/'OD Shares'!G4)/('OD Efficiency'!G3/'OD Efficiency'!G4)</f>
        <v>10800.645506914523</v>
      </c>
      <c r="H3" s="13">
        <f>H4*('OD Shares'!H3/'OD Shares'!H4)/('OD Efficiency'!H3/'OD Efficiency'!H4)</f>
        <v>3054.5267682641943</v>
      </c>
      <c r="I3" s="13">
        <f>I4*('OD Shares'!I3/'OD Shares'!I4)/('OD Efficiency'!I3/'OD Efficiency'!I4)</f>
        <v>27086.62268782817</v>
      </c>
      <c r="J3" s="13">
        <f>J4*('OD Shares'!J3/'OD Shares'!J4)/('OD Efficiency'!J3/'OD Efficiency'!J4)</f>
        <v>2961.1533278175498</v>
      </c>
      <c r="K3" s="13">
        <f>K4*('OD Shares'!K3/'OD Shares'!K4)/('OD Efficiency'!K3/'OD Efficiency'!K4)</f>
        <v>12883.289978244609</v>
      </c>
      <c r="L3" s="13">
        <f>'OD PV'!K3*'OD BaseYrInput'!$B$43</f>
        <v>0</v>
      </c>
      <c r="M3" s="13"/>
      <c r="N3" s="33">
        <f t="shared" si="0"/>
        <v>73573.211769354748</v>
      </c>
      <c r="O3" s="34">
        <f t="shared" ref="O3:O42" si="1">SUM(B3:K3)</f>
        <v>95000.121869478127</v>
      </c>
    </row>
    <row r="4" spans="1:16" s="1" customFormat="1" x14ac:dyDescent="0.2">
      <c r="A4" s="27">
        <v>1997</v>
      </c>
      <c r="B4" s="13">
        <f>B5*('OD Shares'!B4/'OD Shares'!B5)/('OD Efficiency'!B4/'OD Efficiency'!B5)</f>
        <v>3312.3948279723222</v>
      </c>
      <c r="C4" s="13">
        <f>C5*('OD Shares'!C4/'OD Shares'!C5)/('OD Efficiency'!C4/'OD Efficiency'!C5)</f>
        <v>18201.003180258576</v>
      </c>
      <c r="D4" s="13">
        <f>D5*('OD Shares'!D4/'OD Shares'!D5)/('OD Efficiency'!D4/'OD Efficiency'!D5)</f>
        <v>12976.001542408439</v>
      </c>
      <c r="E4" s="13">
        <f>E5*('OD Shares'!E4/'OD Shares'!E5)/('OD Efficiency'!E4/'OD Efficiency'!E5)</f>
        <v>3066.9443605664214</v>
      </c>
      <c r="F4" s="13">
        <f>F5*('OD Shares'!F4/'OD Shares'!F5)/('OD Efficiency'!F4/'OD Efficiency'!F5)</f>
        <v>770.05064232178586</v>
      </c>
      <c r="G4" s="13">
        <f>G5*('OD Shares'!G4/'OD Shares'!G5)/('OD Efficiency'!G4/'OD Efficiency'!G5)</f>
        <v>10785.396752410499</v>
      </c>
      <c r="H4" s="13">
        <f>H5*('OD Shares'!H4/'OD Shares'!H5)/('OD Efficiency'!H4/'OD Efficiency'!H5)</f>
        <v>3043.985478080222</v>
      </c>
      <c r="I4" s="13">
        <f>I5*('OD Shares'!I4/'OD Shares'!I5)/('OD Efficiency'!I4/'OD Efficiency'!I5)</f>
        <v>27044.054263426806</v>
      </c>
      <c r="J4" s="13">
        <f>J5*('OD Shares'!J4/'OD Shares'!J5)/('OD Efficiency'!J4/'OD Efficiency'!J5)</f>
        <v>2982.6637961509809</v>
      </c>
      <c r="K4" s="13">
        <f>K5*('OD Shares'!K4/'OD Shares'!K5)/('OD Efficiency'!K4/'OD Efficiency'!K5)</f>
        <v>13161.621730491104</v>
      </c>
      <c r="L4" s="13">
        <f>'OD PV'!K4*'OD BaseYrInput'!$B$43</f>
        <v>0</v>
      </c>
      <c r="M4" s="14"/>
      <c r="N4" s="33">
        <f t="shared" si="0"/>
        <v>73830.718565856252</v>
      </c>
      <c r="O4" s="34">
        <f t="shared" si="1"/>
        <v>95344.116574087151</v>
      </c>
    </row>
    <row r="5" spans="1:16" s="1" customFormat="1" x14ac:dyDescent="0.2">
      <c r="A5" s="27">
        <v>1998</v>
      </c>
      <c r="B5" s="13">
        <f>B6*('OD Shares'!B5/'OD Shares'!B6)/('OD Efficiency'!B5/'OD Efficiency'!B6)</f>
        <v>3307.8231125300281</v>
      </c>
      <c r="C5" s="13">
        <f>C6*('OD Shares'!C5/'OD Shares'!C6)/('OD Efficiency'!C5/'OD Efficiency'!C6)</f>
        <v>17987.806429545202</v>
      </c>
      <c r="D5" s="13">
        <f>D6*('OD Shares'!D5/'OD Shares'!D6)/('OD Efficiency'!D5/'OD Efficiency'!D6)</f>
        <v>12651.603434329412</v>
      </c>
      <c r="E5" s="13">
        <f>E6*('OD Shares'!E5/'OD Shares'!E6)/('OD Efficiency'!E5/'OD Efficiency'!E6)</f>
        <v>3102.3654081109912</v>
      </c>
      <c r="F5" s="13">
        <f>F6*('OD Shares'!F5/'OD Shares'!F6)/('OD Efficiency'!F5/'OD Efficiency'!F6)</f>
        <v>770.12921891794088</v>
      </c>
      <c r="G5" s="13">
        <f>G6*('OD Shares'!G5/'OD Shares'!G6)/('OD Efficiency'!G5/'OD Efficiency'!G6)</f>
        <v>10709.820013292534</v>
      </c>
      <c r="H5" s="13">
        <f>H6*('OD Shares'!H5/'OD Shares'!H6)/('OD Efficiency'!H5/'OD Efficiency'!H6)</f>
        <v>3036.2499730417026</v>
      </c>
      <c r="I5" s="13">
        <f>I6*('OD Shares'!I5/'OD Shares'!I6)/('OD Efficiency'!I5/'OD Efficiency'!I6)</f>
        <v>27026.019362353047</v>
      </c>
      <c r="J5" s="13">
        <f>J6*('OD Shares'!J5/'OD Shares'!J6)/('OD Efficiency'!J5/'OD Efficiency'!J6)</f>
        <v>3004.1731704499316</v>
      </c>
      <c r="K5" s="13">
        <f>K6*('OD Shares'!K5/'OD Shares'!K6)/('OD Efficiency'!K5/'OD Efficiency'!K6)</f>
        <v>13445.966586877877</v>
      </c>
      <c r="L5" s="13">
        <f>'OD PV'!K5*'OD BaseYrInput'!$B$43</f>
        <v>0</v>
      </c>
      <c r="M5" s="130"/>
      <c r="N5" s="33">
        <f t="shared" si="0"/>
        <v>73746.327167373442</v>
      </c>
      <c r="O5" s="34">
        <f t="shared" si="1"/>
        <v>95041.95670944867</v>
      </c>
    </row>
    <row r="6" spans="1:16" s="1" customFormat="1" x14ac:dyDescent="0.2">
      <c r="A6" s="27">
        <v>1999</v>
      </c>
      <c r="B6" s="13">
        <f>B7*('OD Shares'!B6/'OD Shares'!B7)/('OD Efficiency'!B6/'OD Efficiency'!B7)</f>
        <v>3344.8299500095263</v>
      </c>
      <c r="C6" s="13">
        <f>C7*('OD Shares'!C6/'OD Shares'!C7)/('OD Efficiency'!C6/'OD Efficiency'!C7)</f>
        <v>17851.481600012776</v>
      </c>
      <c r="D6" s="13">
        <f>D7*('OD Shares'!D6/'OD Shares'!D7)/('OD Efficiency'!D6/'OD Efficiency'!D7)</f>
        <v>12335.309584032864</v>
      </c>
      <c r="E6" s="13">
        <f>E7*('OD Shares'!E6/'OD Shares'!E7)/('OD Efficiency'!E6/'OD Efficiency'!E7)</f>
        <v>3152.6334226142899</v>
      </c>
      <c r="F6" s="13">
        <f>F7*('OD Shares'!F6/'OD Shares'!F7)/('OD Efficiency'!F6/'OD Efficiency'!F7)</f>
        <v>776.29025266928454</v>
      </c>
      <c r="G6" s="13">
        <f>G7*('OD Shares'!G6/'OD Shares'!G7)/('OD Efficiency'!G6/'OD Efficiency'!G7)</f>
        <v>10634.610987192304</v>
      </c>
      <c r="H6" s="13">
        <f>H7*('OD Shares'!H6/'OD Shares'!H7)/('OD Efficiency'!H6/'OD Efficiency'!H7)</f>
        <v>3028.5597473156081</v>
      </c>
      <c r="I6" s="13">
        <f>I7*('OD Shares'!I6/'OD Shares'!I7)/('OD Efficiency'!I6/'OD Efficiency'!I7)</f>
        <v>27007.996488235513</v>
      </c>
      <c r="J6" s="13">
        <f>J7*('OD Shares'!J6/'OD Shares'!J7)/('OD Efficiency'!J6/'OD Efficiency'!J7)</f>
        <v>3025.6825447488823</v>
      </c>
      <c r="K6" s="13">
        <f>K7*('OD Shares'!K6/'OD Shares'!K7)/('OD Efficiency'!K6/'OD Efficiency'!K7)</f>
        <v>13736.454455046116</v>
      </c>
      <c r="L6" s="13">
        <f>'OD PV'!K6*'OD BaseYrInput'!$B$43</f>
        <v>0</v>
      </c>
      <c r="M6" s="14"/>
      <c r="N6" s="33">
        <f t="shared" si="0"/>
        <v>73697.537481854859</v>
      </c>
      <c r="O6" s="34">
        <f t="shared" si="1"/>
        <v>94893.849031877166</v>
      </c>
    </row>
    <row r="7" spans="1:16" x14ac:dyDescent="0.2">
      <c r="A7" s="27">
        <v>2000</v>
      </c>
      <c r="B7" s="13">
        <f>B8*('OD Shares'!B7/'OD Shares'!B8)/('OD Efficiency'!B7/'OD Efficiency'!B8)</f>
        <v>3362.9485261864543</v>
      </c>
      <c r="C7" s="13">
        <f>C8*('OD Shares'!C7/'OD Shares'!C8)/('OD Efficiency'!C7/'OD Efficiency'!C8)</f>
        <v>17679.991861079019</v>
      </c>
      <c r="D7" s="13">
        <f>D8*('OD Shares'!D7/'OD Shares'!D8)/('OD Efficiency'!D7/'OD Efficiency'!D8)</f>
        <v>12026.930514759399</v>
      </c>
      <c r="E7" s="13">
        <f>E8*('OD Shares'!E7/'OD Shares'!E8)/('OD Efficiency'!E7/'OD Efficiency'!E8)</f>
        <v>3188.1609902103919</v>
      </c>
      <c r="F7" s="13">
        <f>F8*('OD Shares'!F7/'OD Shares'!F8)/('OD Efficiency'!F7/'OD Efficiency'!F8)</f>
        <v>778.82012715343012</v>
      </c>
      <c r="G7" s="13">
        <f>G8*('OD Shares'!G7/'OD Shares'!G8)/('OD Efficiency'!G7/'OD Efficiency'!G8)</f>
        <v>10559.880711061724</v>
      </c>
      <c r="H7" s="13">
        <f>H8*('OD Shares'!H7/'OD Shares'!H8)/('OD Efficiency'!H7/'OD Efficiency'!H8)</f>
        <v>3020.9259767026097</v>
      </c>
      <c r="I7" s="13">
        <f>I8*('OD Shares'!I7/'OD Shares'!I8)/('OD Efficiency'!I7/'OD Efficiency'!I8)</f>
        <v>26989.985633053766</v>
      </c>
      <c r="J7" s="13">
        <f>J8*('OD Shares'!J7/'OD Shares'!J8)/('OD Efficiency'!J7/'OD Efficiency'!J8)</f>
        <v>3047.1927942754164</v>
      </c>
      <c r="K7" s="13">
        <f>K8*('OD Shares'!K7/'OD Shares'!K8)/('OD Efficiency'!K7/'OD Efficiency'!K8)</f>
        <v>14033.218049173343</v>
      </c>
      <c r="L7" s="13">
        <f>'OD PV'!K7*'OD BaseYrInput'!$B$43</f>
        <v>0</v>
      </c>
      <c r="M7" s="10"/>
      <c r="N7" s="33">
        <f t="shared" si="0"/>
        <v>73645.114796390058</v>
      </c>
      <c r="O7" s="34">
        <f t="shared" si="1"/>
        <v>94688.055183655539</v>
      </c>
    </row>
    <row r="8" spans="1:16" x14ac:dyDescent="0.2">
      <c r="A8" s="27">
        <v>2001</v>
      </c>
      <c r="B8" s="13">
        <f>B9*('OD Shares'!B8/'OD Shares'!B9)/('OD Efficiency'!B8/'OD Efficiency'!B9)</f>
        <v>3367.4850483080832</v>
      </c>
      <c r="C8" s="13">
        <f>C9*('OD Shares'!C8/'OD Shares'!C9)/('OD Efficiency'!C8/'OD Efficiency'!C9)</f>
        <v>17485.785866592883</v>
      </c>
      <c r="D8" s="13">
        <f>D9*('OD Shares'!D8/'OD Shares'!D9)/('OD Efficiency'!D8/'OD Efficiency'!D9)</f>
        <v>11740.975555099993</v>
      </c>
      <c r="E8" s="13">
        <f>E9*('OD Shares'!E8/'OD Shares'!E9)/('OD Efficiency'!E8/'OD Efficiency'!E9)</f>
        <v>3213.0944153332252</v>
      </c>
      <c r="F8" s="13">
        <f>F9*('OD Shares'!F8/'OD Shares'!F9)/('OD Efficiency'!F8/'OD Efficiency'!F9)</f>
        <v>779.27152942780037</v>
      </c>
      <c r="G8" s="13">
        <f>G9*('OD Shares'!G8/'OD Shares'!G9)/('OD Efficiency'!G8/'OD Efficiency'!G9)</f>
        <v>10495.376198159189</v>
      </c>
      <c r="H8" s="13">
        <f>H9*('OD Shares'!H8/'OD Shares'!H9)/('OD Efficiency'!H8/'OD Efficiency'!H9)</f>
        <v>3013.3465365102361</v>
      </c>
      <c r="I8" s="13">
        <f>I9*('OD Shares'!I8/'OD Shares'!I9)/('OD Efficiency'!I8/'OD Efficiency'!I9)</f>
        <v>26971.986788792739</v>
      </c>
      <c r="J8" s="13">
        <f>J9*('OD Shares'!J8/'OD Shares'!J9)/('OD Efficiency'!J8/'OD Efficiency'!J9)</f>
        <v>3068.7015121536792</v>
      </c>
      <c r="K8" s="13">
        <f>K9*('OD Shares'!K8/'OD Shares'!K9)/('OD Efficiency'!K8/'OD Efficiency'!K9)</f>
        <v>14336.392950606069</v>
      </c>
      <c r="L8" s="13">
        <f>'OD PV'!K8*'OD BaseYrInput'!$B$43</f>
        <v>0</v>
      </c>
      <c r="M8" s="10"/>
      <c r="N8" s="33">
        <f t="shared" si="0"/>
        <v>73619.14548608294</v>
      </c>
      <c r="O8" s="34">
        <f t="shared" si="1"/>
        <v>94472.416400983901</v>
      </c>
    </row>
    <row r="9" spans="1:16" x14ac:dyDescent="0.2">
      <c r="A9" s="27">
        <v>2002</v>
      </c>
      <c r="B9" s="13">
        <f>B10*('OD Shares'!B9/'OD Shares'!B10)/('OD Efficiency'!B9/'OD Efficiency'!B10)</f>
        <v>3363.149466189172</v>
      </c>
      <c r="C9" s="13">
        <f>C10*('OD Shares'!C9/'OD Shares'!C10)/('OD Efficiency'!C9/'OD Efficiency'!C10)</f>
        <v>17368.614822820426</v>
      </c>
      <c r="D9" s="13">
        <f>D10*('OD Shares'!D9/'OD Shares'!D10)/('OD Efficiency'!D9/'OD Efficiency'!D10)</f>
        <v>11535.51024306492</v>
      </c>
      <c r="E9" s="13">
        <f>E10*('OD Shares'!E9/'OD Shares'!E10)/('OD Efficiency'!E9/'OD Efficiency'!E10)</f>
        <v>3232.598084892416</v>
      </c>
      <c r="F9" s="13">
        <f>F10*('OD Shares'!F9/'OD Shares'!F10)/('OD Efficiency'!F9/'OD Efficiency'!F10)</f>
        <v>779.90516556098419</v>
      </c>
      <c r="G9" s="13">
        <f>G10*('OD Shares'!G9/'OD Shares'!G10)/('OD Efficiency'!G9/'OD Efficiency'!G10)</f>
        <v>10445.714164017183</v>
      </c>
      <c r="H9" s="13">
        <f>H10*('OD Shares'!H9/'OD Shares'!H10)/('OD Efficiency'!H9/'OD Efficiency'!H10)</f>
        <v>3001.9276981225967</v>
      </c>
      <c r="I9" s="13">
        <f>I10*('OD Shares'!I9/'OD Shares'!I10)/('OD Efficiency'!I9/'OD Efficiency'!I10)</f>
        <v>26919.075281407371</v>
      </c>
      <c r="J9" s="13">
        <f>J10*('OD Shares'!J9/'OD Shares'!J10)/('OD Efficiency'!J9/'OD Efficiency'!J10)</f>
        <v>3090.2124181009021</v>
      </c>
      <c r="K9" s="13">
        <f>K10*('OD Shares'!K9/'OD Shares'!K10)/('OD Efficiency'!K9/'OD Efficiency'!K10)</f>
        <v>14646.117669802381</v>
      </c>
      <c r="L9" s="13">
        <f>'OD PV'!K9*'OD BaseYrInput'!$B$43</f>
        <v>0</v>
      </c>
      <c r="M9" s="10"/>
      <c r="N9" s="33">
        <f t="shared" si="0"/>
        <v>73651.060724968745</v>
      </c>
      <c r="O9" s="34">
        <f t="shared" si="1"/>
        <v>94382.825013978349</v>
      </c>
    </row>
    <row r="10" spans="1:16" x14ac:dyDescent="0.2">
      <c r="A10" s="27">
        <v>2003</v>
      </c>
      <c r="B10" s="13">
        <f>B11*('OD Shares'!B10/'OD Shares'!B11)/('OD Efficiency'!B10/'OD Efficiency'!B11)</f>
        <v>3349.4826237259276</v>
      </c>
      <c r="C10" s="13">
        <f>C11*('OD Shares'!C10/'OD Shares'!C11)/('OD Efficiency'!C10/'OD Efficiency'!C11)</f>
        <v>17234.558434925515</v>
      </c>
      <c r="D10" s="13">
        <f>D11*('OD Shares'!D10/'OD Shares'!D11)/('OD Efficiency'!D10/'OD Efficiency'!D11)</f>
        <v>11351.646076901236</v>
      </c>
      <c r="E10" s="13">
        <f>E11*('OD Shares'!E10/'OD Shares'!E11)/('OD Efficiency'!E10/'OD Efficiency'!E11)</f>
        <v>3247.1193374270838</v>
      </c>
      <c r="F10" s="13">
        <f>F11*('OD Shares'!F10/'OD Shares'!F11)/('OD Efficiency'!F10/'OD Efficiency'!F11)</f>
        <v>779.75478539287076</v>
      </c>
      <c r="G10" s="13">
        <f>G11*('OD Shares'!G10/'OD Shares'!G11)/('OD Efficiency'!G10/'OD Efficiency'!G11)</f>
        <v>10412.983772669562</v>
      </c>
      <c r="H10" s="13">
        <f>H11*('OD Shares'!H10/'OD Shares'!H11)/('OD Efficiency'!H10/'OD Efficiency'!H11)</f>
        <v>2959.8836636790243</v>
      </c>
      <c r="I10" s="13">
        <f>I11*('OD Shares'!I10/'OD Shares'!I11)/('OD Efficiency'!I10/'OD Efficiency'!I11)</f>
        <v>26590.554321742686</v>
      </c>
      <c r="J10" s="13">
        <f>J11*('OD Shares'!J10/'OD Shares'!J11)/('OD Efficiency'!J10/'OD Efficiency'!J11)</f>
        <v>3111.721135979165</v>
      </c>
      <c r="K10" s="13">
        <f>K11*('OD Shares'!K10/'OD Shares'!K11)/('OD Efficiency'!K10/'OD Efficiency'!K11)</f>
        <v>14962.533709612722</v>
      </c>
      <c r="L10" s="13">
        <f>'OD PV'!K10*'OD BaseYrInput'!$B$43</f>
        <v>0</v>
      </c>
      <c r="M10" s="10"/>
      <c r="N10" s="33">
        <f t="shared" si="0"/>
        <v>73416.196803404338</v>
      </c>
      <c r="O10" s="34">
        <f t="shared" si="1"/>
        <v>94000.237862055787</v>
      </c>
    </row>
    <row r="11" spans="1:16" x14ac:dyDescent="0.2">
      <c r="A11" s="27">
        <v>2004</v>
      </c>
      <c r="B11" s="13">
        <f>'OD BaseYrInput'!D30</f>
        <v>3330.9341718635756</v>
      </c>
      <c r="C11" s="13">
        <f>'OD BaseYrInput'!D31</f>
        <v>17133.633127006058</v>
      </c>
      <c r="D11" s="13">
        <f>'OD BaseYrInput'!D33</f>
        <v>11185.258108486332</v>
      </c>
      <c r="E11" s="13">
        <f>'OD BaseYrInput'!D32</f>
        <v>3257.1464724921511</v>
      </c>
      <c r="F11" s="13">
        <f>'OD BaseYrInput'!D34</f>
        <v>779.03267306398641</v>
      </c>
      <c r="G11" s="13">
        <f>'OD BaseYrInput'!D37</f>
        <v>10375.190323930436</v>
      </c>
      <c r="H11" s="13">
        <f>'OD BaseYrInput'!D35</f>
        <v>2936.2035764144639</v>
      </c>
      <c r="I11" s="13">
        <f>'OD BaseYrInput'!D36</f>
        <v>26425.832187730182</v>
      </c>
      <c r="J11" s="13">
        <f>'OD BaseYrInput'!D38</f>
        <v>3133.2307290850122</v>
      </c>
      <c r="K11" s="13">
        <f>'OD BaseYrInput'!D39</f>
        <v>15285.785629927812</v>
      </c>
      <c r="L11" s="13">
        <f>'OD PV'!K11*'OD BaseYrInput'!$B$43</f>
        <v>0</v>
      </c>
      <c r="M11" s="10"/>
      <c r="N11" s="33">
        <f t="shared" si="0"/>
        <v>73377.679701130372</v>
      </c>
      <c r="O11" s="34">
        <f t="shared" si="1"/>
        <v>93842.247000000003</v>
      </c>
    </row>
    <row r="12" spans="1:16" x14ac:dyDescent="0.2">
      <c r="A12" s="27">
        <v>2005</v>
      </c>
      <c r="B12" s="13">
        <f>B11*('OD Shares'!B12/'OD Shares'!B11)/('OD Efficiency'!B12/'OD Efficiency'!B11)</f>
        <v>3259.8325958133623</v>
      </c>
      <c r="C12" s="13">
        <f>C11*('OD Shares'!C12/'OD Shares'!C11)/('OD Efficiency'!C12/'OD Efficiency'!C11)</f>
        <v>16992.195937465636</v>
      </c>
      <c r="D12" s="13">
        <f>D11*('OD Shares'!D12/'OD Shares'!D11)/('OD Efficiency'!D12/'OD Efficiency'!D11)</f>
        <v>11175.592040912423</v>
      </c>
      <c r="E12" s="13">
        <f>E11*('OD Shares'!E12/'OD Shares'!E11)/('OD Efficiency'!E12/'OD Efficiency'!E11)</f>
        <v>3211.1432405691417</v>
      </c>
      <c r="F12" s="13">
        <f>F11*('OD Shares'!F12/'OD Shares'!F11)/('OD Efficiency'!F12/'OD Efficiency'!F11)</f>
        <v>763.00143319871654</v>
      </c>
      <c r="G12" s="13">
        <f>G11*('OD Shares'!G12/'OD Shares'!G11)/('OD Efficiency'!G12/'OD Efficiency'!G11)</f>
        <v>10354.913586130891</v>
      </c>
      <c r="H12" s="13">
        <f>H11*('OD Shares'!H12/'OD Shares'!H11)/('OD Efficiency'!H12/'OD Efficiency'!H11)</f>
        <v>2813.887558904134</v>
      </c>
      <c r="I12" s="13">
        <f>I11*('OD Shares'!I12/'OD Shares'!I11)/('OD Efficiency'!I12/'OD Efficiency'!I11)</f>
        <v>25324.988030137214</v>
      </c>
      <c r="J12" s="13">
        <f>J11*('OD Shares'!J12/'OD Shares'!J11)/('OD Efficiency'!J12/'OD Efficiency'!J11)</f>
        <v>3139.7067204141576</v>
      </c>
      <c r="K12" s="13">
        <f>K11*('OD Shares'!K12/'OD Shares'!K11)/('OD Efficiency'!K12/'OD Efficiency'!K11)</f>
        <v>15512.023440479399</v>
      </c>
      <c r="L12" s="13">
        <f>'OD PV'!K12*'OD BaseYrInput'!$B$43</f>
        <v>0</v>
      </c>
      <c r="M12" s="10"/>
      <c r="N12" s="33">
        <f t="shared" si="0"/>
        <v>72295.256050746073</v>
      </c>
      <c r="O12" s="34">
        <f t="shared" si="1"/>
        <v>92547.284584025081</v>
      </c>
    </row>
    <row r="13" spans="1:16" x14ac:dyDescent="0.2">
      <c r="A13" s="27">
        <v>2006</v>
      </c>
      <c r="B13" s="13">
        <f>B12*('OD Shares'!B13/'OD Shares'!B12)/('OD Efficiency'!B13/'OD Efficiency'!B12)</f>
        <v>3197.5089215408461</v>
      </c>
      <c r="C13" s="13">
        <f>C12*('OD Shares'!C13/'OD Shares'!C12)/('OD Efficiency'!C13/'OD Efficiency'!C12)</f>
        <v>16862.149241396794</v>
      </c>
      <c r="D13" s="13">
        <f>D12*('OD Shares'!D13/'OD Shares'!D12)/('OD Efficiency'!D13/'OD Efficiency'!D12)</f>
        <v>11165.934326553204</v>
      </c>
      <c r="E13" s="13">
        <f>E12*('OD Shares'!E13/'OD Shares'!E12)/('OD Efficiency'!E13/'OD Efficiency'!E12)</f>
        <v>3104.838995767333</v>
      </c>
      <c r="F13" s="13">
        <f>F12*('OD Shares'!F13/'OD Shares'!F12)/('OD Efficiency'!F13/'OD Efficiency'!F12)</f>
        <v>743.76996590548197</v>
      </c>
      <c r="G13" s="13">
        <f>G12*('OD Shares'!G13/'OD Shares'!G12)/('OD Efficiency'!G13/'OD Efficiency'!G12)</f>
        <v>10301.273112430115</v>
      </c>
      <c r="H13" s="13">
        <f>H12*('OD Shares'!H13/'OD Shares'!H12)/('OD Efficiency'!H13/'OD Efficiency'!H12)</f>
        <v>2702.7972914662523</v>
      </c>
      <c r="I13" s="13">
        <f>I12*('OD Shares'!I13/'OD Shares'!I12)/('OD Efficiency'!I13/'OD Efficiency'!I12)</f>
        <v>24325.175623196279</v>
      </c>
      <c r="J13" s="13">
        <f>J12*('OD Shares'!J13/'OD Shares'!J12)/('OD Efficiency'!J13/'OD Efficiency'!J12)</f>
        <v>3146.1827117433036</v>
      </c>
      <c r="K13" s="13">
        <f>K12*('OD Shares'!K13/'OD Shares'!K12)/('OD Efficiency'!K13/'OD Efficiency'!K12)</f>
        <v>15738.261251030983</v>
      </c>
      <c r="L13" s="13">
        <f>'OD PV'!K13*'OD BaseYrInput'!$B$43</f>
        <v>0</v>
      </c>
      <c r="M13" s="10"/>
      <c r="N13" s="33">
        <f t="shared" si="0"/>
        <v>71228.233278092943</v>
      </c>
      <c r="O13" s="34">
        <f t="shared" si="1"/>
        <v>91287.891441030588</v>
      </c>
    </row>
    <row r="14" spans="1:16" x14ac:dyDescent="0.2">
      <c r="A14" s="27">
        <v>2007</v>
      </c>
      <c r="B14" s="13">
        <f>B13*('OD Shares'!B14/'OD Shares'!B13)/('OD Efficiency'!B14/'OD Efficiency'!B13)</f>
        <v>3150.8816322685739</v>
      </c>
      <c r="C14" s="13">
        <f>C13*('OD Shares'!C14/'OD Shares'!C13)/('OD Efficiency'!C14/'OD Efficiency'!C13)</f>
        <v>16739.23159994388</v>
      </c>
      <c r="D14" s="13">
        <f>D13*('OD Shares'!D14/'OD Shares'!D13)/('OD Efficiency'!D14/'OD Efficiency'!D13)</f>
        <v>11156.284958190001</v>
      </c>
      <c r="E14" s="13">
        <f>E13*('OD Shares'!E14/'OD Shares'!E13)/('OD Efficiency'!E14/'OD Efficiency'!E13)</f>
        <v>3003.4966190842906</v>
      </c>
      <c r="F14" s="13">
        <f>F13*('OD Shares'!F14/'OD Shares'!F13)/('OD Efficiency'!F14/'OD Efficiency'!F13)</f>
        <v>726.86950081822374</v>
      </c>
      <c r="G14" s="13">
        <f>G13*('OD Shares'!G14/'OD Shares'!G13)/('OD Efficiency'!G14/'OD Efficiency'!G13)</f>
        <v>10248.26770150865</v>
      </c>
      <c r="H14" s="13">
        <f>H13*('OD Shares'!H14/'OD Shares'!H13)/('OD Efficiency'!H14/'OD Efficiency'!H13)</f>
        <v>2619.8959382633175</v>
      </c>
      <c r="I14" s="13">
        <f>I13*('OD Shares'!I14/'OD Shares'!I13)/('OD Efficiency'!I14/'OD Efficiency'!I13)</f>
        <v>23579.063444369873</v>
      </c>
      <c r="J14" s="13">
        <f>J13*('OD Shares'!J14/'OD Shares'!J13)/('OD Efficiency'!J14/'OD Efficiency'!J13)</f>
        <v>3152.6587030724495</v>
      </c>
      <c r="K14" s="13">
        <f>K13*('OD Shares'!K14/'OD Shares'!K13)/('OD Efficiency'!K14/'OD Efficiency'!K13)</f>
        <v>15964.49906158257</v>
      </c>
      <c r="L14" s="13">
        <f>'OD PV'!K14*'OD BaseYrInput'!$B$43</f>
        <v>0</v>
      </c>
      <c r="M14" s="10"/>
      <c r="N14" s="33">
        <f t="shared" si="0"/>
        <v>70451.035926889366</v>
      </c>
      <c r="O14" s="34">
        <f t="shared" si="1"/>
        <v>90341.149159101828</v>
      </c>
    </row>
    <row r="15" spans="1:16" x14ac:dyDescent="0.2">
      <c r="A15" s="27">
        <v>2008</v>
      </c>
      <c r="B15" s="13">
        <f>B14*('OD Shares'!B15/'OD Shares'!B14)/('OD Efficiency'!B15/'OD Efficiency'!B14)</f>
        <v>3083.079233934393</v>
      </c>
      <c r="C15" s="13">
        <f>C14*('OD Shares'!C15/'OD Shares'!C14)/('OD Efficiency'!C15/'OD Efficiency'!C14)</f>
        <v>16610.147539806665</v>
      </c>
      <c r="D15" s="13">
        <f>D14*('OD Shares'!D15/'OD Shares'!D14)/('OD Efficiency'!D15/'OD Efficiency'!D14)</f>
        <v>11146.643928610374</v>
      </c>
      <c r="E15" s="13">
        <f>E14*('OD Shares'!E15/'OD Shares'!E14)/('OD Efficiency'!E15/'OD Efficiency'!E14)</f>
        <v>2874.0478039996715</v>
      </c>
      <c r="F15" s="13">
        <f>F14*('OD Shares'!F15/'OD Shares'!F14)/('OD Efficiency'!F15/'OD Efficiency'!F14)</f>
        <v>703.19238865349007</v>
      </c>
      <c r="G15" s="13">
        <f>G14*('OD Shares'!G15/'OD Shares'!G14)/('OD Efficiency'!G15/'OD Efficiency'!G14)</f>
        <v>10153.629041357193</v>
      </c>
      <c r="H15" s="13">
        <f>H14*('OD Shares'!H15/'OD Shares'!H14)/('OD Efficiency'!H15/'OD Efficiency'!H14)</f>
        <v>2535.2911292136805</v>
      </c>
      <c r="I15" s="13">
        <f>I14*('OD Shares'!I15/'OD Shares'!I14)/('OD Efficiency'!I15/'OD Efficiency'!I14)</f>
        <v>22817.62016292314</v>
      </c>
      <c r="J15" s="13">
        <f>J14*('OD Shares'!J15/'OD Shares'!J14)/('OD Efficiency'!J15/'OD Efficiency'!J14)</f>
        <v>3159.1346944015954</v>
      </c>
      <c r="K15" s="13">
        <f>K14*('OD Shares'!K15/'OD Shares'!K14)/('OD Efficiency'!K15/'OD Efficiency'!K14)</f>
        <v>16190.736872134154</v>
      </c>
      <c r="L15" s="13">
        <f>'OD PV'!K15*'OD BaseYrInput'!$B$43</f>
        <v>0</v>
      </c>
      <c r="M15" s="10"/>
      <c r="N15" s="33">
        <f t="shared" si="0"/>
        <v>69580.296021293296</v>
      </c>
      <c r="O15" s="34">
        <f t="shared" si="1"/>
        <v>89273.522795034354</v>
      </c>
    </row>
    <row r="16" spans="1:16" x14ac:dyDescent="0.2">
      <c r="A16" s="27">
        <v>2009</v>
      </c>
      <c r="B16" s="13">
        <f>B15*('OD Shares'!B16/'OD Shares'!B15)/('OD Efficiency'!B16/'OD Efficiency'!B15)</f>
        <v>3049.0975508172178</v>
      </c>
      <c r="C16" s="13">
        <f>C15*('OD Shares'!C16/'OD Shares'!C15)/('OD Efficiency'!C16/'OD Efficiency'!C15)</f>
        <v>16494.958189631874</v>
      </c>
      <c r="D16" s="13">
        <f>D15*('OD Shares'!D16/'OD Shares'!D15)/('OD Efficiency'!D16/'OD Efficiency'!D15)</f>
        <v>11114.305183648679</v>
      </c>
      <c r="E16" s="13">
        <f>E15*('OD Shares'!E16/'OD Shares'!E15)/('OD Efficiency'!E16/'OD Efficiency'!E15)</f>
        <v>2757.2652468400133</v>
      </c>
      <c r="F16" s="13">
        <f>F15*('OD Shares'!F16/'OD Shares'!F15)/('OD Efficiency'!F16/'OD Efficiency'!F15)</f>
        <v>681.93144460184999</v>
      </c>
      <c r="G16" s="13">
        <f>G15*('OD Shares'!G16/'OD Shares'!G15)/('OD Efficiency'!G16/'OD Efficiency'!G15)</f>
        <v>9791.3707784758553</v>
      </c>
      <c r="H16" s="13">
        <f>H15*('OD Shares'!H16/'OD Shares'!H15)/('OD Efficiency'!H16/'OD Efficiency'!H15)</f>
        <v>2461.6987942057231</v>
      </c>
      <c r="I16" s="13">
        <f>I15*('OD Shares'!I16/'OD Shares'!I15)/('OD Efficiency'!I16/'OD Efficiency'!I15)</f>
        <v>22155.289147851519</v>
      </c>
      <c r="J16" s="13">
        <f>J15*('OD Shares'!J16/'OD Shares'!J15)/('OD Efficiency'!J16/'OD Efficiency'!J15)</f>
        <v>3165.6106857307414</v>
      </c>
      <c r="K16" s="13">
        <f>K15*('OD Shares'!K16/'OD Shares'!K15)/('OD Efficiency'!K16/'OD Efficiency'!K15)</f>
        <v>16527.732721840282</v>
      </c>
      <c r="L16" s="13">
        <f>'OD PV'!K16*'OD BaseYrInput'!$B$43</f>
        <v>0</v>
      </c>
      <c r="M16" s="10"/>
      <c r="N16" s="33">
        <f t="shared" si="0"/>
        <v>68655.204003194667</v>
      </c>
      <c r="O16" s="34">
        <f t="shared" si="1"/>
        <v>88199.25974364375</v>
      </c>
    </row>
    <row r="17" spans="1:15" x14ac:dyDescent="0.2">
      <c r="A17" s="27">
        <v>2010</v>
      </c>
      <c r="B17" s="13">
        <f>B16*('OD Shares'!B17/'OD Shares'!B16)/('OD Efficiency'!B17/'OD Efficiency'!B16)</f>
        <v>3032.6093146243479</v>
      </c>
      <c r="C17" s="13">
        <f>C16*('OD Shares'!C17/'OD Shares'!C16)/('OD Efficiency'!C17/'OD Efficiency'!C16)</f>
        <v>16302.10125410675</v>
      </c>
      <c r="D17" s="13">
        <f>D16*('OD Shares'!D17/'OD Shares'!D16)/('OD Efficiency'!D17/'OD Efficiency'!D16)</f>
        <v>11086.446031606178</v>
      </c>
      <c r="E17" s="13">
        <f>E16*('OD Shares'!E17/'OD Shares'!E16)/('OD Efficiency'!E17/'OD Efficiency'!E16)</f>
        <v>2649.2994685876374</v>
      </c>
      <c r="F17" s="13">
        <f>F16*('OD Shares'!F17/'OD Shares'!F16)/('OD Efficiency'!F17/'OD Efficiency'!F16)</f>
        <v>665.15284538847641</v>
      </c>
      <c r="G17" s="13">
        <f>G16*('OD Shares'!G17/'OD Shares'!G16)/('OD Efficiency'!G17/'OD Efficiency'!G16)</f>
        <v>9452.8597574882824</v>
      </c>
      <c r="H17" s="13">
        <f>H16*('OD Shares'!H17/'OD Shares'!H16)/('OD Efficiency'!H17/'OD Efficiency'!H16)</f>
        <v>2390.3288659616628</v>
      </c>
      <c r="I17" s="13">
        <f>I16*('OD Shares'!I17/'OD Shares'!I16)/('OD Efficiency'!I17/'OD Efficiency'!I16)</f>
        <v>21512.95979365498</v>
      </c>
      <c r="J17" s="13">
        <f>J16*('OD Shares'!J17/'OD Shares'!J16)/('OD Efficiency'!J17/'OD Efficiency'!J16)</f>
        <v>3172.0866770598868</v>
      </c>
      <c r="K17" s="13">
        <f>K16*('OD Shares'!K17/'OD Shares'!K16)/('OD Efficiency'!K17/'OD Efficiency'!K16)</f>
        <v>16908.661195818746</v>
      </c>
      <c r="L17" s="13">
        <f>'OD PV'!K17*'OD BaseYrInput'!$B$43</f>
        <v>0</v>
      </c>
      <c r="M17" s="10"/>
      <c r="N17" s="33">
        <f t="shared" si="0"/>
        <v>67837.794635565835</v>
      </c>
      <c r="O17" s="34">
        <f t="shared" si="1"/>
        <v>87172.505204296933</v>
      </c>
    </row>
    <row r="18" spans="1:15" x14ac:dyDescent="0.2">
      <c r="A18" s="27">
        <v>2011</v>
      </c>
      <c r="B18" s="13">
        <f>B17*('OD Shares'!B18/'OD Shares'!B17)/('OD Efficiency'!B18/'OD Efficiency'!B17)</f>
        <v>3025.2908070288941</v>
      </c>
      <c r="C18" s="13">
        <f>C17*('OD Shares'!C18/'OD Shares'!C17)/('OD Efficiency'!C18/'OD Efficiency'!C17)</f>
        <v>16156.305180703896</v>
      </c>
      <c r="D18" s="13">
        <f>D17*('OD Shares'!D18/'OD Shares'!D17)/('OD Efficiency'!D18/'OD Efficiency'!D17)</f>
        <v>11065.994572719144</v>
      </c>
      <c r="E18" s="13">
        <f>E17*('OD Shares'!E18/'OD Shares'!E17)/('OD Efficiency'!E18/'OD Efficiency'!E17)</f>
        <v>2627.0886410135913</v>
      </c>
      <c r="F18" s="13">
        <f>F17*('OD Shares'!F18/'OD Shares'!F17)/('OD Efficiency'!F18/'OD Efficiency'!F17)</f>
        <v>657.61282529549578</v>
      </c>
      <c r="G18" s="13">
        <f>G17*('OD Shares'!G18/'OD Shares'!G17)/('OD Efficiency'!G18/'OD Efficiency'!G17)</f>
        <v>9208.410505048947</v>
      </c>
      <c r="H18" s="13">
        <f>H17*('OD Shares'!H18/'OD Shares'!H17)/('OD Efficiency'!H18/'OD Efficiency'!H17)</f>
        <v>2337.8193793713767</v>
      </c>
      <c r="I18" s="13">
        <f>I17*('OD Shares'!I18/'OD Shares'!I17)/('OD Efficiency'!I18/'OD Efficiency'!I17)</f>
        <v>21040.374414342405</v>
      </c>
      <c r="J18" s="13">
        <f>J17*('OD Shares'!J18/'OD Shares'!J17)/('OD Efficiency'!J18/'OD Efficiency'!J17)</f>
        <v>3178.5626683890323</v>
      </c>
      <c r="K18" s="13">
        <f>K17*('OD Shares'!K18/'OD Shares'!K17)/('OD Efficiency'!K18/'OD Efficiency'!K17)</f>
        <v>17545.971612858422</v>
      </c>
      <c r="L18" s="13">
        <f>'OD PV'!K18*'OD BaseYrInput'!$B$43</f>
        <v>0</v>
      </c>
      <c r="M18" s="10"/>
      <c r="N18" s="33">
        <f t="shared" si="0"/>
        <v>67661.834619038418</v>
      </c>
      <c r="O18" s="34">
        <f t="shared" si="1"/>
        <v>86843.430606771217</v>
      </c>
    </row>
    <row r="19" spans="1:15" x14ac:dyDescent="0.2">
      <c r="A19" s="27">
        <v>2012</v>
      </c>
      <c r="B19" s="13">
        <f>B18*('OD Shares'!B19/'OD Shares'!B18)/('OD Efficiency'!B19/'OD Efficiency'!B18)</f>
        <v>3020.2443994900109</v>
      </c>
      <c r="C19" s="13">
        <f>C18*('OD Shares'!C19/'OD Shares'!C18)/('OD Efficiency'!C19/'OD Efficiency'!C18)</f>
        <v>16019.319555224542</v>
      </c>
      <c r="D19" s="13">
        <f>D18*('OD Shares'!D19/'OD Shares'!D18)/('OD Efficiency'!D19/'OD Efficiency'!D18)</f>
        <v>11056.895336356032</v>
      </c>
      <c r="E19" s="13">
        <f>E18*('OD Shares'!E19/'OD Shares'!E18)/('OD Efficiency'!E19/'OD Efficiency'!E18)</f>
        <v>2596.9969481201028</v>
      </c>
      <c r="F19" s="13">
        <f>F18*('OD Shares'!F19/'OD Shares'!F18)/('OD Efficiency'!F19/'OD Efficiency'!F18)</f>
        <v>648.22699625516157</v>
      </c>
      <c r="G19" s="13">
        <f>G18*('OD Shares'!G19/'OD Shares'!G18)/('OD Efficiency'!G19/'OD Efficiency'!G18)</f>
        <v>8956.0304010707387</v>
      </c>
      <c r="H19" s="13">
        <f>H18*('OD Shares'!H19/'OD Shares'!H18)/('OD Efficiency'!H19/'OD Efficiency'!H18)</f>
        <v>2313.6567962852027</v>
      </c>
      <c r="I19" s="13">
        <f>I18*('OD Shares'!I19/'OD Shares'!I18)/('OD Efficiency'!I19/'OD Efficiency'!I18)</f>
        <v>20822.911166566835</v>
      </c>
      <c r="J19" s="13">
        <f>J18*('OD Shares'!J19/'OD Shares'!J18)/('OD Efficiency'!J19/'OD Efficiency'!J18)</f>
        <v>3185.0386597181778</v>
      </c>
      <c r="K19" s="13">
        <f>K18*('OD Shares'!K19/'OD Shares'!K18)/('OD Efficiency'!K19/'OD Efficiency'!K18)</f>
        <v>17933.195669117413</v>
      </c>
      <c r="L19" s="13">
        <f>'OD PV'!K19*'OD BaseYrInput'!$B$43</f>
        <v>0</v>
      </c>
      <c r="M19" s="10"/>
      <c r="N19" s="33">
        <f t="shared" si="0"/>
        <v>67512.95197348966</v>
      </c>
      <c r="O19" s="34">
        <f t="shared" si="1"/>
        <v>86552.515928204215</v>
      </c>
    </row>
    <row r="20" spans="1:15" x14ac:dyDescent="0.2">
      <c r="A20" s="27">
        <v>2013</v>
      </c>
      <c r="B20" s="13">
        <f>B19*('OD Shares'!B20/'OD Shares'!B19)/('OD Efficiency'!B20/'OD Efficiency'!B19)</f>
        <v>3015.8452603093647</v>
      </c>
      <c r="C20" s="13">
        <f>C19*('OD Shares'!C20/'OD Shares'!C19)/('OD Efficiency'!C20/'OD Efficiency'!C19)</f>
        <v>15913.413725488592</v>
      </c>
      <c r="D20" s="13">
        <f>D19*('OD Shares'!D20/'OD Shares'!D19)/('OD Efficiency'!D20/'OD Efficiency'!D19)</f>
        <v>11047.303422902974</v>
      </c>
      <c r="E20" s="13">
        <f>E19*('OD Shares'!E20/'OD Shares'!E19)/('OD Efficiency'!E20/'OD Efficiency'!E19)</f>
        <v>2560.1376561074062</v>
      </c>
      <c r="F20" s="13">
        <f>F19*('OD Shares'!F20/'OD Shares'!F19)/('OD Efficiency'!F20/'OD Efficiency'!F19)</f>
        <v>640.60804645429641</v>
      </c>
      <c r="G20" s="13">
        <f>G19*('OD Shares'!G20/'OD Shares'!G19)/('OD Efficiency'!G20/'OD Efficiency'!G19)</f>
        <v>8700.7872384195452</v>
      </c>
      <c r="H20" s="13">
        <f>H19*('OD Shares'!H20/'OD Shares'!H19)/('OD Efficiency'!H20/'OD Efficiency'!H19)</f>
        <v>2286.3953175739343</v>
      </c>
      <c r="I20" s="13">
        <f>I19*('OD Shares'!I20/'OD Shares'!I19)/('OD Efficiency'!I20/'OD Efficiency'!I19)</f>
        <v>20577.557858165423</v>
      </c>
      <c r="J20" s="13">
        <f>J19*('OD Shares'!J20/'OD Shares'!J19)/('OD Efficiency'!J20/'OD Efficiency'!J19)</f>
        <v>3191.5146510473237</v>
      </c>
      <c r="K20" s="13">
        <f>K19*('OD Shares'!K20/'OD Shares'!K19)/('OD Efficiency'!K20/'OD Efficiency'!K19)</f>
        <v>18372.562070141474</v>
      </c>
      <c r="L20" s="13">
        <f>'OD PV'!K20*'OD BaseYrInput'!$B$43</f>
        <v>0</v>
      </c>
      <c r="M20" s="10"/>
      <c r="N20" s="33">
        <f t="shared" si="0"/>
        <v>67376.866260812385</v>
      </c>
      <c r="O20" s="34">
        <f t="shared" si="1"/>
        <v>86306.125246610332</v>
      </c>
    </row>
    <row r="21" spans="1:15" x14ac:dyDescent="0.2">
      <c r="A21" s="27">
        <v>2014</v>
      </c>
      <c r="B21" s="13">
        <f>B20*('OD Shares'!B21/'OD Shares'!B20)/('OD Efficiency'!B21/'OD Efficiency'!B20)</f>
        <v>2978.5467687916839</v>
      </c>
      <c r="C21" s="13">
        <f>C20*('OD Shares'!C21/'OD Shares'!C20)/('OD Efficiency'!C21/'OD Efficiency'!C20)</f>
        <v>15693.109109112613</v>
      </c>
      <c r="D21" s="13">
        <f>D20*('OD Shares'!D21/'OD Shares'!D20)/('OD Efficiency'!D21/'OD Efficiency'!D20)</f>
        <v>11050.492105748252</v>
      </c>
      <c r="E21" s="13">
        <f>E20*('OD Shares'!E21/'OD Shares'!E20)/('OD Efficiency'!E21/'OD Efficiency'!E20)</f>
        <v>2517.043537763087</v>
      </c>
      <c r="F21" s="13">
        <f>F20*('OD Shares'!F21/'OD Shares'!F20)/('OD Efficiency'!F21/'OD Efficiency'!F20)</f>
        <v>630.78810970890777</v>
      </c>
      <c r="G21" s="13">
        <f>G20*('OD Shares'!G21/'OD Shares'!G20)/('OD Efficiency'!G21/'OD Efficiency'!G20)</f>
        <v>8470.227344017756</v>
      </c>
      <c r="H21" s="13">
        <f>H20*('OD Shares'!H21/'OD Shares'!H20)/('OD Efficiency'!H21/'OD Efficiency'!H20)</f>
        <v>2261.6866945348861</v>
      </c>
      <c r="I21" s="13">
        <f>I20*('OD Shares'!I21/'OD Shares'!I20)/('OD Efficiency'!I21/'OD Efficiency'!I20)</f>
        <v>20355.180250813988</v>
      </c>
      <c r="J21" s="13">
        <f>J20*('OD Shares'!J21/'OD Shares'!J20)/('OD Efficiency'!J21/'OD Efficiency'!J20)</f>
        <v>3197.9906423764696</v>
      </c>
      <c r="K21" s="13">
        <f>K20*('OD Shares'!K21/'OD Shares'!K20)/('OD Efficiency'!K21/'OD Efficiency'!K20)</f>
        <v>18892.859222027488</v>
      </c>
      <c r="L21" s="13">
        <f>'OD PV'!K21*'OD BaseYrInput'!$B$43</f>
        <v>0</v>
      </c>
      <c r="M21" s="10"/>
      <c r="N21" s="33">
        <f t="shared" si="0"/>
        <v>67376.267906990834</v>
      </c>
      <c r="O21" s="34">
        <f t="shared" si="1"/>
        <v>86047.923784895131</v>
      </c>
    </row>
    <row r="22" spans="1:15" x14ac:dyDescent="0.2">
      <c r="A22" s="27">
        <v>2015</v>
      </c>
      <c r="B22" s="13">
        <f>B21*('OD Shares'!B22/'OD Shares'!B21)/('OD Efficiency'!B22/'OD Efficiency'!B21)</f>
        <v>2940.9997564360483</v>
      </c>
      <c r="C22" s="13">
        <f>C21*('OD Shares'!C22/'OD Shares'!C21)/('OD Efficiency'!C22/'OD Efficiency'!C21)</f>
        <v>15492.459592069617</v>
      </c>
      <c r="D22" s="13">
        <f>D21*('OD Shares'!D22/'OD Shares'!D21)/('OD Efficiency'!D22/'OD Efficiency'!D21)</f>
        <v>11053.82492545324</v>
      </c>
      <c r="E22" s="13">
        <f>E21*('OD Shares'!E22/'OD Shares'!E21)/('OD Efficiency'!E22/'OD Efficiency'!E21)</f>
        <v>2477.7957735745117</v>
      </c>
      <c r="F22" s="13">
        <f>F21*('OD Shares'!F22/'OD Shares'!F21)/('OD Efficiency'!F22/'OD Efficiency'!F21)</f>
        <v>621.88968904016849</v>
      </c>
      <c r="G22" s="13">
        <f>G21*('OD Shares'!G22/'OD Shares'!G21)/('OD Efficiency'!G22/'OD Efficiency'!G21)</f>
        <v>8270.0525757294054</v>
      </c>
      <c r="H22" s="13">
        <f>H21*('OD Shares'!H22/'OD Shares'!H21)/('OD Efficiency'!H22/'OD Efficiency'!H21)</f>
        <v>2242.8156281872698</v>
      </c>
      <c r="I22" s="13">
        <f>I21*('OD Shares'!I22/'OD Shares'!I21)/('OD Efficiency'!I22/'OD Efficiency'!I21)</f>
        <v>20185.340653685445</v>
      </c>
      <c r="J22" s="13">
        <f>J21*('OD Shares'!J22/'OD Shares'!J21)/('OD Efficiency'!J22/'OD Efficiency'!J21)</f>
        <v>3204.4666337056151</v>
      </c>
      <c r="K22" s="13">
        <f>K21*('OD Shares'!K22/'OD Shares'!K21)/('OD Efficiency'!K22/'OD Efficiency'!K21)</f>
        <v>19394.900693806489</v>
      </c>
      <c r="L22" s="13">
        <f>'OD PV'!K22*'OD BaseYrInput'!$B$43</f>
        <v>0</v>
      </c>
      <c r="M22" s="10"/>
      <c r="N22" s="33">
        <f t="shared" si="0"/>
        <v>67451.08657318214</v>
      </c>
      <c r="O22" s="34">
        <f t="shared" si="1"/>
        <v>85884.545921687808</v>
      </c>
    </row>
    <row r="23" spans="1:15" x14ac:dyDescent="0.2">
      <c r="A23" s="27">
        <v>2016</v>
      </c>
      <c r="B23" s="13">
        <f>B22*('OD Shares'!B23/'OD Shares'!B22)/('OD Efficiency'!B23/'OD Efficiency'!B22)</f>
        <v>2910.9125860387289</v>
      </c>
      <c r="C23" s="13">
        <f>C22*('OD Shares'!C23/'OD Shares'!C22)/('OD Efficiency'!C23/'OD Efficiency'!C22)</f>
        <v>15321.142500246371</v>
      </c>
      <c r="D23" s="13">
        <f>D22*('OD Shares'!D23/'OD Shares'!D22)/('OD Efficiency'!D23/'OD Efficiency'!D22)</f>
        <v>11058.156528895619</v>
      </c>
      <c r="E23" s="13">
        <f>E22*('OD Shares'!E23/'OD Shares'!E22)/('OD Efficiency'!E23/'OD Efficiency'!E22)</f>
        <v>2443.8931877254718</v>
      </c>
      <c r="F23" s="13">
        <f>F22*('OD Shares'!F23/'OD Shares'!F22)/('OD Efficiency'!F23/'OD Efficiency'!F22)</f>
        <v>614.74536174999469</v>
      </c>
      <c r="G23" s="13">
        <f>G22*('OD Shares'!G23/'OD Shares'!G22)/('OD Efficiency'!G23/'OD Efficiency'!G22)</f>
        <v>8103.1919570554892</v>
      </c>
      <c r="H23" s="13">
        <f>H22*('OD Shares'!H23/'OD Shares'!H22)/('OD Efficiency'!H23/'OD Efficiency'!H22)</f>
        <v>2227.5687715485624</v>
      </c>
      <c r="I23" s="13">
        <f>I22*('OD Shares'!I23/'OD Shares'!I22)/('OD Efficiency'!I23/'OD Efficiency'!I22)</f>
        <v>20048.118943937083</v>
      </c>
      <c r="J23" s="13">
        <f>J22*('OD Shares'!J23/'OD Shares'!J22)/('OD Efficiency'!J23/'OD Efficiency'!J22)</f>
        <v>3210.9426250347606</v>
      </c>
      <c r="K23" s="13">
        <f>K22*('OD Shares'!K23/'OD Shares'!K22)/('OD Efficiency'!K23/'OD Efficiency'!K22)</f>
        <v>19922.072480662639</v>
      </c>
      <c r="L23" s="13">
        <f>'OD PV'!K23*'OD BaseYrInput'!$B$43</f>
        <v>0</v>
      </c>
      <c r="M23" s="10"/>
      <c r="N23" s="33">
        <f t="shared" si="0"/>
        <v>67628.689856609635</v>
      </c>
      <c r="O23" s="34">
        <f t="shared" si="1"/>
        <v>85860.744942894729</v>
      </c>
    </row>
    <row r="24" spans="1:15" x14ac:dyDescent="0.2">
      <c r="A24" s="27">
        <v>2017</v>
      </c>
      <c r="B24" s="13">
        <f>B23*('OD Shares'!B24/'OD Shares'!B23)/('OD Efficiency'!B24/'OD Efficiency'!B23)</f>
        <v>2886.3252098245171</v>
      </c>
      <c r="C24" s="13">
        <f>C23*('OD Shares'!C24/'OD Shares'!C23)/('OD Efficiency'!C24/'OD Efficiency'!C23)</f>
        <v>15178.700317243336</v>
      </c>
      <c r="D24" s="13">
        <f>D23*('OD Shares'!D24/'OD Shares'!D23)/('OD Efficiency'!D24/'OD Efficiency'!D23)</f>
        <v>11061.107215663787</v>
      </c>
      <c r="E24" s="13">
        <f>E23*('OD Shares'!E24/'OD Shares'!E23)/('OD Efficiency'!E24/'OD Efficiency'!E23)</f>
        <v>2418.7701501015576</v>
      </c>
      <c r="F24" s="13">
        <f>F23*('OD Shares'!F24/'OD Shares'!F23)/('OD Efficiency'!F24/'OD Efficiency'!F23)</f>
        <v>607.6023017687321</v>
      </c>
      <c r="G24" s="13">
        <f>G23*('OD Shares'!G24/'OD Shares'!G23)/('OD Efficiency'!G24/'OD Efficiency'!G23)</f>
        <v>7958.4976387969155</v>
      </c>
      <c r="H24" s="13">
        <f>H23*('OD Shares'!H24/'OD Shares'!H23)/('OD Efficiency'!H24/'OD Efficiency'!H23)</f>
        <v>2215.2585505463867</v>
      </c>
      <c r="I24" s="13">
        <f>I23*('OD Shares'!I24/'OD Shares'!I23)/('OD Efficiency'!I24/'OD Efficiency'!I23)</f>
        <v>19937.326954917502</v>
      </c>
      <c r="J24" s="13">
        <f>J23*('OD Shares'!J24/'OD Shares'!J23)/('OD Efficiency'!J24/'OD Efficiency'!J23)</f>
        <v>3217.418616363906</v>
      </c>
      <c r="K24" s="13">
        <f>K23*('OD Shares'!K24/'OD Shares'!K23)/('OD Efficiency'!K24/'OD Efficiency'!K23)</f>
        <v>20398.392842528538</v>
      </c>
      <c r="L24" s="13">
        <f>'OD PV'!K24*'OD BaseYrInput'!$B$43</f>
        <v>0</v>
      </c>
      <c r="M24" s="10"/>
      <c r="N24" s="33">
        <f t="shared" si="0"/>
        <v>67814.374270687345</v>
      </c>
      <c r="O24" s="34">
        <f t="shared" si="1"/>
        <v>85879.399797755192</v>
      </c>
    </row>
    <row r="25" spans="1:15" x14ac:dyDescent="0.2">
      <c r="A25" s="27">
        <v>2018</v>
      </c>
      <c r="B25" s="13">
        <f>B24*('OD Shares'!B25/'OD Shares'!B24)/('OD Efficiency'!B25/'OD Efficiency'!B24)</f>
        <v>2860.7167129819272</v>
      </c>
      <c r="C25" s="13">
        <f>C24*('OD Shares'!C25/'OD Shares'!C24)/('OD Efficiency'!C25/'OD Efficiency'!C24)</f>
        <v>15032.160395345038</v>
      </c>
      <c r="D25" s="13">
        <f>D24*('OD Shares'!D25/'OD Shares'!D24)/('OD Efficiency'!D25/'OD Efficiency'!D24)</f>
        <v>11063.774362829887</v>
      </c>
      <c r="E25" s="13">
        <f>E24*('OD Shares'!E25/'OD Shares'!E24)/('OD Efficiency'!E25/'OD Efficiency'!E24)</f>
        <v>2392.8857066762616</v>
      </c>
      <c r="F25" s="13">
        <f>F24*('OD Shares'!F25/'OD Shares'!F24)/('OD Efficiency'!F25/'OD Efficiency'!F24)</f>
        <v>600.85775188057346</v>
      </c>
      <c r="G25" s="13">
        <f>G24*('OD Shares'!G25/'OD Shares'!G24)/('OD Efficiency'!G25/'OD Efficiency'!G24)</f>
        <v>7828.6865558322452</v>
      </c>
      <c r="H25" s="13">
        <f>H24*('OD Shares'!H25/'OD Shares'!H24)/('OD Efficiency'!H25/'OD Efficiency'!H24)</f>
        <v>2205.4143554358038</v>
      </c>
      <c r="I25" s="13">
        <f>I24*('OD Shares'!I25/'OD Shares'!I24)/('OD Efficiency'!I25/'OD Efficiency'!I24)</f>
        <v>19848.729198922258</v>
      </c>
      <c r="J25" s="13">
        <f>J24*('OD Shares'!J25/'OD Shares'!J24)/('OD Efficiency'!J25/'OD Efficiency'!J24)</f>
        <v>3223.894607693052</v>
      </c>
      <c r="K25" s="13">
        <f>K24*('OD Shares'!K25/'OD Shares'!K24)/('OD Efficiency'!K25/'OD Efficiency'!K24)</f>
        <v>20847.180072618998</v>
      </c>
      <c r="L25" s="13">
        <f>'OD PV'!K25*'OD BaseYrInput'!$B$43</f>
        <v>0</v>
      </c>
      <c r="M25" s="10"/>
      <c r="N25" s="33">
        <f t="shared" si="0"/>
        <v>68011.42261188908</v>
      </c>
      <c r="O25" s="34">
        <f t="shared" si="1"/>
        <v>85904.299720216048</v>
      </c>
    </row>
    <row r="26" spans="1:15" x14ac:dyDescent="0.2">
      <c r="A26" s="27">
        <v>2019</v>
      </c>
      <c r="B26" s="13">
        <f>B25*('OD Shares'!B26/'OD Shares'!B25)/('OD Efficiency'!B26/'OD Efficiency'!B25)</f>
        <v>2836.9301904397953</v>
      </c>
      <c r="C26" s="13">
        <f>C25*('OD Shares'!C26/'OD Shares'!C25)/('OD Efficiency'!C26/'OD Efficiency'!C25)</f>
        <v>14903.316149010994</v>
      </c>
      <c r="D26" s="13">
        <f>D25*('OD Shares'!D26/'OD Shares'!D25)/('OD Efficiency'!D26/'OD Efficiency'!D25)</f>
        <v>11065.322305038555</v>
      </c>
      <c r="E26" s="13">
        <f>E25*('OD Shares'!E26/'OD Shares'!E25)/('OD Efficiency'!E26/'OD Efficiency'!E25)</f>
        <v>2369.9937958069772</v>
      </c>
      <c r="F26" s="13">
        <f>F25*('OD Shares'!F26/'OD Shares'!F25)/('OD Efficiency'!F26/'OD Efficiency'!F25)</f>
        <v>594.12636131883301</v>
      </c>
      <c r="G26" s="13">
        <f>G25*('OD Shares'!G26/'OD Shares'!G25)/('OD Efficiency'!G26/'OD Efficiency'!G25)</f>
        <v>7714.5717456309831</v>
      </c>
      <c r="H26" s="13">
        <f>H25*('OD Shares'!H26/'OD Shares'!H25)/('OD Efficiency'!H26/'OD Efficiency'!H25)</f>
        <v>2197.7981933802812</v>
      </c>
      <c r="I26" s="13">
        <f>I25*('OD Shares'!I26/'OD Shares'!I25)/('OD Efficiency'!I26/'OD Efficiency'!I25)</f>
        <v>19780.183740422552</v>
      </c>
      <c r="J26" s="13">
        <f>J25*('OD Shares'!J26/'OD Shares'!J25)/('OD Efficiency'!J26/'OD Efficiency'!J25)</f>
        <v>3230.3705990221974</v>
      </c>
      <c r="K26" s="13">
        <f>K25*('OD Shares'!K26/'OD Shares'!K25)/('OD Efficiency'!K26/'OD Efficiency'!K25)</f>
        <v>21280.975711992978</v>
      </c>
      <c r="L26" s="13">
        <f>'OD PV'!K26*'OD BaseYrInput'!$B$43</f>
        <v>0</v>
      </c>
      <c r="M26" s="10"/>
      <c r="N26" s="33">
        <f t="shared" si="0"/>
        <v>68233.34245261336</v>
      </c>
      <c r="O26" s="34">
        <f t="shared" si="1"/>
        <v>85973.588792064154</v>
      </c>
    </row>
    <row r="27" spans="1:15" x14ac:dyDescent="0.2">
      <c r="A27" s="27">
        <v>2020</v>
      </c>
      <c r="B27" s="13">
        <f>B26*('OD Shares'!B27/'OD Shares'!B26)/('OD Efficiency'!B27/'OD Efficiency'!B26)</f>
        <v>2812.9213932000448</v>
      </c>
      <c r="C27" s="13">
        <f>C26*('OD Shares'!C27/'OD Shares'!C26)/('OD Efficiency'!C27/'OD Efficiency'!C26)</f>
        <v>14785.234731750981</v>
      </c>
      <c r="D27" s="13">
        <f>D26*('OD Shares'!D27/'OD Shares'!D26)/('OD Efficiency'!D27/'OD Efficiency'!D26)</f>
        <v>11066.809552158522</v>
      </c>
      <c r="E27" s="13">
        <f>E26*('OD Shares'!E27/'OD Shares'!E26)/('OD Efficiency'!E27/'OD Efficiency'!E26)</f>
        <v>2342.3029943420474</v>
      </c>
      <c r="F27" s="13">
        <f>F26*('OD Shares'!F27/'OD Shares'!F26)/('OD Efficiency'!F27/'OD Efficiency'!F26)</f>
        <v>588.339398493614</v>
      </c>
      <c r="G27" s="13">
        <f>G26*('OD Shares'!G27/'OD Shares'!G26)/('OD Efficiency'!G27/'OD Efficiency'!G26)</f>
        <v>7608.0792161844565</v>
      </c>
      <c r="H27" s="13">
        <f>H26*('OD Shares'!H27/'OD Shares'!H26)/('OD Efficiency'!H27/'OD Efficiency'!H26)</f>
        <v>2188.6897845384965</v>
      </c>
      <c r="I27" s="13">
        <f>I26*('OD Shares'!I27/'OD Shares'!I26)/('OD Efficiency'!I27/'OD Efficiency'!I26)</f>
        <v>19698.208060846493</v>
      </c>
      <c r="J27" s="13">
        <f>J26*('OD Shares'!J27/'OD Shares'!J26)/('OD Efficiency'!J27/'OD Efficiency'!J26)</f>
        <v>3236.8465903513429</v>
      </c>
      <c r="K27" s="13">
        <f>K26*('OD Shares'!K27/'OD Shares'!K26)/('OD Efficiency'!K27/'OD Efficiency'!K26)</f>
        <v>21696.016907542569</v>
      </c>
      <c r="L27" s="13">
        <f>'OD PV'!K27*'OD BaseYrInput'!$B$43</f>
        <v>0</v>
      </c>
      <c r="N27" s="33">
        <f t="shared" si="0"/>
        <v>68425.292504457539</v>
      </c>
      <c r="O27" s="34">
        <f t="shared" si="1"/>
        <v>86023.448629408565</v>
      </c>
    </row>
    <row r="28" spans="1:15" x14ac:dyDescent="0.2">
      <c r="A28" s="28">
        <v>2021</v>
      </c>
      <c r="B28" s="13">
        <f>B27*('OD Shares'!B28/'OD Shares'!B27)/('OD Efficiency'!B28/'OD Efficiency'!B27)</f>
        <v>2793.0817045185545</v>
      </c>
      <c r="C28" s="13">
        <f>C27*('OD Shares'!C28/'OD Shares'!C27)/('OD Efficiency'!C28/'OD Efficiency'!C27)</f>
        <v>14673.821564786902</v>
      </c>
      <c r="D28" s="13">
        <f>D27*('OD Shares'!D28/'OD Shares'!D27)/('OD Efficiency'!D28/'OD Efficiency'!D27)</f>
        <v>11070.213388506874</v>
      </c>
      <c r="E28" s="13">
        <f>E27*('OD Shares'!E28/'OD Shares'!E27)/('OD Efficiency'!E28/'OD Efficiency'!E27)</f>
        <v>2316.4327702846745</v>
      </c>
      <c r="F28" s="13">
        <f>F27*('OD Shares'!F28/'OD Shares'!F27)/('OD Efficiency'!F28/'OD Efficiency'!F27)</f>
        <v>581.19756943137372</v>
      </c>
      <c r="G28" s="13">
        <f>G27*('OD Shares'!G28/'OD Shares'!G27)/('OD Efficiency'!G28/'OD Efficiency'!G27)</f>
        <v>7514.8140701893763</v>
      </c>
      <c r="H28" s="13">
        <f>H27*('OD Shares'!H28/'OD Shares'!H27)/('OD Efficiency'!H28/'OD Efficiency'!H27)</f>
        <v>2181.026114233312</v>
      </c>
      <c r="I28" s="13">
        <f>I27*('OD Shares'!I28/'OD Shares'!I27)/('OD Efficiency'!I28/'OD Efficiency'!I27)</f>
        <v>19629.235028099836</v>
      </c>
      <c r="J28" s="13">
        <f>J27*('OD Shares'!J28/'OD Shares'!J27)/('OD Efficiency'!J28/'OD Efficiency'!J27)</f>
        <v>3243.3225816804884</v>
      </c>
      <c r="K28" s="13">
        <f>K27*('OD Shares'!K28/'OD Shares'!K27)/('OD Efficiency'!K28/'OD Efficiency'!K27)</f>
        <v>22132.805647389101</v>
      </c>
      <c r="L28" s="13">
        <f>'OD PV'!K28*'OD BaseYrInput'!$B$43</f>
        <v>0</v>
      </c>
      <c r="N28" s="33">
        <f t="shared" si="0"/>
        <v>68669.047169815036</v>
      </c>
      <c r="O28" s="34">
        <f t="shared" si="1"/>
        <v>86135.950439120497</v>
      </c>
    </row>
    <row r="29" spans="1:15" x14ac:dyDescent="0.2">
      <c r="A29" s="28">
        <v>2022</v>
      </c>
      <c r="B29" s="13">
        <f>B28*('OD Shares'!B29/'OD Shares'!B28)/('OD Efficiency'!B29/'OD Efficiency'!B28)</f>
        <v>2773.2130955040138</v>
      </c>
      <c r="C29" s="13">
        <f>C28*('OD Shares'!C29/'OD Shares'!C28)/('OD Efficiency'!C29/'OD Efficiency'!C28)</f>
        <v>14581.130397880483</v>
      </c>
      <c r="D29" s="13">
        <f>D28*('OD Shares'!D29/'OD Shares'!D28)/('OD Efficiency'!D29/'OD Efficiency'!D28)</f>
        <v>11072.905327926846</v>
      </c>
      <c r="E29" s="13">
        <f>E28*('OD Shares'!E29/'OD Shares'!E28)/('OD Efficiency'!E29/'OD Efficiency'!E28)</f>
        <v>2290.5403722241281</v>
      </c>
      <c r="F29" s="13">
        <f>F28*('OD Shares'!F29/'OD Shares'!F28)/('OD Efficiency'!F29/'OD Efficiency'!F28)</f>
        <v>574.97255577159353</v>
      </c>
      <c r="G29" s="13">
        <f>G28*('OD Shares'!G29/'OD Shares'!G28)/('OD Efficiency'!G29/'OD Efficiency'!G28)</f>
        <v>7430.3198737955099</v>
      </c>
      <c r="H29" s="13">
        <f>H28*('OD Shares'!H29/'OD Shares'!H28)/('OD Efficiency'!H29/'OD Efficiency'!H28)</f>
        <v>2174.4366791699467</v>
      </c>
      <c r="I29" s="13">
        <f>I28*('OD Shares'!I29/'OD Shares'!I28)/('OD Efficiency'!I29/'OD Efficiency'!I28)</f>
        <v>19569.93011252955</v>
      </c>
      <c r="J29" s="13">
        <f>J28*('OD Shares'!J29/'OD Shares'!J28)/('OD Efficiency'!J29/'OD Efficiency'!J28)</f>
        <v>3249.7985730096343</v>
      </c>
      <c r="K29" s="13">
        <f>K28*('OD Shares'!K29/'OD Shares'!K28)/('OD Efficiency'!K29/'OD Efficiency'!K28)</f>
        <v>22539.83354377724</v>
      </c>
      <c r="L29" s="13">
        <f>'OD PV'!K29*'OD BaseYrInput'!$B$43</f>
        <v>0</v>
      </c>
      <c r="N29" s="33">
        <f t="shared" si="0"/>
        <v>68902.737038204446</v>
      </c>
      <c r="O29" s="34">
        <f t="shared" si="1"/>
        <v>86257.080531588945</v>
      </c>
    </row>
    <row r="30" spans="1:15" x14ac:dyDescent="0.2">
      <c r="A30" s="28">
        <v>2023</v>
      </c>
      <c r="B30" s="13">
        <f>B29*('OD Shares'!B30/'OD Shares'!B29)/('OD Efficiency'!B30/'OD Efficiency'!B29)</f>
        <v>2755.2965038833918</v>
      </c>
      <c r="C30" s="13">
        <f>C29*('OD Shares'!C30/'OD Shares'!C29)/('OD Efficiency'!C30/'OD Efficiency'!C29)</f>
        <v>14492.772026417329</v>
      </c>
      <c r="D30" s="13">
        <f>D29*('OD Shares'!D30/'OD Shares'!D29)/('OD Efficiency'!D30/'OD Efficiency'!D29)</f>
        <v>11074.006953249416</v>
      </c>
      <c r="E30" s="13">
        <f>E29*('OD Shares'!E30/'OD Shares'!E29)/('OD Efficiency'!E30/'OD Efficiency'!E29)</f>
        <v>2265.9392898525912</v>
      </c>
      <c r="F30" s="13">
        <f>F29*('OD Shares'!F30/'OD Shares'!F29)/('OD Efficiency'!F30/'OD Efficiency'!F29)</f>
        <v>569.06713489819606</v>
      </c>
      <c r="G30" s="13">
        <f>G29*('OD Shares'!G30/'OD Shares'!G29)/('OD Efficiency'!G30/'OD Efficiency'!G29)</f>
        <v>7357.5517108764043</v>
      </c>
      <c r="H30" s="13">
        <f>H29*('OD Shares'!H30/'OD Shares'!H29)/('OD Efficiency'!H30/'OD Efficiency'!H29)</f>
        <v>2168.8649499182934</v>
      </c>
      <c r="I30" s="13">
        <f>I29*('OD Shares'!I30/'OD Shares'!I29)/('OD Efficiency'!I30/'OD Efficiency'!I29)</f>
        <v>19519.784549264674</v>
      </c>
      <c r="J30" s="13">
        <f>J29*('OD Shares'!J30/'OD Shares'!J29)/('OD Efficiency'!J30/'OD Efficiency'!J29)</f>
        <v>3256.2745643387802</v>
      </c>
      <c r="K30" s="13">
        <f>K29*('OD Shares'!K30/'OD Shares'!K29)/('OD Efficiency'!K30/'OD Efficiency'!K29)</f>
        <v>22968.678515126321</v>
      </c>
      <c r="L30" s="13">
        <f>'OD PV'!K30*'OD BaseYrInput'!$B$43</f>
        <v>0</v>
      </c>
      <c r="N30" s="33">
        <f t="shared" si="0"/>
        <v>69180.167667524685</v>
      </c>
      <c r="O30" s="34">
        <f t="shared" si="1"/>
        <v>86428.236197825405</v>
      </c>
    </row>
    <row r="31" spans="1:15" x14ac:dyDescent="0.2">
      <c r="A31" s="28">
        <v>2024</v>
      </c>
      <c r="B31" s="13">
        <f>B30*('OD Shares'!B31/'OD Shares'!B30)/('OD Efficiency'!B31/'OD Efficiency'!B30)</f>
        <v>2737.7078901230911</v>
      </c>
      <c r="C31" s="13">
        <f>C30*('OD Shares'!C31/'OD Shares'!C30)/('OD Efficiency'!C31/'OD Efficiency'!C30)</f>
        <v>14406.722353726507</v>
      </c>
      <c r="D31" s="13">
        <f>D30*('OD Shares'!D31/'OD Shares'!D30)/('OD Efficiency'!D31/'OD Efficiency'!D30)</f>
        <v>11071.579588105011</v>
      </c>
      <c r="E31" s="13">
        <f>E30*('OD Shares'!E31/'OD Shares'!E30)/('OD Efficiency'!E31/'OD Efficiency'!E30)</f>
        <v>2241.8154671750049</v>
      </c>
      <c r="F31" s="13">
        <f>F30*('OD Shares'!F31/'OD Shares'!F30)/('OD Efficiency'!F31/'OD Efficiency'!F30)</f>
        <v>563.39456204118983</v>
      </c>
      <c r="G31" s="13">
        <f>G30*('OD Shares'!G31/'OD Shares'!G30)/('OD Efficiency'!G31/'OD Efficiency'!G30)</f>
        <v>7294.5993466292593</v>
      </c>
      <c r="H31" s="13">
        <f>H30*('OD Shares'!H31/'OD Shares'!H30)/('OD Efficiency'!H31/'OD Efficiency'!H30)</f>
        <v>2163.8100208923865</v>
      </c>
      <c r="I31" s="13">
        <f>I30*('OD Shares'!I31/'OD Shares'!I30)/('OD Efficiency'!I31/'OD Efficiency'!I30)</f>
        <v>19474.290188031515</v>
      </c>
      <c r="J31" s="13">
        <f>J30*('OD Shares'!J31/'OD Shares'!J30)/('OD Efficiency'!J31/'OD Efficiency'!J30)</f>
        <v>3262.7505556679257</v>
      </c>
      <c r="K31" s="13">
        <f>K30*('OD Shares'!K31/'OD Shares'!K30)/('OD Efficiency'!K31/'OD Efficiency'!K30)</f>
        <v>23389.250842462661</v>
      </c>
      <c r="L31" s="13">
        <f>'OD PV'!K31*'OD BaseYrInput'!$B$43</f>
        <v>0</v>
      </c>
      <c r="N31" s="33">
        <f t="shared" si="0"/>
        <v>69461.49057100495</v>
      </c>
      <c r="O31" s="34">
        <f t="shared" si="1"/>
        <v>86605.920814854544</v>
      </c>
    </row>
    <row r="32" spans="1:15" x14ac:dyDescent="0.2">
      <c r="A32" s="28">
        <v>2025</v>
      </c>
      <c r="B32" s="13">
        <f>B31*('OD Shares'!B32/'OD Shares'!B31)/('OD Efficiency'!B32/'OD Efficiency'!B31)</f>
        <v>2720.7584618947326</v>
      </c>
      <c r="C32" s="13">
        <f>C31*('OD Shares'!C32/'OD Shares'!C31)/('OD Efficiency'!C32/'OD Efficiency'!C31)</f>
        <v>14331.522326540718</v>
      </c>
      <c r="D32" s="13">
        <f>D31*('OD Shares'!D32/'OD Shares'!D31)/('OD Efficiency'!D32/'OD Efficiency'!D31)</f>
        <v>11068.908676850062</v>
      </c>
      <c r="E32" s="13">
        <f>E31*('OD Shares'!E32/'OD Shares'!E31)/('OD Efficiency'!E32/'OD Efficiency'!E31)</f>
        <v>2217.6771921911522</v>
      </c>
      <c r="F32" s="13">
        <f>F31*('OD Shares'!F32/'OD Shares'!F31)/('OD Efficiency'!F32/'OD Efficiency'!F31)</f>
        <v>557.29355222577226</v>
      </c>
      <c r="G32" s="13">
        <f>G31*('OD Shares'!G32/'OD Shares'!G31)/('OD Efficiency'!G32/'OD Efficiency'!G31)</f>
        <v>7242.8279992879488</v>
      </c>
      <c r="H32" s="13">
        <f>H31*('OD Shares'!H32/'OD Shares'!H31)/('OD Efficiency'!H32/'OD Efficiency'!H31)</f>
        <v>2159.1040522577168</v>
      </c>
      <c r="I32" s="13">
        <f>I31*('OD Shares'!I32/'OD Shares'!I31)/('OD Efficiency'!I32/'OD Efficiency'!I31)</f>
        <v>19431.936470319488</v>
      </c>
      <c r="J32" s="13">
        <f>J31*('OD Shares'!J32/'OD Shares'!J31)/('OD Efficiency'!J32/'OD Efficiency'!J31)</f>
        <v>3269.2265469970716</v>
      </c>
      <c r="K32" s="13">
        <f>K31*('OD Shares'!K32/'OD Shares'!K31)/('OD Efficiency'!K32/'OD Efficiency'!K31)</f>
        <v>23821.073257148768</v>
      </c>
      <c r="L32" s="13">
        <f>'OD PV'!K32*'OD BaseYrInput'!$B$43</f>
        <v>0</v>
      </c>
      <c r="N32" s="33">
        <f t="shared" si="0"/>
        <v>69768.047747277975</v>
      </c>
      <c r="O32" s="34">
        <f t="shared" si="1"/>
        <v>86820.32853571343</v>
      </c>
    </row>
    <row r="33" spans="1:15" x14ac:dyDescent="0.2">
      <c r="A33" s="28">
        <f t="shared" ref="A33:A50" si="2">A32+1</f>
        <v>2026</v>
      </c>
      <c r="B33" s="13">
        <f>B32*('OD Shares'!B33/'OD Shares'!B32)/('OD Efficiency'!B33/'OD Efficiency'!B32)</f>
        <v>2703.8696025019663</v>
      </c>
      <c r="C33" s="13">
        <f>C32*('OD Shares'!C33/'OD Shares'!C32)/('OD Efficiency'!C33/'OD Efficiency'!C32)</f>
        <v>14245.015271518572</v>
      </c>
      <c r="D33" s="13">
        <f>D32*('OD Shares'!D33/'OD Shares'!D32)/('OD Efficiency'!D33/'OD Efficiency'!D32)</f>
        <v>11064.955648003041</v>
      </c>
      <c r="E33" s="13">
        <f>E32*('OD Shares'!E33/'OD Shares'!E32)/('OD Efficiency'!E33/'OD Efficiency'!E32)</f>
        <v>2195.160628954598</v>
      </c>
      <c r="F33" s="13">
        <f>F32*('OD Shares'!F33/'OD Shares'!F32)/('OD Efficiency'!F33/'OD Efficiency'!F32)</f>
        <v>552.43159468978831</v>
      </c>
      <c r="G33" s="13">
        <f>G32*('OD Shares'!G33/'OD Shares'!G32)/('OD Efficiency'!G33/'OD Efficiency'!G32)</f>
        <v>7199.3705127601124</v>
      </c>
      <c r="H33" s="13">
        <f>H32*('OD Shares'!H33/'OD Shares'!H32)/('OD Efficiency'!H33/'OD Efficiency'!H32)</f>
        <v>2155.1081616901856</v>
      </c>
      <c r="I33" s="13">
        <f>I32*('OD Shares'!I33/'OD Shares'!I32)/('OD Efficiency'!I33/'OD Efficiency'!I32)</f>
        <v>19395.973455211712</v>
      </c>
      <c r="J33" s="13">
        <f>J32*('OD Shares'!J33/'OD Shares'!J32)/('OD Efficiency'!J33/'OD Efficiency'!J32)</f>
        <v>3275.7025383262176</v>
      </c>
      <c r="K33" s="13">
        <f>K32*('OD Shares'!K33/'OD Shares'!K32)/('OD Efficiency'!K33/'OD Efficiency'!K32)</f>
        <v>24236.587019661303</v>
      </c>
      <c r="L33" s="13">
        <f>'OD PV'!K33*'OD BaseYrInput'!$B$43</f>
        <v>0</v>
      </c>
      <c r="N33" s="33">
        <f t="shared" si="0"/>
        <v>70075.289559296958</v>
      </c>
      <c r="O33" s="34">
        <f t="shared" si="1"/>
        <v>87024.174433317487</v>
      </c>
    </row>
    <row r="34" spans="1:15" x14ac:dyDescent="0.2">
      <c r="A34" s="28">
        <f t="shared" si="2"/>
        <v>2027</v>
      </c>
      <c r="B34" s="13">
        <f>B33*('OD Shares'!B34/'OD Shares'!B33)/('OD Efficiency'!B34/'OD Efficiency'!B33)</f>
        <v>2686.806722934045</v>
      </c>
      <c r="C34" s="13">
        <f>C33*('OD Shares'!C34/'OD Shares'!C33)/('OD Efficiency'!C34/'OD Efficiency'!C33)</f>
        <v>14163.900935767053</v>
      </c>
      <c r="D34" s="13">
        <f>D33*('OD Shares'!D34/'OD Shares'!D33)/('OD Efficiency'!D34/'OD Efficiency'!D33)</f>
        <v>11061.005441630907</v>
      </c>
      <c r="E34" s="13">
        <f>E33*('OD Shares'!E34/'OD Shares'!E33)/('OD Efficiency'!E34/'OD Efficiency'!E33)</f>
        <v>2173.1254934950907</v>
      </c>
      <c r="F34" s="13">
        <f>F33*('OD Shares'!F34/'OD Shares'!F33)/('OD Efficiency'!F34/'OD Efficiency'!F33)</f>
        <v>547.15019608135049</v>
      </c>
      <c r="G34" s="13">
        <f>G33*('OD Shares'!G34/'OD Shares'!G33)/('OD Efficiency'!G34/'OD Efficiency'!G33)</f>
        <v>7164.6570018239636</v>
      </c>
      <c r="H34" s="13">
        <f>H33*('OD Shares'!H34/'OD Shares'!H33)/('OD Efficiency'!H34/'OD Efficiency'!H33)</f>
        <v>2151.6033983808202</v>
      </c>
      <c r="I34" s="13">
        <f>I33*('OD Shares'!I34/'OD Shares'!I33)/('OD Efficiency'!I34/'OD Efficiency'!I33)</f>
        <v>19364.430585427424</v>
      </c>
      <c r="J34" s="13">
        <f>J33*('OD Shares'!J34/'OD Shares'!J33)/('OD Efficiency'!J34/'OD Efficiency'!J33)</f>
        <v>3282.1785296553635</v>
      </c>
      <c r="K34" s="13">
        <f>K33*('OD Shares'!K34/'OD Shares'!K33)/('OD Efficiency'!K34/'OD Efficiency'!K33)</f>
        <v>24644.456702364558</v>
      </c>
      <c r="L34" s="13">
        <f>'OD PV'!K34*'OD BaseYrInput'!$B$43</f>
        <v>0</v>
      </c>
      <c r="N34" s="33">
        <f t="shared" si="0"/>
        <v>70388.60734885947</v>
      </c>
      <c r="O34" s="34">
        <f t="shared" si="1"/>
        <v>87239.315007560581</v>
      </c>
    </row>
    <row r="35" spans="1:15" x14ac:dyDescent="0.2">
      <c r="A35" s="28">
        <f t="shared" si="2"/>
        <v>2028</v>
      </c>
      <c r="B35" s="13">
        <f>B34*('OD Shares'!B35/'OD Shares'!B34)/('OD Efficiency'!B35/'OD Efficiency'!B34)</f>
        <v>2671.7586883863337</v>
      </c>
      <c r="C35" s="13">
        <f>C34*('OD Shares'!C35/'OD Shares'!C34)/('OD Efficiency'!C35/'OD Efficiency'!C34)</f>
        <v>14102.564952380539</v>
      </c>
      <c r="D35" s="13">
        <f>D34*('OD Shares'!D35/'OD Shares'!D34)/('OD Efficiency'!D35/'OD Efficiency'!D34)</f>
        <v>11051.345441291178</v>
      </c>
      <c r="E35" s="13">
        <f>E34*('OD Shares'!E35/'OD Shares'!E34)/('OD Efficiency'!E35/'OD Efficiency'!E34)</f>
        <v>2154.6255006447982</v>
      </c>
      <c r="F35" s="13">
        <f>F34*('OD Shares'!F35/'OD Shares'!F34)/('OD Efficiency'!F35/'OD Efficiency'!F34)</f>
        <v>541.95874976329935</v>
      </c>
      <c r="G35" s="13">
        <f>G34*('OD Shares'!G35/'OD Shares'!G34)/('OD Efficiency'!G35/'OD Efficiency'!G34)</f>
        <v>7137.5670672498009</v>
      </c>
      <c r="H35" s="13">
        <f>H34*('OD Shares'!H35/'OD Shares'!H34)/('OD Efficiency'!H35/'OD Efficiency'!H34)</f>
        <v>2148.9018170583154</v>
      </c>
      <c r="I35" s="13">
        <f>I34*('OD Shares'!I35/'OD Shares'!I34)/('OD Efficiency'!I35/'OD Efficiency'!I34)</f>
        <v>19340.116353524885</v>
      </c>
      <c r="J35" s="13">
        <f>J34*('OD Shares'!J35/'OD Shares'!J34)/('OD Efficiency'!J35/'OD Efficiency'!J34)</f>
        <v>3288.654520984509</v>
      </c>
      <c r="K35" s="13">
        <f>K34*('OD Shares'!K35/'OD Shares'!K34)/('OD Efficiency'!K35/'OD Efficiency'!K34)</f>
        <v>25048.920051706933</v>
      </c>
      <c r="L35" s="13">
        <f>'OD PV'!K35*'OD BaseYrInput'!$B$43</f>
        <v>0</v>
      </c>
      <c r="N35" s="33">
        <f t="shared" si="0"/>
        <v>70712.089502223709</v>
      </c>
      <c r="O35" s="34">
        <f t="shared" si="1"/>
        <v>87486.413142990583</v>
      </c>
    </row>
    <row r="36" spans="1:15" x14ac:dyDescent="0.2">
      <c r="A36" s="28">
        <f t="shared" si="2"/>
        <v>2029</v>
      </c>
      <c r="B36" s="13">
        <f>B35*('OD Shares'!B36/'OD Shares'!B35)/('OD Efficiency'!B36/'OD Efficiency'!B35)</f>
        <v>2657.7789830230272</v>
      </c>
      <c r="C36" s="13">
        <f>C35*('OD Shares'!C36/'OD Shares'!C35)/('OD Efficiency'!C36/'OD Efficiency'!C35)</f>
        <v>14046.730600372883</v>
      </c>
      <c r="D36" s="13">
        <f>D35*('OD Shares'!D36/'OD Shares'!D35)/('OD Efficiency'!D36/'OD Efficiency'!D35)</f>
        <v>11048.481193284681</v>
      </c>
      <c r="E36" s="13">
        <f>E35*('OD Shares'!E36/'OD Shares'!E35)/('OD Efficiency'!E36/'OD Efficiency'!E35)</f>
        <v>2137.7483669626204</v>
      </c>
      <c r="F36" s="13">
        <f>F35*('OD Shares'!F36/'OD Shares'!F35)/('OD Efficiency'!F36/'OD Efficiency'!F35)</f>
        <v>537.88221590466082</v>
      </c>
      <c r="G36" s="13">
        <f>G35*('OD Shares'!G36/'OD Shares'!G35)/('OD Efficiency'!G36/'OD Efficiency'!G35)</f>
        <v>7117.5098951912114</v>
      </c>
      <c r="H36" s="13">
        <f>H35*('OD Shares'!H36/'OD Shares'!H35)/('OD Efficiency'!H36/'OD Efficiency'!H35)</f>
        <v>2146.8128646433938</v>
      </c>
      <c r="I36" s="13">
        <f>I35*('OD Shares'!I36/'OD Shares'!I35)/('OD Efficiency'!I36/'OD Efficiency'!I35)</f>
        <v>19321.315781790589</v>
      </c>
      <c r="J36" s="13">
        <f>J35*('OD Shares'!J36/'OD Shares'!J35)/('OD Efficiency'!J36/'OD Efficiency'!J35)</f>
        <v>3295.1305123136549</v>
      </c>
      <c r="K36" s="13">
        <f>K35*('OD Shares'!K36/'OD Shares'!K35)/('OD Efficiency'!K36/'OD Efficiency'!K35)</f>
        <v>25450.572035314235</v>
      </c>
      <c r="L36" s="13">
        <f>'OD PV'!K36*'OD BaseYrInput'!$B$43</f>
        <v>0</v>
      </c>
      <c r="N36" s="33">
        <f t="shared" si="0"/>
        <v>71055.452865405037</v>
      </c>
      <c r="O36" s="34">
        <f t="shared" si="1"/>
        <v>87759.962448800958</v>
      </c>
    </row>
    <row r="37" spans="1:15" x14ac:dyDescent="0.2">
      <c r="A37" s="28">
        <f t="shared" si="2"/>
        <v>2030</v>
      </c>
      <c r="B37" s="13">
        <f>B36*('OD Shares'!B37/'OD Shares'!B36)/('OD Efficiency'!B37/'OD Efficiency'!B36)</f>
        <v>2646.2444912694505</v>
      </c>
      <c r="C37" s="13">
        <f>C36*('OD Shares'!C37/'OD Shares'!C36)/('OD Efficiency'!C37/'OD Efficiency'!C36)</f>
        <v>13999.903398401237</v>
      </c>
      <c r="D37" s="13">
        <f>D36*('OD Shares'!D37/'OD Shares'!D36)/('OD Efficiency'!D37/'OD Efficiency'!D36)</f>
        <v>11046.816143087666</v>
      </c>
      <c r="E37" s="13">
        <f>E36*('OD Shares'!E37/'OD Shares'!E36)/('OD Efficiency'!E37/'OD Efficiency'!E36)</f>
        <v>2120.3188944500857</v>
      </c>
      <c r="F37" s="13">
        <f>F36*('OD Shares'!F37/'OD Shares'!F36)/('OD Efficiency'!F37/'OD Efficiency'!F36)</f>
        <v>533.86338307079268</v>
      </c>
      <c r="G37" s="13">
        <f>G36*('OD Shares'!G37/'OD Shares'!G36)/('OD Efficiency'!G37/'OD Efficiency'!G36)</f>
        <v>7102.7676331212169</v>
      </c>
      <c r="H37" s="13">
        <f>H36*('OD Shares'!H37/'OD Shares'!H36)/('OD Efficiency'!H37/'OD Efficiency'!H36)</f>
        <v>2145.1333659449974</v>
      </c>
      <c r="I37" s="13">
        <f>I36*('OD Shares'!I37/'OD Shares'!I36)/('OD Efficiency'!I37/'OD Efficiency'!I36)</f>
        <v>19306.200293505022</v>
      </c>
      <c r="J37" s="13">
        <f>J36*('OD Shares'!J37/'OD Shares'!J36)/('OD Efficiency'!J37/'OD Efficiency'!J36)</f>
        <v>3301.6065036428004</v>
      </c>
      <c r="K37" s="13">
        <f>K36*('OD Shares'!K37/'OD Shares'!K36)/('OD Efficiency'!K37/'OD Efficiency'!K36)</f>
        <v>25847.570102638623</v>
      </c>
      <c r="L37" s="13">
        <f>'OD PV'!K37*'OD BaseYrInput'!$B$43</f>
        <v>0</v>
      </c>
      <c r="N37" s="33">
        <f t="shared" si="0"/>
        <v>71404.276319461205</v>
      </c>
      <c r="O37" s="34">
        <f t="shared" si="1"/>
        <v>88050.424209131888</v>
      </c>
    </row>
    <row r="38" spans="1:15" x14ac:dyDescent="0.2">
      <c r="A38" s="28">
        <f t="shared" si="2"/>
        <v>2031</v>
      </c>
      <c r="B38" s="13">
        <f>B37*('OD Shares'!B38/'OD Shares'!B37)/('OD Efficiency'!B38/'OD Efficiency'!B37)</f>
        <v>2631.7384735979972</v>
      </c>
      <c r="C38" s="13">
        <f>C37*('OD Shares'!C38/'OD Shares'!C37)/('OD Efficiency'!C38/'OD Efficiency'!C37)</f>
        <v>13955.936550687673</v>
      </c>
      <c r="D38" s="13">
        <f>D37*('OD Shares'!D38/'OD Shares'!D37)/('OD Efficiency'!D38/'OD Efficiency'!D37)</f>
        <v>11040.282627060822</v>
      </c>
      <c r="E38" s="13">
        <f>E37*('OD Shares'!E38/'OD Shares'!E37)/('OD Efficiency'!E38/'OD Efficiency'!E37)</f>
        <v>2103.9786543839873</v>
      </c>
      <c r="F38" s="13">
        <f>F37*('OD Shares'!F38/'OD Shares'!F37)/('OD Efficiency'!F38/'OD Efficiency'!F37)</f>
        <v>527.74532210030668</v>
      </c>
      <c r="G38" s="13">
        <f>G37*('OD Shares'!G38/'OD Shares'!G37)/('OD Efficiency'!G38/'OD Efficiency'!G37)</f>
        <v>7088.9107966417614</v>
      </c>
      <c r="H38" s="13">
        <f>H37*('OD Shares'!H38/'OD Shares'!H37)/('OD Efficiency'!H38/'OD Efficiency'!H37)</f>
        <v>2143.6417680445015</v>
      </c>
      <c r="I38" s="13">
        <f>I37*('OD Shares'!I38/'OD Shares'!I37)/('OD Efficiency'!I38/'OD Efficiency'!I37)</f>
        <v>19292.775912400561</v>
      </c>
      <c r="J38" s="13">
        <f>J37*('OD Shares'!J38/'OD Shares'!J37)/('OD Efficiency'!J38/'OD Efficiency'!J37)</f>
        <v>3308.0824949719463</v>
      </c>
      <c r="K38" s="13">
        <f>K37*('OD Shares'!K38/'OD Shares'!K37)/('OD Efficiency'!K38/'OD Efficiency'!K37)</f>
        <v>26229.993168181099</v>
      </c>
      <c r="L38" s="13">
        <f>'OD PV'!K38*'OD BaseYrInput'!$B$43</f>
        <v>0</v>
      </c>
      <c r="N38" s="33">
        <f>O38-B38-C38</f>
        <v>71735.410743784974</v>
      </c>
      <c r="O38" s="34">
        <f t="shared" si="1"/>
        <v>88323.085768070654</v>
      </c>
    </row>
    <row r="39" spans="1:15" x14ac:dyDescent="0.2">
      <c r="A39" s="28">
        <f t="shared" si="2"/>
        <v>2032</v>
      </c>
      <c r="B39" s="13">
        <f>B38*('OD Shares'!B39/'OD Shares'!B38)/('OD Efficiency'!B39/'OD Efficiency'!B38)</f>
        <v>2616.9503482642594</v>
      </c>
      <c r="C39" s="13">
        <f>C38*('OD Shares'!C39/'OD Shares'!C38)/('OD Efficiency'!C39/'OD Efficiency'!C38)</f>
        <v>13899.066274164103</v>
      </c>
      <c r="D39" s="13">
        <f>D38*('OD Shares'!D39/'OD Shares'!D38)/('OD Efficiency'!D39/'OD Efficiency'!D38)</f>
        <v>11026.652098416935</v>
      </c>
      <c r="E39" s="13">
        <f>E38*('OD Shares'!E39/'OD Shares'!E38)/('OD Efficiency'!E39/'OD Efficiency'!E38)</f>
        <v>2087.2696320674409</v>
      </c>
      <c r="F39" s="13">
        <f>F38*('OD Shares'!F39/'OD Shares'!F38)/('OD Efficiency'!F39/'OD Efficiency'!F38)</f>
        <v>523.47656375093914</v>
      </c>
      <c r="G39" s="13">
        <f>G38*('OD Shares'!G39/'OD Shares'!G38)/('OD Efficiency'!G39/'OD Efficiency'!G38)</f>
        <v>7073.9642111576832</v>
      </c>
      <c r="H39" s="13">
        <f>H38*('OD Shares'!H39/'OD Shares'!H38)/('OD Efficiency'!H39/'OD Efficiency'!H38)</f>
        <v>2142.4707134495807</v>
      </c>
      <c r="I39" s="13">
        <f>I38*('OD Shares'!I39/'OD Shares'!I38)/('OD Efficiency'!I39/'OD Efficiency'!I38)</f>
        <v>19282.236421046273</v>
      </c>
      <c r="J39" s="13">
        <f>J38*('OD Shares'!J39/'OD Shares'!J38)/('OD Efficiency'!J39/'OD Efficiency'!J38)</f>
        <v>3314.5584863010918</v>
      </c>
      <c r="K39" s="13">
        <f>K38*('OD Shares'!K39/'OD Shares'!K38)/('OD Efficiency'!K39/'OD Efficiency'!K38)</f>
        <v>26585.378851276157</v>
      </c>
      <c r="L39" s="13">
        <f>'OD PV'!K39*'OD BaseYrInput'!$B$43</f>
        <v>0</v>
      </c>
      <c r="N39" s="33">
        <f>O39-B39-C39</f>
        <v>72036.006977466095</v>
      </c>
      <c r="O39" s="34">
        <f t="shared" si="1"/>
        <v>88552.023599894455</v>
      </c>
    </row>
    <row r="40" spans="1:15" x14ac:dyDescent="0.2">
      <c r="A40" s="28">
        <f t="shared" si="2"/>
        <v>2033</v>
      </c>
      <c r="B40" s="13">
        <f>B39*('OD Shares'!B40/'OD Shares'!B39)/('OD Efficiency'!B40/'OD Efficiency'!B39)</f>
        <v>2597.4163763924817</v>
      </c>
      <c r="C40" s="13">
        <f>C39*('OD Shares'!C40/'OD Shares'!C39)/('OD Efficiency'!C40/'OD Efficiency'!C39)</f>
        <v>13836.588068997113</v>
      </c>
      <c r="D40" s="13">
        <f>D39*('OD Shares'!D40/'OD Shares'!D39)/('OD Efficiency'!D40/'OD Efficiency'!D39)</f>
        <v>11009.646070269911</v>
      </c>
      <c r="E40" s="13">
        <f>E39*('OD Shares'!E40/'OD Shares'!E39)/('OD Efficiency'!E40/'OD Efficiency'!E39)</f>
        <v>2067.3563038517659</v>
      </c>
      <c r="F40" s="13">
        <f>F39*('OD Shares'!F40/'OD Shares'!F39)/('OD Efficiency'!F40/'OD Efficiency'!F39)</f>
        <v>518.55272285415606</v>
      </c>
      <c r="G40" s="13">
        <f>G39*('OD Shares'!G40/'OD Shares'!G39)/('OD Efficiency'!G40/'OD Efficiency'!G39)</f>
        <v>7056.4245805799328</v>
      </c>
      <c r="H40" s="13">
        <f>H39*('OD Shares'!H40/'OD Shares'!H39)/('OD Efficiency'!H40/'OD Efficiency'!H39)</f>
        <v>2141.5238885742169</v>
      </c>
      <c r="I40" s="13">
        <f>I39*('OD Shares'!I40/'OD Shares'!I39)/('OD Efficiency'!I40/'OD Efficiency'!I39)</f>
        <v>19273.714997167997</v>
      </c>
      <c r="J40" s="13">
        <f>J39*('OD Shares'!J40/'OD Shares'!J39)/('OD Efficiency'!J40/'OD Efficiency'!J39)</f>
        <v>3321.0344776302372</v>
      </c>
      <c r="K40" s="13">
        <f>K39*('OD Shares'!K40/'OD Shares'!K39)/('OD Efficiency'!K40/'OD Efficiency'!K39)</f>
        <v>26919.790356517529</v>
      </c>
      <c r="L40" s="13">
        <f>'OD PV'!K40*'OD BaseYrInput'!$B$43</f>
        <v>0</v>
      </c>
      <c r="N40" s="33">
        <f>O40-B40-C40</f>
        <v>72308.043397445741</v>
      </c>
      <c r="O40" s="34">
        <f t="shared" si="1"/>
        <v>88742.047842835338</v>
      </c>
    </row>
    <row r="41" spans="1:15" x14ac:dyDescent="0.2">
      <c r="A41" s="28">
        <f t="shared" si="2"/>
        <v>2034</v>
      </c>
      <c r="B41" s="13">
        <f>B40*('OD Shares'!B41/'OD Shares'!B40)/('OD Efficiency'!B41/'OD Efficiency'!B40)</f>
        <v>2576.8698538951476</v>
      </c>
      <c r="C41" s="13">
        <f>C40*('OD Shares'!C41/'OD Shares'!C40)/('OD Efficiency'!C41/'OD Efficiency'!C40)</f>
        <v>13756.92770467791</v>
      </c>
      <c r="D41" s="13">
        <f>D40*('OD Shares'!D41/'OD Shares'!D40)/('OD Efficiency'!D41/'OD Efficiency'!D40)</f>
        <v>10991.546609875593</v>
      </c>
      <c r="E41" s="13">
        <f>E40*('OD Shares'!E41/'OD Shares'!E40)/('OD Efficiency'!E41/'OD Efficiency'!E40)</f>
        <v>2045.8743101192406</v>
      </c>
      <c r="F41" s="13">
        <f>F40*('OD Shares'!F41/'OD Shares'!F40)/('OD Efficiency'!F41/'OD Efficiency'!F40)</f>
        <v>512.07057618182364</v>
      </c>
      <c r="G41" s="13">
        <f>G40*('OD Shares'!G41/'OD Shares'!G40)/('OD Efficiency'!G41/'OD Efficiency'!G40)</f>
        <v>7038.9654610790167</v>
      </c>
      <c r="H41" s="13">
        <f>H40*('OD Shares'!H41/'OD Shares'!H40)/('OD Efficiency'!H41/'OD Efficiency'!H40)</f>
        <v>2140.7120221375644</v>
      </c>
      <c r="I41" s="13">
        <f>I40*('OD Shares'!I41/'OD Shares'!I40)/('OD Efficiency'!I41/'OD Efficiency'!I40)</f>
        <v>19266.408199238125</v>
      </c>
      <c r="J41" s="13">
        <f>J40*('OD Shares'!J41/'OD Shares'!J40)/('OD Efficiency'!J41/'OD Efficiency'!J40)</f>
        <v>3327.5104689593823</v>
      </c>
      <c r="K41" s="13">
        <f>K40*('OD Shares'!K41/'OD Shares'!K40)/('OD Efficiency'!K41/'OD Efficiency'!K40)</f>
        <v>27235.470022047935</v>
      </c>
      <c r="L41" s="13">
        <f>'OD PV'!K41*'OD BaseYrInput'!$B$43</f>
        <v>0</v>
      </c>
      <c r="N41" s="33">
        <f>O41-B41-C41</f>
        <v>72558.557669638685</v>
      </c>
      <c r="O41" s="34">
        <f t="shared" si="1"/>
        <v>88892.355228211731</v>
      </c>
    </row>
    <row r="42" spans="1:15" x14ac:dyDescent="0.2">
      <c r="A42" s="28">
        <f t="shared" si="2"/>
        <v>2035</v>
      </c>
      <c r="B42" s="13">
        <f>B41*('OD Shares'!B42/'OD Shares'!B41)/('OD Efficiency'!B42/'OD Efficiency'!B41)</f>
        <v>2556.099737201961</v>
      </c>
      <c r="C42" s="13">
        <f>C41*('OD Shares'!C42/'OD Shares'!C41)/('OD Efficiency'!C42/'OD Efficiency'!C41)</f>
        <v>13677.514278373839</v>
      </c>
      <c r="D42" s="13">
        <f>D41*('OD Shares'!D42/'OD Shares'!D41)/('OD Efficiency'!D42/'OD Efficiency'!D41)</f>
        <v>10973.426426674587</v>
      </c>
      <c r="E42" s="13">
        <f>E41*('OD Shares'!E42/'OD Shares'!E41)/('OD Efficiency'!E42/'OD Efficiency'!E41)</f>
        <v>2025.5788879594852</v>
      </c>
      <c r="F42" s="13">
        <f>F41*('OD Shares'!F42/'OD Shares'!F41)/('OD Efficiency'!F42/'OD Efficiency'!F41)</f>
        <v>505.97276026756782</v>
      </c>
      <c r="G42" s="13">
        <f>G41*('OD Shares'!G42/'OD Shares'!G41)/('OD Efficiency'!G42/'OD Efficiency'!G41)</f>
        <v>7022.1267611968524</v>
      </c>
      <c r="H42" s="13">
        <f>H41*('OD Shares'!H42/'OD Shares'!H41)/('OD Efficiency'!H42/'OD Efficiency'!H41)</f>
        <v>2140.0313198754366</v>
      </c>
      <c r="I42" s="13">
        <f>I41*('OD Shares'!I42/'OD Shares'!I41)/('OD Efficiency'!I42/'OD Efficiency'!I41)</f>
        <v>19260.281878878985</v>
      </c>
      <c r="J42" s="13">
        <f>J41*('OD Shares'!J42/'OD Shares'!J41)/('OD Efficiency'!J42/'OD Efficiency'!J41)</f>
        <v>3333.9864602885295</v>
      </c>
      <c r="K42" s="13">
        <f>K41*('OD Shares'!K42/'OD Shares'!K41)/('OD Efficiency'!K42/'OD Efficiency'!K41)</f>
        <v>27531.814510683023</v>
      </c>
      <c r="L42" s="13">
        <f>'OD PV'!K42*'OD BaseYrInput'!$B$43</f>
        <v>0</v>
      </c>
      <c r="N42" s="33">
        <f>O42-B42-C42</f>
        <v>72793.21900582446</v>
      </c>
      <c r="O42" s="34">
        <f t="shared" si="1"/>
        <v>89026.833021400264</v>
      </c>
    </row>
    <row r="43" spans="1:15" x14ac:dyDescent="0.2">
      <c r="A43" s="28">
        <f t="shared" si="2"/>
        <v>2036</v>
      </c>
      <c r="B43" s="13">
        <f>B42*('OD Shares'!B43/'OD Shares'!B42)/('OD Efficiency'!B43/'OD Efficiency'!B42)</f>
        <v>2545.6766575808301</v>
      </c>
      <c r="C43" s="13">
        <f>C42*('OD Shares'!C43/'OD Shares'!C42)/('OD Efficiency'!C43/'OD Efficiency'!C42)</f>
        <v>13635.217326440978</v>
      </c>
      <c r="D43" s="13">
        <f>D42*('OD Shares'!D43/'OD Shares'!D42)/('OD Efficiency'!D43/'OD Efficiency'!D42)</f>
        <v>10975.500292731302</v>
      </c>
      <c r="E43" s="13">
        <f>E42*('OD Shares'!E43/'OD Shares'!E42)/('OD Efficiency'!E43/'OD Efficiency'!E42)</f>
        <v>2017.7409470617299</v>
      </c>
      <c r="F43" s="13">
        <f>F42*('OD Shares'!F43/'OD Shares'!F42)/('OD Efficiency'!F43/'OD Efficiency'!F42)</f>
        <v>501.69118766054982</v>
      </c>
      <c r="G43" s="13">
        <f>G42*('OD Shares'!G43/'OD Shares'!G42)/('OD Efficiency'!G43/'OD Efficiency'!G42)</f>
        <v>6998.2411942643548</v>
      </c>
      <c r="H43" s="13">
        <f>H42*('OD Shares'!H43/'OD Shares'!H42)/('OD Efficiency'!H43/'OD Efficiency'!H42)</f>
        <v>2137.597696563661</v>
      </c>
      <c r="I43" s="13">
        <f>I42*('OD Shares'!I43/'OD Shares'!I42)/('OD Efficiency'!I43/'OD Efficiency'!I42)</f>
        <v>19238.379269073044</v>
      </c>
      <c r="J43" s="13">
        <f>J42*('OD Shares'!J43/'OD Shares'!J42)/('OD Efficiency'!J43/'OD Efficiency'!J42)</f>
        <v>3340.4624516176696</v>
      </c>
      <c r="K43" s="13">
        <f>K42*('OD Shares'!K43/'OD Shares'!K42)/('OD Efficiency'!K43/'OD Efficiency'!K42)</f>
        <v>27929.987642845725</v>
      </c>
      <c r="L43" s="13">
        <f>'OD PV'!K43*'OD BaseYrInput'!$B$43</f>
        <v>0</v>
      </c>
      <c r="N43" s="33">
        <f t="shared" ref="N43:N50" si="3">O43-B43-C43</f>
        <v>73139.600681818032</v>
      </c>
      <c r="O43" s="34">
        <f t="shared" ref="O43:O50" si="4">SUM(B43:K43)</f>
        <v>89320.49466583984</v>
      </c>
    </row>
    <row r="44" spans="1:15" x14ac:dyDescent="0.2">
      <c r="A44" s="28">
        <f t="shared" si="2"/>
        <v>2037</v>
      </c>
      <c r="B44" s="13">
        <f>B43*('OD Shares'!B44/'OD Shares'!B43)/('OD Efficiency'!B44/'OD Efficiency'!B43)</f>
        <v>2529.7736880364814</v>
      </c>
      <c r="C44" s="13">
        <f>C43*('OD Shares'!C44/'OD Shares'!C43)/('OD Efficiency'!C44/'OD Efficiency'!C43)</f>
        <v>13574.765527157904</v>
      </c>
      <c r="D44" s="13">
        <f>D43*('OD Shares'!D44/'OD Shares'!D43)/('OD Efficiency'!D44/'OD Efficiency'!D43)</f>
        <v>10965.136126731159</v>
      </c>
      <c r="E44" s="13">
        <f>E43*('OD Shares'!E44/'OD Shares'!E43)/('OD Efficiency'!E44/'OD Efficiency'!E43)</f>
        <v>2002.3373000647696</v>
      </c>
      <c r="F44" s="13">
        <f>F43*('OD Shares'!F44/'OD Shares'!F43)/('OD Efficiency'!F44/'OD Efficiency'!F43)</f>
        <v>496.43784715941661</v>
      </c>
      <c r="G44" s="13">
        <f>G43*('OD Shares'!G44/'OD Shares'!G43)/('OD Efficiency'!G44/'OD Efficiency'!G43)</f>
        <v>6979.6705047698042</v>
      </c>
      <c r="H44" s="13">
        <f>H43*('OD Shares'!H44/'OD Shares'!H43)/('OD Efficiency'!H44/'OD Efficiency'!H43)</f>
        <v>2136.2333356015311</v>
      </c>
      <c r="I44" s="13">
        <f>I43*('OD Shares'!I44/'OD Shares'!I43)/('OD Efficiency'!I44/'OD Efficiency'!I43)</f>
        <v>19226.100020413771</v>
      </c>
      <c r="J44" s="13">
        <f>J43*('OD Shares'!J44/'OD Shares'!J43)/('OD Efficiency'!J44/'OD Efficiency'!J43)</f>
        <v>3346.9384429468187</v>
      </c>
      <c r="K44" s="13">
        <f>K43*('OD Shares'!K44/'OD Shares'!K43)/('OD Efficiency'!K44/'OD Efficiency'!K43)</f>
        <v>28276.74923046221</v>
      </c>
      <c r="L44" s="13">
        <f>'OD PV'!K44*'OD BaseYrInput'!$B$43</f>
        <v>0</v>
      </c>
      <c r="N44" s="33">
        <f t="shared" si="3"/>
        <v>73429.602808149488</v>
      </c>
      <c r="O44" s="34">
        <f t="shared" si="4"/>
        <v>89534.142023343869</v>
      </c>
    </row>
    <row r="45" spans="1:15" x14ac:dyDescent="0.2">
      <c r="A45" s="28">
        <f t="shared" si="2"/>
        <v>2038</v>
      </c>
      <c r="B45" s="13">
        <f>B44*('OD Shares'!B45/'OD Shares'!B44)/('OD Efficiency'!B45/'OD Efficiency'!B44)</f>
        <v>2514.0534005404711</v>
      </c>
      <c r="C45" s="13">
        <f>C44*('OD Shares'!C45/'OD Shares'!C44)/('OD Efficiency'!C45/'OD Efficiency'!C44)</f>
        <v>13514.800867791782</v>
      </c>
      <c r="D45" s="13">
        <f>D44*('OD Shares'!D45/'OD Shares'!D44)/('OD Efficiency'!D45/'OD Efficiency'!D44)</f>
        <v>10954.791516030858</v>
      </c>
      <c r="E45" s="13">
        <f>E44*('OD Shares'!E45/'OD Shares'!E44)/('OD Efficiency'!E45/'OD Efficiency'!E44)</f>
        <v>1987.1472644036132</v>
      </c>
      <c r="F45" s="13">
        <f>F44*('OD Shares'!F45/'OD Shares'!F44)/('OD Efficiency'!F45/'OD Efficiency'!F44)</f>
        <v>491.19000323609151</v>
      </c>
      <c r="G45" s="13">
        <f>G44*('OD Shares'!G45/'OD Shares'!G44)/('OD Efficiency'!G45/'OD Efficiency'!G44)</f>
        <v>6961.247932048338</v>
      </c>
      <c r="H45" s="13">
        <f>H44*('OD Shares'!H45/'OD Shares'!H44)/('OD Efficiency'!H45/'OD Efficiency'!H44)</f>
        <v>2134.8752233806999</v>
      </c>
      <c r="I45" s="13">
        <f>I44*('OD Shares'!I45/'OD Shares'!I44)/('OD Efficiency'!I45/'OD Efficiency'!I44)</f>
        <v>19213.877010426368</v>
      </c>
      <c r="J45" s="13">
        <f>J44*('OD Shares'!J45/'OD Shares'!J44)/('OD Efficiency'!J45/'OD Efficiency'!J44)</f>
        <v>3353.4144342759678</v>
      </c>
      <c r="K45" s="13">
        <f>K44*('OD Shares'!K45/'OD Shares'!K44)/('OD Efficiency'!K45/'OD Efficiency'!K44)</f>
        <v>28623.510818078685</v>
      </c>
      <c r="L45" s="13">
        <f>'OD PV'!K45*'OD BaseYrInput'!$B$43</f>
        <v>0</v>
      </c>
      <c r="N45" s="33">
        <f t="shared" si="3"/>
        <v>73720.05420188063</v>
      </c>
      <c r="O45" s="34">
        <f t="shared" si="4"/>
        <v>89748.908470212889</v>
      </c>
    </row>
    <row r="46" spans="1:15" x14ac:dyDescent="0.2">
      <c r="A46" s="28">
        <f t="shared" si="2"/>
        <v>2039</v>
      </c>
      <c r="B46" s="13">
        <f>B45*('OD Shares'!B46/'OD Shares'!B45)/('OD Efficiency'!B46/'OD Efficiency'!B45)</f>
        <v>2498.512665286366</v>
      </c>
      <c r="C46" s="13">
        <f>C45*('OD Shares'!C46/'OD Shares'!C45)/('OD Efficiency'!C46/'OD Efficiency'!C45)</f>
        <v>13455.317483678646</v>
      </c>
      <c r="D46" s="13">
        <f>D45*('OD Shares'!D46/'OD Shares'!D45)/('OD Efficiency'!D46/'OD Efficiency'!D45)</f>
        <v>10944.466405336654</v>
      </c>
      <c r="E46" s="13">
        <f>E45*('OD Shares'!E46/'OD Shares'!E45)/('OD Efficiency'!E46/'OD Efficiency'!E45)</f>
        <v>1972.1664272667256</v>
      </c>
      <c r="F46" s="13">
        <f>F45*('OD Shares'!F46/'OD Shares'!F45)/('OD Efficiency'!F46/'OD Efficiency'!F45)</f>
        <v>485.94764726847251</v>
      </c>
      <c r="G46" s="13">
        <f>G45*('OD Shares'!G46/'OD Shares'!G45)/('OD Efficiency'!G46/'OD Efficiency'!G45)</f>
        <v>6942.9717111059736</v>
      </c>
      <c r="H46" s="13">
        <f>H45*('OD Shares'!H46/'OD Shares'!H45)/('OD Efficiency'!H46/'OD Efficiency'!H45)</f>
        <v>2133.5233170706233</v>
      </c>
      <c r="I46" s="13">
        <f>I45*('OD Shares'!I46/'OD Shares'!I45)/('OD Efficiency'!I46/'OD Efficiency'!I45)</f>
        <v>19201.709853635726</v>
      </c>
      <c r="J46" s="13">
        <f>J45*('OD Shares'!J46/'OD Shares'!J45)/('OD Efficiency'!J46/'OD Efficiency'!J45)</f>
        <v>3359.8904256051169</v>
      </c>
      <c r="K46" s="13">
        <f>K45*('OD Shares'!K46/'OD Shares'!K45)/('OD Efficiency'!K46/'OD Efficiency'!K45)</f>
        <v>28970.272405695159</v>
      </c>
      <c r="L46" s="13">
        <f>'OD PV'!K46*'OD BaseYrInput'!$B$43</f>
        <v>0</v>
      </c>
      <c r="N46" s="33">
        <f t="shared" si="3"/>
        <v>74010.948192984433</v>
      </c>
      <c r="O46" s="34">
        <f t="shared" si="4"/>
        <v>89964.778341949452</v>
      </c>
    </row>
    <row r="47" spans="1:15" x14ac:dyDescent="0.2">
      <c r="A47" s="28">
        <f t="shared" si="2"/>
        <v>2040</v>
      </c>
      <c r="B47" s="13">
        <f>B46*('OD Shares'!B47/'OD Shares'!B46)/('OD Efficiency'!B47/'OD Efficiency'!B46)</f>
        <v>2483.1484235571088</v>
      </c>
      <c r="C47" s="13">
        <f>C46*('OD Shares'!C47/'OD Shares'!C46)/('OD Efficiency'!C47/'OD Efficiency'!C46)</f>
        <v>13396.309603917623</v>
      </c>
      <c r="D47" s="13">
        <f>D46*('OD Shares'!D47/'OD Shares'!D46)/('OD Efficiency'!D47/'OD Efficiency'!D46)</f>
        <v>10934.160739563005</v>
      </c>
      <c r="E47" s="13">
        <f>E46*('OD Shares'!E47/'OD Shares'!E46)/('OD Efficiency'!E47/'OD Efficiency'!E46)</f>
        <v>1957.3904965586323</v>
      </c>
      <c r="F47" s="13">
        <f>F46*('OD Shares'!F47/'OD Shares'!F46)/('OD Efficiency'!F47/'OD Efficiency'!F46)</f>
        <v>480.71077065248136</v>
      </c>
      <c r="G47" s="13">
        <f>G46*('OD Shares'!G47/'OD Shares'!G46)/('OD Efficiency'!G47/'OD Efficiency'!G46)</f>
        <v>6924.8401048806118</v>
      </c>
      <c r="H47" s="13">
        <f>H46*('OD Shares'!H47/'OD Shares'!H46)/('OD Efficiency'!H47/'OD Efficiency'!H46)</f>
        <v>2132.177574231283</v>
      </c>
      <c r="I47" s="13">
        <f>I46*('OD Shares'!I47/'OD Shares'!I46)/('OD Efficiency'!I47/'OD Efficiency'!I46)</f>
        <v>19189.59816808156</v>
      </c>
      <c r="J47" s="13">
        <f>J46*('OD Shares'!J47/'OD Shares'!J46)/('OD Efficiency'!J47/'OD Efficiency'!J46)</f>
        <v>3366.366416934266</v>
      </c>
      <c r="K47" s="13">
        <f>K46*('OD Shares'!K47/'OD Shares'!K46)/('OD Efficiency'!K47/'OD Efficiency'!K46)</f>
        <v>29317.033993311634</v>
      </c>
      <c r="L47" s="13">
        <f>'OD PV'!K47*'OD BaseYrInput'!$B$43</f>
        <v>0</v>
      </c>
      <c r="N47" s="33">
        <f t="shared" si="3"/>
        <v>74302.27826421347</v>
      </c>
      <c r="O47" s="34">
        <f t="shared" si="4"/>
        <v>90181.736291688198</v>
      </c>
    </row>
    <row r="48" spans="1:15" x14ac:dyDescent="0.2">
      <c r="A48" s="28">
        <f t="shared" si="2"/>
        <v>2041</v>
      </c>
      <c r="B48" s="13">
        <f>B47*('OD Shares'!B48/'OD Shares'!B47)/('OD Efficiency'!B48/'OD Efficiency'!B47)</f>
        <v>2467.95768571802</v>
      </c>
      <c r="C48" s="13">
        <f>C47*('OD Shares'!C48/'OD Shares'!C47)/('OD Efficiency'!C48/'OD Efficiency'!C47)</f>
        <v>13337.771549504427</v>
      </c>
      <c r="D48" s="13">
        <f>D47*('OD Shares'!D48/'OD Shares'!D47)/('OD Efficiency'!D48/'OD Efficiency'!D47)</f>
        <v>10923.87446383166</v>
      </c>
      <c r="E48" s="13">
        <f>E47*('OD Shares'!E48/'OD Shares'!E47)/('OD Efficiency'!E48/'OD Efficiency'!E47)</f>
        <v>1942.8152968000034</v>
      </c>
      <c r="F48" s="13">
        <f>F47*('OD Shares'!F48/'OD Shares'!F47)/('OD Efficiency'!F48/'OD Efficiency'!F47)</f>
        <v>475.4793648020065</v>
      </c>
      <c r="G48" s="13">
        <f>G47*('OD Shares'!G48/'OD Shares'!G47)/('OD Efficiency'!G48/'OD Efficiency'!G47)</f>
        <v>6906.8514036914867</v>
      </c>
      <c r="H48" s="13">
        <f>H47*('OD Shares'!H48/'OD Shares'!H47)/('OD Efficiency'!H48/'OD Efficiency'!H47)</f>
        <v>2130.8379528087567</v>
      </c>
      <c r="I48" s="13">
        <f>I47*('OD Shares'!I48/'OD Shares'!I47)/('OD Efficiency'!I48/'OD Efficiency'!I47)</f>
        <v>19177.541575278894</v>
      </c>
      <c r="J48" s="13">
        <f>J47*('OD Shares'!J48/'OD Shares'!J47)/('OD Efficiency'!J48/'OD Efficiency'!J47)</f>
        <v>3372.8424082633906</v>
      </c>
      <c r="K48" s="13">
        <f>K47*('OD Shares'!K48/'OD Shares'!K47)/('OD Efficiency'!K48/'OD Efficiency'!K47)</f>
        <v>29663.795580928105</v>
      </c>
      <c r="L48" s="13">
        <f>'OD PV'!K48*'OD BaseYrInput'!$B$43</f>
        <v>0</v>
      </c>
      <c r="N48" s="33">
        <f t="shared" si="3"/>
        <v>74594.038046404297</v>
      </c>
      <c r="O48" s="34">
        <f t="shared" si="4"/>
        <v>90399.767281626744</v>
      </c>
    </row>
    <row r="49" spans="1:15" x14ac:dyDescent="0.2">
      <c r="A49" s="28">
        <f t="shared" si="2"/>
        <v>2042</v>
      </c>
      <c r="B49" s="13">
        <f>B48*('OD Shares'!B49/'OD Shares'!B48)/('OD Efficiency'!B49/'OD Efficiency'!B48)</f>
        <v>2452.9375292774648</v>
      </c>
      <c r="C49" s="13">
        <f>C48*('OD Shares'!C49/'OD Shares'!C48)/('OD Efficiency'!C49/'OD Efficiency'!C48)</f>
        <v>13279.697731509686</v>
      </c>
      <c r="D49" s="13">
        <f>D48*('OD Shares'!D49/'OD Shares'!D48)/('OD Efficiency'!D49/'OD Efficiency'!D48)</f>
        <v>10913.607523470733</v>
      </c>
      <c r="E49" s="13">
        <f>E48*('OD Shares'!E49/'OD Shares'!E48)/('OD Efficiency'!E49/'OD Efficiency'!E48)</f>
        <v>1928.4367651938499</v>
      </c>
      <c r="F49" s="13">
        <f>F48*('OD Shares'!F49/'OD Shares'!F48)/('OD Efficiency'!F49/'OD Efficiency'!F48)</f>
        <v>470.25342114887951</v>
      </c>
      <c r="G49" s="13">
        <f>G48*('OD Shares'!G49/'OD Shares'!G48)/('OD Efficiency'!G49/'OD Efficiency'!G48)</f>
        <v>6889.0039247020131</v>
      </c>
      <c r="H49" s="13">
        <f>H48*('OD Shares'!H49/'OD Shares'!H48)/('OD Efficiency'!H49/'OD Efficiency'!H48)</f>
        <v>2129.5044111308466</v>
      </c>
      <c r="I49" s="13">
        <f>I48*('OD Shares'!I49/'OD Shares'!I48)/('OD Efficiency'!I49/'OD Efficiency'!I48)</f>
        <v>19165.539700177575</v>
      </c>
      <c r="J49" s="13">
        <f>J48*('OD Shares'!J49/'OD Shares'!J48)/('OD Efficiency'!J49/'OD Efficiency'!J48)</f>
        <v>3379.3183995925392</v>
      </c>
      <c r="K49" s="13">
        <f>K48*('OD Shares'!K49/'OD Shares'!K48)/('OD Efficiency'!K49/'OD Efficiency'!K48)</f>
        <v>30010.557168544579</v>
      </c>
      <c r="L49" s="13">
        <f>'OD PV'!K49*'OD BaseYrInput'!$B$43</f>
        <v>0</v>
      </c>
      <c r="N49" s="33">
        <f t="shared" si="3"/>
        <v>74886.221313960996</v>
      </c>
      <c r="O49" s="34">
        <f t="shared" si="4"/>
        <v>90618.856574748148</v>
      </c>
    </row>
    <row r="50" spans="1:15" x14ac:dyDescent="0.2">
      <c r="A50" s="28">
        <f t="shared" si="2"/>
        <v>2043</v>
      </c>
      <c r="B50" s="13">
        <f>B49*('OD Shares'!B50/'OD Shares'!B49)/('OD Efficiency'!B50/'OD Efficiency'!B49)</f>
        <v>2438.0850970124288</v>
      </c>
      <c r="C50" s="13">
        <f>C49*('OD Shares'!C50/'OD Shares'!C49)/('OD Efficiency'!C50/'OD Efficiency'!C49)</f>
        <v>13222.082649299944</v>
      </c>
      <c r="D50" s="13">
        <f>D49*('OD Shares'!D50/'OD Shares'!D49)/('OD Efficiency'!D50/'OD Efficiency'!D49)</f>
        <v>10903.359864013624</v>
      </c>
      <c r="E50" s="13">
        <f>E49*('OD Shares'!E50/'OD Shares'!E49)/('OD Efficiency'!E50/'OD Efficiency'!E49)</f>
        <v>1914.2509478498889</v>
      </c>
      <c r="F50" s="13">
        <f>F49*('OD Shares'!F50/'OD Shares'!F49)/('OD Efficiency'!F50/'OD Efficiency'!F49)</f>
        <v>465.0329311428016</v>
      </c>
      <c r="G50" s="13">
        <f>G49*('OD Shares'!G50/'OD Shares'!G49)/('OD Efficiency'!G50/'OD Efficiency'!G49)</f>
        <v>6871.2960113948202</v>
      </c>
      <c r="H50" s="13">
        <f>H49*('OD Shares'!H50/'OD Shares'!H49)/('OD Efficiency'!H50/'OD Efficiency'!H49)</f>
        <v>2128.1769079027426</v>
      </c>
      <c r="I50" s="13">
        <f>I49*('OD Shares'!I50/'OD Shares'!I49)/('OD Efficiency'!I50/'OD Efficiency'!I49)</f>
        <v>19153.59217112471</v>
      </c>
      <c r="J50" s="13">
        <f>J49*('OD Shares'!J50/'OD Shares'!J49)/('OD Efficiency'!J50/'OD Efficiency'!J49)</f>
        <v>3385.7943909216883</v>
      </c>
      <c r="K50" s="13">
        <f>K49*('OD Shares'!K50/'OD Shares'!K49)/('OD Efficiency'!K50/'OD Efficiency'!K49)</f>
        <v>30357.318756161061</v>
      </c>
      <c r="L50" s="13">
        <f>'OD PV'!K50*'OD BaseYrInput'!$B$43</f>
        <v>0</v>
      </c>
      <c r="N50" s="33">
        <f t="shared" si="3"/>
        <v>75178.821980511319</v>
      </c>
      <c r="O50" s="34">
        <f t="shared" si="4"/>
        <v>90838.989726823696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pane xSplit="1" ySplit="1" topLeftCell="B1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85546875" style="1" bestFit="1" customWidth="1"/>
    <col min="2" max="3" width="9.140625" style="40"/>
    <col min="4" max="4" width="10.85546875" style="40" bestFit="1" customWidth="1"/>
    <col min="5" max="5" width="9.140625" style="1"/>
    <col min="6" max="6" width="7.140625" style="1" bestFit="1" customWidth="1"/>
    <col min="7" max="16384" width="9.140625" style="1"/>
  </cols>
  <sheetData>
    <row r="1" spans="1:6" x14ac:dyDescent="0.2">
      <c r="A1" s="6" t="s">
        <v>46</v>
      </c>
      <c r="B1" s="131" t="s">
        <v>3</v>
      </c>
      <c r="C1" s="131" t="s">
        <v>4</v>
      </c>
      <c r="D1" s="131" t="s">
        <v>45</v>
      </c>
      <c r="E1" s="132" t="s">
        <v>13</v>
      </c>
      <c r="F1" s="132" t="s">
        <v>47</v>
      </c>
    </row>
    <row r="2" spans="1:6" x14ac:dyDescent="0.2">
      <c r="A2" s="38">
        <v>1995</v>
      </c>
      <c r="B2" s="133">
        <f>'OD ShareEff'!B2</f>
        <v>3279.2850332452072</v>
      </c>
      <c r="C2" s="133">
        <f>'OD ShareEff'!C2</f>
        <v>18060.995463487354</v>
      </c>
      <c r="D2" s="133">
        <f>SUM('OD ShareEff'!D2:K2)</f>
        <v>73310.937608557913</v>
      </c>
      <c r="E2" s="40">
        <f>SUM(B2:D2)</f>
        <v>94651.218105290478</v>
      </c>
      <c r="F2" s="134"/>
    </row>
    <row r="3" spans="1:6" x14ac:dyDescent="0.2">
      <c r="A3" s="38">
        <f t="shared" ref="A3:A50" si="0">A2+1</f>
        <v>1996</v>
      </c>
      <c r="B3" s="133">
        <f>'OD ShareEff'!B3</f>
        <v>3295.9107782504143</v>
      </c>
      <c r="C3" s="133">
        <f>'OD ShareEff'!C3</f>
        <v>18130.999321872965</v>
      </c>
      <c r="D3" s="133">
        <f>SUM('OD ShareEff'!D3:K3)</f>
        <v>73573.211769354763</v>
      </c>
      <c r="E3" s="40">
        <f t="shared" ref="E3:E37" si="1">SUM(B3:D3)</f>
        <v>95000.121869478142</v>
      </c>
      <c r="F3" s="134">
        <f>E3/E2-1</f>
        <v>3.6862046909902357E-3</v>
      </c>
    </row>
    <row r="4" spans="1:6" x14ac:dyDescent="0.2">
      <c r="A4" s="38">
        <f t="shared" si="0"/>
        <v>1997</v>
      </c>
      <c r="B4" s="133">
        <f>'OD ShareEff'!B4</f>
        <v>3312.3948279723222</v>
      </c>
      <c r="C4" s="133">
        <f>'OD ShareEff'!C4</f>
        <v>18201.003180258576</v>
      </c>
      <c r="D4" s="133">
        <f>SUM('OD ShareEff'!D4:K4)</f>
        <v>73830.718565856252</v>
      </c>
      <c r="E4" s="40">
        <f t="shared" si="1"/>
        <v>95344.116574087151</v>
      </c>
      <c r="F4" s="134">
        <f t="shared" ref="F4:F37" si="2">E4/E3-1</f>
        <v>3.6209922454797372E-3</v>
      </c>
    </row>
    <row r="5" spans="1:6" x14ac:dyDescent="0.2">
      <c r="A5" s="38">
        <f t="shared" si="0"/>
        <v>1998</v>
      </c>
      <c r="B5" s="133">
        <f>'OD ShareEff'!B5</f>
        <v>3307.8231125300281</v>
      </c>
      <c r="C5" s="133">
        <f>'OD ShareEff'!C5</f>
        <v>17987.806429545202</v>
      </c>
      <c r="D5" s="133">
        <f>SUM('OD ShareEff'!D5:K5)</f>
        <v>73746.327167373442</v>
      </c>
      <c r="E5" s="40">
        <f t="shared" si="1"/>
        <v>95041.95670944867</v>
      </c>
      <c r="F5" s="134">
        <f t="shared" si="2"/>
        <v>-3.1691506041034989E-3</v>
      </c>
    </row>
    <row r="6" spans="1:6" x14ac:dyDescent="0.2">
      <c r="A6" s="38">
        <f t="shared" si="0"/>
        <v>1999</v>
      </c>
      <c r="B6" s="133">
        <f>'OD ShareEff'!B6</f>
        <v>3344.8299500095263</v>
      </c>
      <c r="C6" s="133">
        <f>'OD ShareEff'!C6</f>
        <v>17851.481600012776</v>
      </c>
      <c r="D6" s="133">
        <f>SUM('OD ShareEff'!D6:K6)</f>
        <v>73697.537481854859</v>
      </c>
      <c r="E6" s="40">
        <f t="shared" si="1"/>
        <v>94893.849031877166</v>
      </c>
      <c r="F6" s="134">
        <f t="shared" si="2"/>
        <v>-1.55833994479182E-3</v>
      </c>
    </row>
    <row r="7" spans="1:6" x14ac:dyDescent="0.2">
      <c r="A7" s="38">
        <f t="shared" si="0"/>
        <v>2000</v>
      </c>
      <c r="B7" s="133">
        <f>'OD ShareEff'!B7</f>
        <v>3362.9485261864543</v>
      </c>
      <c r="C7" s="133">
        <f>'OD ShareEff'!C7</f>
        <v>17679.991861079019</v>
      </c>
      <c r="D7" s="133">
        <f>SUM('OD ShareEff'!D7:K7)</f>
        <v>73645.114796390073</v>
      </c>
      <c r="E7" s="40">
        <f t="shared" si="1"/>
        <v>94688.055183655553</v>
      </c>
      <c r="F7" s="134">
        <f t="shared" si="2"/>
        <v>-2.1686742641504608E-3</v>
      </c>
    </row>
    <row r="8" spans="1:6" x14ac:dyDescent="0.2">
      <c r="A8" s="38">
        <f t="shared" si="0"/>
        <v>2001</v>
      </c>
      <c r="B8" s="133">
        <f>'OD ShareEff'!B8</f>
        <v>3367.4850483080832</v>
      </c>
      <c r="C8" s="133">
        <f>'OD ShareEff'!C8</f>
        <v>17485.785866592883</v>
      </c>
      <c r="D8" s="133">
        <f>SUM('OD ShareEff'!D8:K8)</f>
        <v>73619.145486082925</v>
      </c>
      <c r="E8" s="40">
        <f t="shared" si="1"/>
        <v>94472.416400983901</v>
      </c>
      <c r="F8" s="134">
        <f t="shared" si="2"/>
        <v>-2.2773599294377833E-3</v>
      </c>
    </row>
    <row r="9" spans="1:6" x14ac:dyDescent="0.2">
      <c r="A9" s="38">
        <f t="shared" si="0"/>
        <v>2002</v>
      </c>
      <c r="B9" s="133">
        <f>'OD ShareEff'!B9</f>
        <v>3363.149466189172</v>
      </c>
      <c r="C9" s="133">
        <f>'OD ShareEff'!C9</f>
        <v>17368.614822820426</v>
      </c>
      <c r="D9" s="133">
        <f>SUM('OD ShareEff'!D9:K9)</f>
        <v>73651.060724968745</v>
      </c>
      <c r="E9" s="40">
        <f t="shared" si="1"/>
        <v>94382.825013978349</v>
      </c>
      <c r="F9" s="134">
        <f t="shared" si="2"/>
        <v>-9.483338144468112E-4</v>
      </c>
    </row>
    <row r="10" spans="1:6" x14ac:dyDescent="0.2">
      <c r="A10" s="38">
        <f t="shared" si="0"/>
        <v>2003</v>
      </c>
      <c r="B10" s="133">
        <f>'OD ShareEff'!B10</f>
        <v>3349.4826237259276</v>
      </c>
      <c r="C10" s="133">
        <f>'OD ShareEff'!C10</f>
        <v>17234.558434925515</v>
      </c>
      <c r="D10" s="133">
        <f>SUM('OD ShareEff'!D10:K10)</f>
        <v>73416.196803404353</v>
      </c>
      <c r="E10" s="40">
        <f t="shared" si="1"/>
        <v>94000.237862055801</v>
      </c>
      <c r="F10" s="134">
        <f t="shared" si="2"/>
        <v>-4.05356749881014E-3</v>
      </c>
    </row>
    <row r="11" spans="1:6" x14ac:dyDescent="0.2">
      <c r="A11" s="38">
        <f t="shared" si="0"/>
        <v>2004</v>
      </c>
      <c r="B11" s="133">
        <f>'OD ShareEff'!B11</f>
        <v>3330.9341718635756</v>
      </c>
      <c r="C11" s="133">
        <f>'OD ShareEff'!C11</f>
        <v>17133.633127006058</v>
      </c>
      <c r="D11" s="133">
        <f>SUM('OD ShareEff'!D11:K11)</f>
        <v>73377.679701130372</v>
      </c>
      <c r="E11" s="40">
        <f t="shared" si="1"/>
        <v>93842.247000000003</v>
      </c>
      <c r="F11" s="134">
        <f t="shared" si="2"/>
        <v>-1.6807495986089771E-3</v>
      </c>
    </row>
    <row r="12" spans="1:6" x14ac:dyDescent="0.2">
      <c r="A12" s="38">
        <f t="shared" si="0"/>
        <v>2005</v>
      </c>
      <c r="B12" s="133">
        <f>'OD ShareEff'!B12</f>
        <v>3259.8325958133623</v>
      </c>
      <c r="C12" s="133">
        <f>'OD ShareEff'!C12</f>
        <v>16992.195937465636</v>
      </c>
      <c r="D12" s="133">
        <f>SUM('OD ShareEff'!D12:K12)</f>
        <v>72295.256050746073</v>
      </c>
      <c r="E12" s="40">
        <f t="shared" si="1"/>
        <v>92547.284584025067</v>
      </c>
      <c r="F12" s="134">
        <f t="shared" si="2"/>
        <v>-1.3799354314000367E-2</v>
      </c>
    </row>
    <row r="13" spans="1:6" x14ac:dyDescent="0.2">
      <c r="A13" s="38">
        <f t="shared" si="0"/>
        <v>2006</v>
      </c>
      <c r="B13" s="133">
        <f>'OD ShareEff'!B13</f>
        <v>3197.5089215408461</v>
      </c>
      <c r="C13" s="133">
        <f>'OD ShareEff'!C13</f>
        <v>16862.149241396794</v>
      </c>
      <c r="D13" s="133">
        <f>SUM('OD ShareEff'!D13:K13)</f>
        <v>71228.233278092957</v>
      </c>
      <c r="E13" s="40">
        <f t="shared" si="1"/>
        <v>91287.891441030602</v>
      </c>
      <c r="F13" s="134">
        <f t="shared" si="2"/>
        <v>-1.3608104750507777E-2</v>
      </c>
    </row>
    <row r="14" spans="1:6" x14ac:dyDescent="0.2">
      <c r="A14" s="38">
        <f t="shared" si="0"/>
        <v>2007</v>
      </c>
      <c r="B14" s="133">
        <f>'OD ShareEff'!B14</f>
        <v>3150.8816322685739</v>
      </c>
      <c r="C14" s="133">
        <f>'OD ShareEff'!C14</f>
        <v>16739.23159994388</v>
      </c>
      <c r="D14" s="133">
        <f>SUM('OD ShareEff'!D14:K14)</f>
        <v>70451.035926889366</v>
      </c>
      <c r="E14" s="40">
        <f t="shared" si="1"/>
        <v>90341.149159101828</v>
      </c>
      <c r="F14" s="134">
        <f t="shared" si="2"/>
        <v>-1.0370951360404113E-2</v>
      </c>
    </row>
    <row r="15" spans="1:6" x14ac:dyDescent="0.2">
      <c r="A15" s="38">
        <f t="shared" si="0"/>
        <v>2008</v>
      </c>
      <c r="B15" s="133">
        <f>'OD ShareEff'!B15</f>
        <v>3083.079233934393</v>
      </c>
      <c r="C15" s="133">
        <f>'OD ShareEff'!C15</f>
        <v>16610.147539806665</v>
      </c>
      <c r="D15" s="133">
        <f>SUM('OD ShareEff'!D15:K15)</f>
        <v>69580.296021293296</v>
      </c>
      <c r="E15" s="40">
        <f t="shared" si="1"/>
        <v>89273.522795034354</v>
      </c>
      <c r="F15" s="134">
        <f t="shared" si="2"/>
        <v>-1.1817719544249483E-2</v>
      </c>
    </row>
    <row r="16" spans="1:6" x14ac:dyDescent="0.2">
      <c r="A16" s="38">
        <f t="shared" si="0"/>
        <v>2009</v>
      </c>
      <c r="B16" s="133">
        <f>'OD ShareEff'!B16</f>
        <v>3049.0975508172178</v>
      </c>
      <c r="C16" s="133">
        <f>'OD ShareEff'!C16</f>
        <v>16494.958189631874</v>
      </c>
      <c r="D16" s="133">
        <f>SUM('OD ShareEff'!D16:K16)</f>
        <v>68655.204003194667</v>
      </c>
      <c r="E16" s="40">
        <f t="shared" si="1"/>
        <v>88199.25974364375</v>
      </c>
      <c r="F16" s="134">
        <f t="shared" si="2"/>
        <v>-1.2033389271050021E-2</v>
      </c>
    </row>
    <row r="17" spans="1:6" x14ac:dyDescent="0.2">
      <c r="A17" s="38">
        <f t="shared" si="0"/>
        <v>2010</v>
      </c>
      <c r="B17" s="133">
        <f>'OD ShareEff'!B17</f>
        <v>3032.6093146243479</v>
      </c>
      <c r="C17" s="133">
        <f>'OD ShareEff'!C17</f>
        <v>16302.10125410675</v>
      </c>
      <c r="D17" s="133">
        <f>SUM('OD ShareEff'!D17:K17)</f>
        <v>67837.79463556585</v>
      </c>
      <c r="E17" s="40">
        <f t="shared" si="1"/>
        <v>87172.505204296947</v>
      </c>
      <c r="F17" s="134">
        <f t="shared" si="2"/>
        <v>-1.1641305633756205E-2</v>
      </c>
    </row>
    <row r="18" spans="1:6" x14ac:dyDescent="0.2">
      <c r="A18" s="38">
        <f t="shared" si="0"/>
        <v>2011</v>
      </c>
      <c r="B18" s="133">
        <f>'OD ShareEff'!B18</f>
        <v>3025.2908070288941</v>
      </c>
      <c r="C18" s="133">
        <f>'OD ShareEff'!C18</f>
        <v>16156.305180703896</v>
      </c>
      <c r="D18" s="133">
        <f>SUM('OD ShareEff'!D18:K18)</f>
        <v>67661.834619038418</v>
      </c>
      <c r="E18" s="40">
        <f t="shared" si="1"/>
        <v>86843.430606771202</v>
      </c>
      <c r="F18" s="134">
        <f t="shared" si="2"/>
        <v>-3.774981535227484E-3</v>
      </c>
    </row>
    <row r="19" spans="1:6" x14ac:dyDescent="0.2">
      <c r="A19" s="38">
        <f t="shared" si="0"/>
        <v>2012</v>
      </c>
      <c r="B19" s="133">
        <f>'OD ShareEff'!B19</f>
        <v>3020.2443994900109</v>
      </c>
      <c r="C19" s="133">
        <f>'OD ShareEff'!C19</f>
        <v>16019.319555224542</v>
      </c>
      <c r="D19" s="133">
        <f>SUM('OD ShareEff'!D19:K19)</f>
        <v>67512.95197348966</v>
      </c>
      <c r="E19" s="40">
        <f t="shared" si="1"/>
        <v>86552.515928204215</v>
      </c>
      <c r="F19" s="134">
        <f t="shared" si="2"/>
        <v>-3.3498754774469175E-3</v>
      </c>
    </row>
    <row r="20" spans="1:6" x14ac:dyDescent="0.2">
      <c r="A20" s="38">
        <f t="shared" si="0"/>
        <v>2013</v>
      </c>
      <c r="B20" s="133">
        <f>'OD ShareEff'!B20</f>
        <v>3015.8452603093647</v>
      </c>
      <c r="C20" s="133">
        <f>'OD ShareEff'!C20</f>
        <v>15913.413725488592</v>
      </c>
      <c r="D20" s="133">
        <f>SUM('OD ShareEff'!D20:K20)</f>
        <v>67376.86626081237</v>
      </c>
      <c r="E20" s="40">
        <f t="shared" si="1"/>
        <v>86306.125246610318</v>
      </c>
      <c r="F20" s="134">
        <f t="shared" si="2"/>
        <v>-2.8467188845010538E-3</v>
      </c>
    </row>
    <row r="21" spans="1:6" x14ac:dyDescent="0.2">
      <c r="A21" s="38">
        <f t="shared" si="0"/>
        <v>2014</v>
      </c>
      <c r="B21" s="133">
        <f>'OD ShareEff'!B21</f>
        <v>2978.5467687916839</v>
      </c>
      <c r="C21" s="133">
        <f>'OD ShareEff'!C21</f>
        <v>15693.109109112613</v>
      </c>
      <c r="D21" s="133">
        <f>SUM('OD ShareEff'!D21:K21)</f>
        <v>67376.267906990834</v>
      </c>
      <c r="E21" s="40">
        <f t="shared" si="1"/>
        <v>86047.923784895131</v>
      </c>
      <c r="F21" s="134">
        <f t="shared" si="2"/>
        <v>-2.9916933586973116E-3</v>
      </c>
    </row>
    <row r="22" spans="1:6" x14ac:dyDescent="0.2">
      <c r="A22" s="38">
        <f t="shared" si="0"/>
        <v>2015</v>
      </c>
      <c r="B22" s="133">
        <f>'OD ShareEff'!B22</f>
        <v>2940.9997564360483</v>
      </c>
      <c r="C22" s="133">
        <f>'OD ShareEff'!C22</f>
        <v>15492.459592069617</v>
      </c>
      <c r="D22" s="133">
        <f>SUM('OD ShareEff'!D22:K22)</f>
        <v>67451.08657318214</v>
      </c>
      <c r="E22" s="40">
        <f t="shared" si="1"/>
        <v>85884.545921687808</v>
      </c>
      <c r="F22" s="134">
        <f t="shared" si="2"/>
        <v>-1.8986845471802294E-3</v>
      </c>
    </row>
    <row r="23" spans="1:6" x14ac:dyDescent="0.2">
      <c r="A23" s="38">
        <f t="shared" si="0"/>
        <v>2016</v>
      </c>
      <c r="B23" s="133">
        <f>'OD ShareEff'!B23</f>
        <v>2910.9125860387289</v>
      </c>
      <c r="C23" s="133">
        <f>'OD ShareEff'!C23</f>
        <v>15321.142500246371</v>
      </c>
      <c r="D23" s="133">
        <f>SUM('OD ShareEff'!D23:K23)</f>
        <v>67628.689856609621</v>
      </c>
      <c r="E23" s="40">
        <f t="shared" si="1"/>
        <v>85860.744942894729</v>
      </c>
      <c r="F23" s="134">
        <f t="shared" si="2"/>
        <v>-2.7712760820530757E-4</v>
      </c>
    </row>
    <row r="24" spans="1:6" x14ac:dyDescent="0.2">
      <c r="A24" s="38">
        <f t="shared" si="0"/>
        <v>2017</v>
      </c>
      <c r="B24" s="133">
        <f>'OD ShareEff'!B24</f>
        <v>2886.3252098245171</v>
      </c>
      <c r="C24" s="133">
        <f>'OD ShareEff'!C24</f>
        <v>15178.700317243336</v>
      </c>
      <c r="D24" s="133">
        <f>SUM('OD ShareEff'!D24:K24)</f>
        <v>67814.374270687331</v>
      </c>
      <c r="E24" s="40">
        <f t="shared" si="1"/>
        <v>85879.399797755177</v>
      </c>
      <c r="F24" s="134">
        <f t="shared" si="2"/>
        <v>2.172687282513408E-4</v>
      </c>
    </row>
    <row r="25" spans="1:6" x14ac:dyDescent="0.2">
      <c r="A25" s="38">
        <f t="shared" si="0"/>
        <v>2018</v>
      </c>
      <c r="B25" s="133">
        <f>'OD ShareEff'!B25</f>
        <v>2860.7167129819272</v>
      </c>
      <c r="C25" s="133">
        <f>'OD ShareEff'!C25</f>
        <v>15032.160395345038</v>
      </c>
      <c r="D25" s="133">
        <f>SUM('OD ShareEff'!D25:K25)</f>
        <v>68011.42261188908</v>
      </c>
      <c r="E25" s="40">
        <f t="shared" si="1"/>
        <v>85904.299720216048</v>
      </c>
      <c r="F25" s="134">
        <f t="shared" si="2"/>
        <v>2.8994057386877436E-4</v>
      </c>
    </row>
    <row r="26" spans="1:6" x14ac:dyDescent="0.2">
      <c r="A26" s="38">
        <f t="shared" si="0"/>
        <v>2019</v>
      </c>
      <c r="B26" s="133">
        <f>'OD ShareEff'!B26</f>
        <v>2836.9301904397953</v>
      </c>
      <c r="C26" s="133">
        <f>'OD ShareEff'!C26</f>
        <v>14903.316149010994</v>
      </c>
      <c r="D26" s="133">
        <f>SUM('OD ShareEff'!D26:K26)</f>
        <v>68233.34245261336</v>
      </c>
      <c r="E26" s="40">
        <f t="shared" si="1"/>
        <v>85973.588792064154</v>
      </c>
      <c r="F26" s="134">
        <f t="shared" si="2"/>
        <v>8.0658444424530629E-4</v>
      </c>
    </row>
    <row r="27" spans="1:6" x14ac:dyDescent="0.2">
      <c r="A27" s="38">
        <f t="shared" si="0"/>
        <v>2020</v>
      </c>
      <c r="B27" s="133">
        <f>'OD ShareEff'!B27</f>
        <v>2812.9213932000448</v>
      </c>
      <c r="C27" s="133">
        <f>'OD ShareEff'!C27</f>
        <v>14785.234731750981</v>
      </c>
      <c r="D27" s="133">
        <f>SUM('OD ShareEff'!D27:K27)</f>
        <v>68425.292504457539</v>
      </c>
      <c r="E27" s="40">
        <f t="shared" si="1"/>
        <v>86023.448629408565</v>
      </c>
      <c r="F27" s="134">
        <f>E27/E26-1</f>
        <v>5.7994365531266467E-4</v>
      </c>
    </row>
    <row r="28" spans="1:6" x14ac:dyDescent="0.2">
      <c r="A28" s="38">
        <f t="shared" si="0"/>
        <v>2021</v>
      </c>
      <c r="B28" s="133">
        <f>'OD ShareEff'!B28</f>
        <v>2793.0817045185545</v>
      </c>
      <c r="C28" s="133">
        <f>'OD ShareEff'!C28</f>
        <v>14673.821564786902</v>
      </c>
      <c r="D28" s="133">
        <f>SUM('OD ShareEff'!D28:K28)</f>
        <v>68669.047169815036</v>
      </c>
      <c r="E28" s="40">
        <f t="shared" si="1"/>
        <v>86135.950439120497</v>
      </c>
      <c r="F28" s="134">
        <f t="shared" si="2"/>
        <v>1.3078039941945008E-3</v>
      </c>
    </row>
    <row r="29" spans="1:6" x14ac:dyDescent="0.2">
      <c r="A29" s="38">
        <f t="shared" si="0"/>
        <v>2022</v>
      </c>
      <c r="B29" s="133">
        <f>'OD ShareEff'!B29</f>
        <v>2773.2130955040138</v>
      </c>
      <c r="C29" s="133">
        <f>'OD ShareEff'!C29</f>
        <v>14581.130397880483</v>
      </c>
      <c r="D29" s="133">
        <f>SUM('OD ShareEff'!D29:K29)</f>
        <v>68902.737038204446</v>
      </c>
      <c r="E29" s="40">
        <f t="shared" si="1"/>
        <v>86257.080531588945</v>
      </c>
      <c r="F29" s="134">
        <f t="shared" si="2"/>
        <v>1.4062663945881848E-3</v>
      </c>
    </row>
    <row r="30" spans="1:6" x14ac:dyDescent="0.2">
      <c r="A30" s="38">
        <f t="shared" si="0"/>
        <v>2023</v>
      </c>
      <c r="B30" s="133">
        <f>'OD ShareEff'!B30</f>
        <v>2755.2965038833918</v>
      </c>
      <c r="C30" s="133">
        <f>'OD ShareEff'!C30</f>
        <v>14492.772026417329</v>
      </c>
      <c r="D30" s="133">
        <f>SUM('OD ShareEff'!D30:K30)</f>
        <v>69180.167667524685</v>
      </c>
      <c r="E30" s="40">
        <f t="shared" si="1"/>
        <v>86428.236197825405</v>
      </c>
      <c r="F30" s="134">
        <f t="shared" si="2"/>
        <v>1.9842506282574668E-3</v>
      </c>
    </row>
    <row r="31" spans="1:6" x14ac:dyDescent="0.2">
      <c r="A31" s="38">
        <f t="shared" si="0"/>
        <v>2024</v>
      </c>
      <c r="B31" s="133">
        <f>'OD ShareEff'!B31</f>
        <v>2737.7078901230911</v>
      </c>
      <c r="C31" s="133">
        <f>'OD ShareEff'!C31</f>
        <v>14406.722353726507</v>
      </c>
      <c r="D31" s="133">
        <f>SUM('OD ShareEff'!D31:K31)</f>
        <v>69461.49057100495</v>
      </c>
      <c r="E31" s="40">
        <f t="shared" si="1"/>
        <v>86605.920814854544</v>
      </c>
      <c r="F31" s="134">
        <f t="shared" si="2"/>
        <v>2.0558630471463335E-3</v>
      </c>
    </row>
    <row r="32" spans="1:6" x14ac:dyDescent="0.2">
      <c r="A32" s="38">
        <f t="shared" si="0"/>
        <v>2025</v>
      </c>
      <c r="B32" s="133">
        <f>'OD ShareEff'!B32</f>
        <v>2720.7584618947326</v>
      </c>
      <c r="C32" s="133">
        <f>'OD ShareEff'!C32</f>
        <v>14331.522326540718</v>
      </c>
      <c r="D32" s="133">
        <f>SUM('OD ShareEff'!D32:K32)</f>
        <v>69768.047747277975</v>
      </c>
      <c r="E32" s="40">
        <f t="shared" si="1"/>
        <v>86820.32853571343</v>
      </c>
      <c r="F32" s="134">
        <f t="shared" si="2"/>
        <v>2.475670471967506E-3</v>
      </c>
    </row>
    <row r="33" spans="1:6" x14ac:dyDescent="0.2">
      <c r="A33" s="38">
        <f t="shared" si="0"/>
        <v>2026</v>
      </c>
      <c r="B33" s="133">
        <f>'OD ShareEff'!B33</f>
        <v>2703.8696025019663</v>
      </c>
      <c r="C33" s="133">
        <f>'OD ShareEff'!C33</f>
        <v>14245.015271518572</v>
      </c>
      <c r="D33" s="133">
        <f>SUM('OD ShareEff'!D33:K33)</f>
        <v>70075.289559296958</v>
      </c>
      <c r="E33" s="40">
        <f t="shared" si="1"/>
        <v>87024.174433317501</v>
      </c>
      <c r="F33" s="134">
        <f t="shared" si="2"/>
        <v>2.3479051627892655E-3</v>
      </c>
    </row>
    <row r="34" spans="1:6" x14ac:dyDescent="0.2">
      <c r="A34" s="38">
        <f t="shared" si="0"/>
        <v>2027</v>
      </c>
      <c r="B34" s="133">
        <f>'OD ShareEff'!B34</f>
        <v>2686.806722934045</v>
      </c>
      <c r="C34" s="133">
        <f>'OD ShareEff'!C34</f>
        <v>14163.900935767053</v>
      </c>
      <c r="D34" s="133">
        <f>SUM('OD ShareEff'!D34:K34)</f>
        <v>70388.607348859485</v>
      </c>
      <c r="E34" s="40">
        <f t="shared" si="1"/>
        <v>87239.315007560581</v>
      </c>
      <c r="F34" s="134">
        <f t="shared" si="2"/>
        <v>2.4721932226767773E-3</v>
      </c>
    </row>
    <row r="35" spans="1:6" x14ac:dyDescent="0.2">
      <c r="A35" s="38">
        <f t="shared" si="0"/>
        <v>2028</v>
      </c>
      <c r="B35" s="133">
        <f>'OD ShareEff'!B35</f>
        <v>2671.7586883863337</v>
      </c>
      <c r="C35" s="133">
        <f>'OD ShareEff'!C35</f>
        <v>14102.564952380539</v>
      </c>
      <c r="D35" s="133">
        <f>SUM('OD ShareEff'!D35:K35)</f>
        <v>70712.089502223709</v>
      </c>
      <c r="E35" s="40">
        <f t="shared" si="1"/>
        <v>87486.413142990583</v>
      </c>
      <c r="F35" s="134">
        <f t="shared" si="2"/>
        <v>2.8324171895273142E-3</v>
      </c>
    </row>
    <row r="36" spans="1:6" x14ac:dyDescent="0.2">
      <c r="A36" s="38">
        <f t="shared" si="0"/>
        <v>2029</v>
      </c>
      <c r="B36" s="133">
        <f>'OD ShareEff'!B36</f>
        <v>2657.7789830230272</v>
      </c>
      <c r="C36" s="133">
        <f>'OD ShareEff'!C36</f>
        <v>14046.730600372883</v>
      </c>
      <c r="D36" s="133">
        <f>SUM('OD ShareEff'!D36:K36)</f>
        <v>71055.452865405052</v>
      </c>
      <c r="E36" s="40">
        <f t="shared" si="1"/>
        <v>87759.962448800958</v>
      </c>
      <c r="F36" s="134">
        <f t="shared" si="2"/>
        <v>3.1267632993854377E-3</v>
      </c>
    </row>
    <row r="37" spans="1:6" x14ac:dyDescent="0.2">
      <c r="A37" s="38">
        <f t="shared" si="0"/>
        <v>2030</v>
      </c>
      <c r="B37" s="133">
        <f>'OD ShareEff'!B37</f>
        <v>2646.2444912694505</v>
      </c>
      <c r="C37" s="133">
        <f>'OD ShareEff'!C37</f>
        <v>13999.903398401237</v>
      </c>
      <c r="D37" s="133">
        <f>SUM('OD ShareEff'!D37:K37)</f>
        <v>71404.276319461205</v>
      </c>
      <c r="E37" s="40">
        <f t="shared" si="1"/>
        <v>88050.424209131888</v>
      </c>
      <c r="F37" s="134">
        <f t="shared" si="2"/>
        <v>3.3097297700006578E-3</v>
      </c>
    </row>
    <row r="38" spans="1:6" x14ac:dyDescent="0.2">
      <c r="A38" s="38">
        <f t="shared" si="0"/>
        <v>2031</v>
      </c>
      <c r="B38" s="133">
        <f>'OD ShareEff'!B38</f>
        <v>2631.7384735979972</v>
      </c>
      <c r="C38" s="133">
        <f>'OD ShareEff'!C38</f>
        <v>13955.936550687673</v>
      </c>
      <c r="D38" s="133">
        <f>SUM('OD ShareEff'!D38:K38)</f>
        <v>71735.410743784974</v>
      </c>
      <c r="E38" s="40">
        <f>SUM(B38:D38)</f>
        <v>88323.085768070639</v>
      </c>
      <c r="F38" s="134">
        <f>E38/E37-1</f>
        <v>3.0966524169280252E-3</v>
      </c>
    </row>
    <row r="39" spans="1:6" x14ac:dyDescent="0.2">
      <c r="A39" s="38">
        <f t="shared" si="0"/>
        <v>2032</v>
      </c>
      <c r="B39" s="133">
        <f>'OD ShareEff'!B39</f>
        <v>2616.9503482642594</v>
      </c>
      <c r="C39" s="133">
        <f>'OD ShareEff'!C39</f>
        <v>13899.066274164103</v>
      </c>
      <c r="D39" s="133">
        <f>SUM('OD ShareEff'!D39:K39)</f>
        <v>72036.006977466095</v>
      </c>
      <c r="E39" s="40">
        <f>SUM(B39:D39)</f>
        <v>88552.023599894455</v>
      </c>
      <c r="F39" s="134">
        <f>E39/E38-1</f>
        <v>2.5920497436535683E-3</v>
      </c>
    </row>
    <row r="40" spans="1:6" x14ac:dyDescent="0.2">
      <c r="A40" s="38">
        <f t="shared" si="0"/>
        <v>2033</v>
      </c>
      <c r="B40" s="133">
        <f>'OD ShareEff'!B40</f>
        <v>2597.4163763924817</v>
      </c>
      <c r="C40" s="133">
        <f>'OD ShareEff'!C40</f>
        <v>13836.588068997113</v>
      </c>
      <c r="D40" s="133">
        <f>SUM('OD ShareEff'!D40:K40)</f>
        <v>72308.043397445756</v>
      </c>
      <c r="E40" s="40">
        <f>SUM(B40:D40)</f>
        <v>88742.047842835353</v>
      </c>
      <c r="F40" s="134">
        <f>E40/E39-1</f>
        <v>2.1459051438450505E-3</v>
      </c>
    </row>
    <row r="41" spans="1:6" x14ac:dyDescent="0.2">
      <c r="A41" s="38">
        <f t="shared" si="0"/>
        <v>2034</v>
      </c>
      <c r="B41" s="133">
        <f>'OD ShareEff'!B41</f>
        <v>2576.8698538951476</v>
      </c>
      <c r="C41" s="133">
        <f>'OD ShareEff'!C41</f>
        <v>13756.92770467791</v>
      </c>
      <c r="D41" s="133">
        <f>SUM('OD ShareEff'!D41:K41)</f>
        <v>72558.557669638685</v>
      </c>
      <c r="E41" s="40">
        <f>SUM(B41:D41)</f>
        <v>88892.355228211745</v>
      </c>
      <c r="F41" s="134">
        <f>E41/E40-1</f>
        <v>1.6937561058156803E-3</v>
      </c>
    </row>
    <row r="42" spans="1:6" x14ac:dyDescent="0.2">
      <c r="A42" s="38">
        <f t="shared" si="0"/>
        <v>2035</v>
      </c>
      <c r="B42" s="133">
        <f>'OD ShareEff'!B42</f>
        <v>2556.099737201961</v>
      </c>
      <c r="C42" s="133">
        <f>'OD ShareEff'!C42</f>
        <v>13677.514278373839</v>
      </c>
      <c r="D42" s="133">
        <f>SUM('OD ShareEff'!D42:K42)</f>
        <v>72793.219005824474</v>
      </c>
      <c r="E42" s="40">
        <f>SUM(B42:D42)</f>
        <v>89026.833021400278</v>
      </c>
      <c r="F42" s="134">
        <f>E42/E41-1</f>
        <v>1.5128161791111427E-3</v>
      </c>
    </row>
    <row r="43" spans="1:6" x14ac:dyDescent="0.2">
      <c r="A43" s="38">
        <f t="shared" si="0"/>
        <v>2036</v>
      </c>
      <c r="B43" s="133">
        <f>'OD ShareEff'!B43</f>
        <v>2545.6766575808301</v>
      </c>
      <c r="C43" s="133">
        <f>'OD ShareEff'!C43</f>
        <v>13635.217326440978</v>
      </c>
      <c r="D43" s="133">
        <f>SUM('OD ShareEff'!D43:K43)</f>
        <v>73139.600681818032</v>
      </c>
      <c r="E43" s="40">
        <f t="shared" ref="E43:E50" si="3">SUM(B43:D43)</f>
        <v>89320.49466583984</v>
      </c>
      <c r="F43" s="134">
        <f t="shared" ref="F43:F50" si="4">E43/E42-1</f>
        <v>3.2985745361622243E-3</v>
      </c>
    </row>
    <row r="44" spans="1:6" x14ac:dyDescent="0.2">
      <c r="A44" s="38">
        <f t="shared" si="0"/>
        <v>2037</v>
      </c>
      <c r="B44" s="133">
        <f>'OD ShareEff'!B44</f>
        <v>2529.7736880364814</v>
      </c>
      <c r="C44" s="133">
        <f>'OD ShareEff'!C44</f>
        <v>13574.765527157904</v>
      </c>
      <c r="D44" s="133">
        <f>SUM('OD ShareEff'!D44:K44)</f>
        <v>73429.602808149488</v>
      </c>
      <c r="E44" s="40">
        <f t="shared" si="3"/>
        <v>89534.142023343869</v>
      </c>
      <c r="F44" s="134">
        <f t="shared" si="4"/>
        <v>2.3919186554364202E-3</v>
      </c>
    </row>
    <row r="45" spans="1:6" x14ac:dyDescent="0.2">
      <c r="A45" s="38">
        <f t="shared" si="0"/>
        <v>2038</v>
      </c>
      <c r="B45" s="133">
        <f>'OD ShareEff'!B45</f>
        <v>2514.0534005404711</v>
      </c>
      <c r="C45" s="133">
        <f>'OD ShareEff'!C45</f>
        <v>13514.800867791782</v>
      </c>
      <c r="D45" s="133">
        <f>SUM('OD ShareEff'!D45:K45)</f>
        <v>73720.054201880615</v>
      </c>
      <c r="E45" s="40">
        <f t="shared" si="3"/>
        <v>89748.908470212875</v>
      </c>
      <c r="F45" s="134">
        <f t="shared" si="4"/>
        <v>2.3987100564721864E-3</v>
      </c>
    </row>
    <row r="46" spans="1:6" x14ac:dyDescent="0.2">
      <c r="A46" s="38">
        <f t="shared" si="0"/>
        <v>2039</v>
      </c>
      <c r="B46" s="133">
        <f>'OD ShareEff'!B46</f>
        <v>2498.512665286366</v>
      </c>
      <c r="C46" s="133">
        <f>'OD ShareEff'!C46</f>
        <v>13455.317483678646</v>
      </c>
      <c r="D46" s="133">
        <f>SUM('OD ShareEff'!D46:K46)</f>
        <v>74010.948192984448</v>
      </c>
      <c r="E46" s="40">
        <f t="shared" si="3"/>
        <v>89964.778341949452</v>
      </c>
      <c r="F46" s="134">
        <f t="shared" si="4"/>
        <v>2.4052645922509885E-3</v>
      </c>
    </row>
    <row r="47" spans="1:6" x14ac:dyDescent="0.2">
      <c r="A47" s="38">
        <f t="shared" si="0"/>
        <v>2040</v>
      </c>
      <c r="B47" s="133">
        <f>'OD ShareEff'!B47</f>
        <v>2483.1484235571088</v>
      </c>
      <c r="C47" s="133">
        <f>'OD ShareEff'!C47</f>
        <v>13396.309603917623</v>
      </c>
      <c r="D47" s="133">
        <f>SUM('OD ShareEff'!D47:K47)</f>
        <v>74302.27826421347</v>
      </c>
      <c r="E47" s="40">
        <f t="shared" si="3"/>
        <v>90181.736291688198</v>
      </c>
      <c r="F47" s="134">
        <f t="shared" si="4"/>
        <v>2.4115876650538937E-3</v>
      </c>
    </row>
    <row r="48" spans="1:6" x14ac:dyDescent="0.2">
      <c r="A48" s="38">
        <f t="shared" si="0"/>
        <v>2041</v>
      </c>
      <c r="B48" s="133">
        <f>'OD ShareEff'!B48</f>
        <v>2467.95768571802</v>
      </c>
      <c r="C48" s="133">
        <f>'OD ShareEff'!C48</f>
        <v>13337.771549504427</v>
      </c>
      <c r="D48" s="133">
        <f>SUM('OD ShareEff'!D48:K48)</f>
        <v>74594.038046404312</v>
      </c>
      <c r="E48" s="40">
        <f t="shared" si="3"/>
        <v>90399.767281626759</v>
      </c>
      <c r="F48" s="134">
        <f t="shared" si="4"/>
        <v>2.4176845435017746E-3</v>
      </c>
    </row>
    <row r="49" spans="1:6" x14ac:dyDescent="0.2">
      <c r="A49" s="38">
        <f t="shared" si="0"/>
        <v>2042</v>
      </c>
      <c r="B49" s="133">
        <f>'OD ShareEff'!B49</f>
        <v>2452.9375292774648</v>
      </c>
      <c r="C49" s="133">
        <f>'OD ShareEff'!C49</f>
        <v>13279.697731509686</v>
      </c>
      <c r="D49" s="133">
        <f>SUM('OD ShareEff'!D49:K49)</f>
        <v>74886.22131396101</v>
      </c>
      <c r="E49" s="40">
        <f t="shared" si="3"/>
        <v>90618.856574748163</v>
      </c>
      <c r="F49" s="134">
        <f t="shared" si="4"/>
        <v>2.4235603664648497E-3</v>
      </c>
    </row>
    <row r="50" spans="1:6" x14ac:dyDescent="0.2">
      <c r="A50" s="38">
        <f t="shared" si="0"/>
        <v>2043</v>
      </c>
      <c r="B50" s="133">
        <f>'OD ShareEff'!B50</f>
        <v>2438.0850970124288</v>
      </c>
      <c r="C50" s="133">
        <f>'OD ShareEff'!C50</f>
        <v>13222.082649299944</v>
      </c>
      <c r="D50" s="133">
        <f>SUM('OD ShareEff'!D50:K50)</f>
        <v>75178.821980511333</v>
      </c>
      <c r="E50" s="40">
        <f t="shared" si="3"/>
        <v>90838.989726823711</v>
      </c>
      <c r="F50" s="134">
        <f t="shared" si="4"/>
        <v>2.4292201468463226E-3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pane xSplit="1" ySplit="1" topLeftCell="B2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48"/>
    <col min="2" max="12" width="9.140625" style="149"/>
    <col min="13" max="13" width="2.5703125" style="149" customWidth="1"/>
    <col min="14" max="14" width="9.140625" style="137"/>
    <col min="15" max="15" width="9.140625" style="149"/>
    <col min="16" max="16384" width="9.140625" style="137"/>
  </cols>
  <sheetData>
    <row r="1" spans="1:16" x14ac:dyDescent="0.2">
      <c r="A1" s="135" t="s">
        <v>2</v>
      </c>
      <c r="B1" s="136" t="s">
        <v>14</v>
      </c>
      <c r="C1" s="136" t="s">
        <v>15</v>
      </c>
      <c r="D1" s="136" t="s">
        <v>16</v>
      </c>
      <c r="E1" s="136" t="s">
        <v>17</v>
      </c>
      <c r="F1" s="136" t="s">
        <v>7</v>
      </c>
      <c r="G1" s="136" t="s">
        <v>10</v>
      </c>
      <c r="H1" s="136" t="s">
        <v>18</v>
      </c>
      <c r="I1" s="136" t="s">
        <v>19</v>
      </c>
      <c r="J1" s="136" t="s">
        <v>11</v>
      </c>
      <c r="K1" s="136" t="s">
        <v>12</v>
      </c>
      <c r="L1" s="136" t="s">
        <v>52</v>
      </c>
      <c r="M1" s="136"/>
      <c r="N1" s="136" t="s">
        <v>45</v>
      </c>
      <c r="O1" s="136" t="s">
        <v>13</v>
      </c>
      <c r="P1" s="136"/>
    </row>
    <row r="2" spans="1:16" s="141" customFormat="1" x14ac:dyDescent="0.2">
      <c r="A2" s="138">
        <v>1995</v>
      </c>
      <c r="B2" s="139">
        <f>B3*('OD Shares'!B2/'OD Shares'!B3)/('OD Efficiency'!B2/'OD Efficiency'!B3)</f>
        <v>0.66137076627561708</v>
      </c>
      <c r="C2" s="139">
        <f>C3*('OD Shares'!C2/'OD Shares'!C3)/('OD Efficiency'!C2/'OD Efficiency'!C3)</f>
        <v>2.2262479696911912</v>
      </c>
      <c r="D2" s="139">
        <f>D3*('OD Shares'!D2/'OD Shares'!D3)/('OD Efficiency'!D2/'OD Efficiency'!D3)</f>
        <v>2.3135730077417698</v>
      </c>
      <c r="E2" s="139">
        <f>E3*('OD Shares'!E2/'OD Shares'!E3)/('OD Efficiency'!E2/'OD Efficiency'!E3)</f>
        <v>0.38350344437930067</v>
      </c>
      <c r="F2" s="139">
        <f>F3*('OD Shares'!F2/'OD Shares'!F3)/('OD Efficiency'!F2/'OD Efficiency'!F3)</f>
        <v>8.4024745128212341E-2</v>
      </c>
      <c r="G2" s="139">
        <f>G3*('OD Shares'!G2/'OD Shares'!G3)/('OD Efficiency'!G2/'OD Efficiency'!G3)</f>
        <v>2.0555306009671219</v>
      </c>
      <c r="H2" s="139">
        <f>H3*('OD Shares'!H2/'OD Shares'!H3)/('OD Efficiency'!H2/'OD Efficiency'!H3)</f>
        <v>0.49223931755162931</v>
      </c>
      <c r="I2" s="139">
        <f>I3*('OD Shares'!I2/'OD Shares'!I3)/('OD Efficiency'!I2/'OD Efficiency'!I3)</f>
        <v>4.3567417222398399</v>
      </c>
      <c r="J2" s="139">
        <f>J3*('OD Shares'!J2/'OD Shares'!J3)/('OD Efficiency'!J2/'OD Efficiency'!J3)</f>
        <v>0.37935543917463516</v>
      </c>
      <c r="K2" s="139">
        <f>K3*('OD Shares'!K2/'OD Shares'!K3)/('OD Efficiency'!K2/'OD Efficiency'!K3)</f>
        <v>2.4893662872119964</v>
      </c>
      <c r="L2" s="139">
        <f>'OD PV'!K2</f>
        <v>0</v>
      </c>
      <c r="M2" s="140"/>
      <c r="N2" s="139">
        <f>O2-B2-C2</f>
        <v>12.554334564394505</v>
      </c>
      <c r="O2" s="139">
        <f>SUM(B2:K2)</f>
        <v>15.441953300361313</v>
      </c>
    </row>
    <row r="3" spans="1:16" s="141" customFormat="1" x14ac:dyDescent="0.2">
      <c r="A3" s="138">
        <v>1996</v>
      </c>
      <c r="B3" s="139">
        <f>B4*('OD Shares'!B3/'OD Shares'!B4)/('OD Efficiency'!B3/'OD Efficiency'!B4)</f>
        <v>0.66472386965105479</v>
      </c>
      <c r="C3" s="139">
        <f>C4*('OD Shares'!C3/'OD Shares'!C4)/('OD Efficiency'!C3/'OD Efficiency'!C4)</f>
        <v>2.2348768377907695</v>
      </c>
      <c r="D3" s="139">
        <f>D4*('OD Shares'!D3/'OD Shares'!D4)/('OD Efficiency'!D3/'OD Efficiency'!D4)</f>
        <v>2.30954564815092</v>
      </c>
      <c r="E3" s="139">
        <f>E4*('OD Shares'!E3/'OD Shares'!E4)/('OD Efficiency'!E3/'OD Efficiency'!E4)</f>
        <v>0.38870314758300351</v>
      </c>
      <c r="F3" s="139">
        <f>F4*('OD Shares'!F3/'OD Shares'!F4)/('OD Efficiency'!F3/'OD Efficiency'!F4)</f>
        <v>8.4818901891457993E-2</v>
      </c>
      <c r="G3" s="139">
        <f>G4*('OD Shares'!G3/'OD Shares'!G4)/('OD Efficiency'!G3/'OD Efficiency'!G4)</f>
        <v>2.0524185790228477</v>
      </c>
      <c r="H3" s="139">
        <f>H4*('OD Shares'!H3/'OD Shares'!H4)/('OD Efficiency'!H3/'OD Efficiency'!H4)</f>
        <v>0.4907437146813915</v>
      </c>
      <c r="I3" s="139">
        <f>I4*('OD Shares'!I3/'OD Shares'!I4)/('OD Efficiency'!I3/'OD Efficiency'!I4)</f>
        <v>4.3517673421967977</v>
      </c>
      <c r="J3" s="139">
        <f>J4*('OD Shares'!J3/'OD Shares'!J4)/('OD Efficiency'!J3/'OD Efficiency'!J4)</f>
        <v>0.38213112597096727</v>
      </c>
      <c r="K3" s="139">
        <f>K4*('OD Shares'!K3/'OD Shares'!K4)/('OD Efficiency'!K3/'OD Efficiency'!K4)</f>
        <v>2.543146779762663</v>
      </c>
      <c r="L3" s="139">
        <f>'OD PV'!K3</f>
        <v>0</v>
      </c>
      <c r="M3" s="139"/>
      <c r="N3" s="139">
        <f t="shared" ref="N3:N37" si="0">O3-B3-C3</f>
        <v>12.603275239260048</v>
      </c>
      <c r="O3" s="139">
        <f t="shared" ref="O3:O50" si="1">SUM(B3:K3)</f>
        <v>15.502875946701874</v>
      </c>
    </row>
    <row r="4" spans="1:16" s="141" customFormat="1" x14ac:dyDescent="0.2">
      <c r="A4" s="138">
        <v>1997</v>
      </c>
      <c r="B4" s="139">
        <f>B5*('OD Shares'!B4/'OD Shares'!B5)/('OD Efficiency'!B4/'OD Efficiency'!B5)</f>
        <v>0.66804839572468955</v>
      </c>
      <c r="C4" s="139">
        <f>C5*('OD Shares'!C4/'OD Shares'!C5)/('OD Efficiency'!C4/'OD Efficiency'!C5)</f>
        <v>2.2435057058903478</v>
      </c>
      <c r="D4" s="139">
        <f>D5*('OD Shares'!D4/'OD Shares'!D5)/('OD Efficiency'!D4/'OD Efficiency'!D5)</f>
        <v>2.3057322491171535</v>
      </c>
      <c r="E4" s="139">
        <f>E5*('OD Shares'!E4/'OD Shares'!E5)/('OD Efficiency'!E4/'OD Efficiency'!E5)</f>
        <v>0.39382526229920406</v>
      </c>
      <c r="F4" s="139">
        <f>F5*('OD Shares'!F4/'OD Shares'!F5)/('OD Efficiency'!F4/'OD Efficiency'!F5)</f>
        <v>8.5663792107040199E-2</v>
      </c>
      <c r="G4" s="139">
        <f>G5*('OD Shares'!G4/'OD Shares'!G5)/('OD Efficiency'!G4/'OD Efficiency'!G5)</f>
        <v>2.0495208978582378</v>
      </c>
      <c r="H4" s="139">
        <f>H5*('OD Shares'!H4/'OD Shares'!H5)/('OD Efficiency'!H4/'OD Efficiency'!H5)</f>
        <v>0.48905013911473943</v>
      </c>
      <c r="I4" s="139">
        <f>I5*('OD Shares'!I4/'OD Shares'!I5)/('OD Efficiency'!I4/'OD Efficiency'!I5)</f>
        <v>4.3449282511349994</v>
      </c>
      <c r="J4" s="139">
        <f>J5*('OD Shares'!J4/'OD Shares'!J5)/('OD Efficiency'!J4/'OD Efficiency'!J5)</f>
        <v>0.38490701042355491</v>
      </c>
      <c r="K4" s="139">
        <f>K5*('OD Shares'!K4/'OD Shares'!K5)/('OD Efficiency'!K4/'OD Efficiency'!K5)</f>
        <v>2.5980891508981934</v>
      </c>
      <c r="L4" s="139">
        <f>'OD PV'!K4</f>
        <v>0</v>
      </c>
      <c r="M4" s="139"/>
      <c r="N4" s="139">
        <f t="shared" si="0"/>
        <v>12.651716752953124</v>
      </c>
      <c r="O4" s="139">
        <f t="shared" si="1"/>
        <v>15.563270854568161</v>
      </c>
    </row>
    <row r="5" spans="1:16" s="141" customFormat="1" x14ac:dyDescent="0.2">
      <c r="A5" s="138">
        <v>1998</v>
      </c>
      <c r="B5" s="139">
        <f>B6*('OD Shares'!B5/'OD Shares'!B6)/('OD Efficiency'!B5/'OD Efficiency'!B6)</f>
        <v>0.66712636579602802</v>
      </c>
      <c r="C5" s="139">
        <f>C6*('OD Shares'!C5/'OD Shares'!C6)/('OD Efficiency'!C5/'OD Efficiency'!C6)</f>
        <v>2.2172264880930825</v>
      </c>
      <c r="D5" s="139">
        <f>D6*('OD Shares'!D5/'OD Shares'!D6)/('OD Efficiency'!D5/'OD Efficiency'!D6)</f>
        <v>2.2480892859203738</v>
      </c>
      <c r="E5" s="139">
        <f>E6*('OD Shares'!E5/'OD Shares'!E6)/('OD Efficiency'!E5/'OD Efficiency'!E6)</f>
        <v>0.3983736667370259</v>
      </c>
      <c r="F5" s="139">
        <f>F6*('OD Shares'!F5/'OD Shares'!F6)/('OD Efficiency'!F5/'OD Efficiency'!F6)</f>
        <v>8.5672533310316393E-2</v>
      </c>
      <c r="G5" s="139">
        <f>G6*('OD Shares'!G5/'OD Shares'!G6)/('OD Efficiency'!G5/'OD Efficiency'!G6)</f>
        <v>2.0351592466580049</v>
      </c>
      <c r="H5" s="139">
        <f>H6*('OD Shares'!H5/'OD Shares'!H6)/('OD Efficiency'!H5/'OD Efficiency'!H6)</f>
        <v>0.4878073441531825</v>
      </c>
      <c r="I5" s="139">
        <f>I6*('OD Shares'!I5/'OD Shares'!I6)/('OD Efficiency'!I5/'OD Efficiency'!I6)</f>
        <v>4.3420307435934697</v>
      </c>
      <c r="J5" s="139">
        <f>J6*('OD Shares'!J5/'OD Shares'!J6)/('OD Efficiency'!J5/'OD Efficiency'!J6)</f>
        <v>0.38768275369310279</v>
      </c>
      <c r="K5" s="139">
        <f>K6*('OD Shares'!K5/'OD Shares'!K6)/('OD Efficiency'!K5/'OD Efficiency'!K6)</f>
        <v>2.6542185019477476</v>
      </c>
      <c r="L5" s="139">
        <f>'OD PV'!K5</f>
        <v>0</v>
      </c>
      <c r="M5" s="142"/>
      <c r="N5" s="139">
        <f t="shared" si="0"/>
        <v>12.639034076013225</v>
      </c>
      <c r="O5" s="139">
        <f t="shared" si="1"/>
        <v>15.523386929902335</v>
      </c>
    </row>
    <row r="6" spans="1:16" s="141" customFormat="1" x14ac:dyDescent="0.2">
      <c r="A6" s="138">
        <v>1999</v>
      </c>
      <c r="B6" s="139">
        <f>B7*('OD Shares'!B6/'OD Shares'!B7)/('OD Efficiency'!B6/'OD Efficiency'!B7)</f>
        <v>0.67458995624733797</v>
      </c>
      <c r="C6" s="139">
        <f>C7*('OD Shares'!C6/'OD Shares'!C7)/('OD Efficiency'!C6/'OD Efficiency'!C7)</f>
        <v>2.2004227147031488</v>
      </c>
      <c r="D6" s="139">
        <f>D7*('OD Shares'!D6/'OD Shares'!D7)/('OD Efficiency'!D6/'OD Efficiency'!D7)</f>
        <v>2.1918863848616223</v>
      </c>
      <c r="E6" s="139">
        <f>E7*('OD Shares'!E6/'OD Shares'!E7)/('OD Efficiency'!E6/'OD Efficiency'!E7)</f>
        <v>0.40482856505587433</v>
      </c>
      <c r="F6" s="139">
        <f>F7*('OD Shares'!F6/'OD Shares'!F7)/('OD Efficiency'!F6/'OD Efficiency'!F7)</f>
        <v>8.6357913576798936E-2</v>
      </c>
      <c r="G6" s="139">
        <f>G7*('OD Shares'!G6/'OD Shares'!G7)/('OD Efficiency'!G6/'OD Efficiency'!G7)</f>
        <v>2.0208674710063081</v>
      </c>
      <c r="H6" s="139">
        <f>H7*('OD Shares'!H6/'OD Shares'!H7)/('OD Efficiency'!H6/'OD Efficiency'!H7)</f>
        <v>0.4865718238170138</v>
      </c>
      <c r="I6" s="139">
        <f>I7*('OD Shares'!I6/'OD Shares'!I7)/('OD Efficiency'!I6/'OD Efficiency'!I7)</f>
        <v>4.3391351683162886</v>
      </c>
      <c r="J6" s="139">
        <f>J7*('OD Shares'!J6/'OD Shares'!J7)/('OD Efficiency'!J6/'OD Efficiency'!J7)</f>
        <v>0.39045849696265067</v>
      </c>
      <c r="K6" s="139">
        <f>K7*('OD Shares'!K6/'OD Shares'!K7)/('OD Efficiency'!K6/'OD Efficiency'!K7)</f>
        <v>2.7115604765318544</v>
      </c>
      <c r="L6" s="139">
        <f>'OD PV'!K6</f>
        <v>0</v>
      </c>
      <c r="M6" s="139"/>
      <c r="N6" s="139">
        <f t="shared" si="0"/>
        <v>12.631666300128412</v>
      </c>
      <c r="O6" s="139">
        <f t="shared" si="1"/>
        <v>15.506678971078898</v>
      </c>
    </row>
    <row r="7" spans="1:16" x14ac:dyDescent="0.2">
      <c r="A7" s="138">
        <v>2000</v>
      </c>
      <c r="B7" s="139">
        <f>B8*('OD Shares'!B7/'OD Shares'!B8)/('OD Efficiency'!B7/'OD Efficiency'!B8)</f>
        <v>0.67824413588969101</v>
      </c>
      <c r="C7" s="139">
        <f>C8*('OD Shares'!C7/'OD Shares'!C8)/('OD Efficiency'!C7/'OD Efficiency'!C8)</f>
        <v>2.1792844178747175</v>
      </c>
      <c r="D7" s="139">
        <f>D8*('OD Shares'!D7/'OD Shares'!D8)/('OD Efficiency'!D7/'OD Efficiency'!D8)</f>
        <v>2.1370898774280551</v>
      </c>
      <c r="E7" s="139">
        <f>E8*('OD Shares'!E7/'OD Shares'!E8)/('OD Efficiency'!E7/'OD Efficiency'!E8)</f>
        <v>0.40939064769659217</v>
      </c>
      <c r="F7" s="139">
        <f>F8*('OD Shares'!F7/'OD Shares'!F8)/('OD Efficiency'!F7/'OD Efficiency'!F8)</f>
        <v>8.6639347848723347E-2</v>
      </c>
      <c r="G7" s="139">
        <f>G8*('OD Shares'!G7/'OD Shares'!G8)/('OD Efficiency'!G7/'OD Efficiency'!G8)</f>
        <v>2.0066666709663736</v>
      </c>
      <c r="H7" s="139">
        <f>H8*('OD Shares'!H7/'OD Shares'!H8)/('OD Efficiency'!H7/'OD Efficiency'!H8)</f>
        <v>0.48534537362297042</v>
      </c>
      <c r="I7" s="139">
        <f>I8*('OD Shares'!I7/'OD Shares'!I8)/('OD Efficiency'!I7/'OD Efficiency'!I8)</f>
        <v>4.3362415240148833</v>
      </c>
      <c r="J7" s="139">
        <f>J8*('OD Shares'!J7/'OD Shares'!J8)/('OD Efficiency'!J7/'OD Efficiency'!J8)</f>
        <v>0.39323435317863026</v>
      </c>
      <c r="K7" s="139">
        <f>K8*('OD Shares'!K7/'OD Shares'!K8)/('OD Efficiency'!K7/'OD Efficiency'!K8)</f>
        <v>2.7701412722781193</v>
      </c>
      <c r="L7" s="139">
        <f>'OD PV'!K7</f>
        <v>0</v>
      </c>
      <c r="M7" s="143"/>
      <c r="N7" s="139">
        <f t="shared" si="0"/>
        <v>12.624749067034347</v>
      </c>
      <c r="O7" s="139">
        <f t="shared" si="1"/>
        <v>15.482277620798756</v>
      </c>
    </row>
    <row r="8" spans="1:16" x14ac:dyDescent="0.2">
      <c r="A8" s="138">
        <v>2001</v>
      </c>
      <c r="B8" s="139">
        <f>B9*('OD Shares'!B8/'OD Shares'!B9)/('OD Efficiency'!B8/'OD Efficiency'!B9)</f>
        <v>0.67915906798049475</v>
      </c>
      <c r="C8" s="139">
        <f>C9*('OD Shares'!C8/'OD Shares'!C9)/('OD Efficiency'!C8/'OD Efficiency'!C9)</f>
        <v>2.1553460529157835</v>
      </c>
      <c r="D8" s="139">
        <f>D9*('OD Shares'!D8/'OD Shares'!D9)/('OD Efficiency'!D8/'OD Efficiency'!D9)</f>
        <v>2.0862779558875992</v>
      </c>
      <c r="E8" s="139">
        <f>E9*('OD Shares'!E8/'OD Shares'!E9)/('OD Efficiency'!E8/'OD Efficiency'!E9)</f>
        <v>0.4125923401743794</v>
      </c>
      <c r="F8" s="139">
        <f>F9*('OD Shares'!F8/'OD Shares'!F9)/('OD Efficiency'!F8/'OD Efficiency'!F9)</f>
        <v>8.6689563806561801E-2</v>
      </c>
      <c r="G8" s="139">
        <f>G9*('OD Shares'!G8/'OD Shares'!G9)/('OD Efficiency'!G8/'OD Efficiency'!G9)</f>
        <v>1.9944090461209669</v>
      </c>
      <c r="H8" s="139">
        <f>H9*('OD Shares'!H8/'OD Shares'!H9)/('OD Efficiency'!H8/'OD Efficiency'!H9)</f>
        <v>0.4841276522155642</v>
      </c>
      <c r="I8" s="139">
        <f>I9*('OD Shares'!I8/'OD Shares'!I9)/('OD Efficiency'!I8/'OD Efficiency'!I9)</f>
        <v>4.3333498094015424</v>
      </c>
      <c r="J8" s="139">
        <f>J9*('OD Shares'!J8/'OD Shares'!J9)/('OD Efficiency'!J8/'OD Efficiency'!J9)</f>
        <v>0.39601001173835443</v>
      </c>
      <c r="K8" s="139">
        <f>K9*('OD Shares'!K8/'OD Shares'!K9)/('OD Efficiency'!K8/'OD Efficiency'!K9)</f>
        <v>2.8299876527900443</v>
      </c>
      <c r="L8" s="139">
        <f>'OD PV'!K8</f>
        <v>0</v>
      </c>
      <c r="M8" s="143"/>
      <c r="N8" s="139">
        <f t="shared" si="0"/>
        <v>12.623444032135012</v>
      </c>
      <c r="O8" s="139">
        <f t="shared" si="1"/>
        <v>15.45794915303129</v>
      </c>
    </row>
    <row r="9" spans="1:16" x14ac:dyDescent="0.2">
      <c r="A9" s="138">
        <v>2002</v>
      </c>
      <c r="B9" s="139">
        <f>B10*('OD Shares'!B9/'OD Shares'!B10)/('OD Efficiency'!B9/'OD Efficiency'!B10)</f>
        <v>0.67828466174890312</v>
      </c>
      <c r="C9" s="139">
        <f>C10*('OD Shares'!C9/'OD Shares'!C10)/('OD Efficiency'!C9/'OD Efficiency'!C10)</f>
        <v>2.1409032278327262</v>
      </c>
      <c r="D9" s="139">
        <f>D10*('OD Shares'!D9/'OD Shares'!D10)/('OD Efficiency'!D9/'OD Efficiency'!D10)</f>
        <v>2.049768404429404</v>
      </c>
      <c r="E9" s="139">
        <f>E10*('OD Shares'!E9/'OD Shares'!E10)/('OD Efficiency'!E9/'OD Efficiency'!E10)</f>
        <v>0.4150967996222602</v>
      </c>
      <c r="F9" s="139">
        <f>F10*('OD Shares'!F9/'OD Shares'!F10)/('OD Efficiency'!F9/'OD Efficiency'!F10)</f>
        <v>8.6760052253686409E-2</v>
      </c>
      <c r="G9" s="139">
        <f>G10*('OD Shares'!G9/'OD Shares'!G10)/('OD Efficiency'!G9/'OD Efficiency'!G10)</f>
        <v>1.9849718989171385</v>
      </c>
      <c r="H9" s="139">
        <f>H10*('OD Shares'!H9/'OD Shares'!H10)/('OD Efficiency'!H9/'OD Efficiency'!H10)</f>
        <v>0.48229308876504284</v>
      </c>
      <c r="I9" s="139">
        <f>I10*('OD Shares'!I9/'OD Shares'!I10)/('OD Efficiency'!I9/'OD Efficiency'!I10)</f>
        <v>4.3248489869653257</v>
      </c>
      <c r="J9" s="139">
        <f>J10*('OD Shares'!J9/'OD Shares'!J10)/('OD Efficiency'!J9/'OD Efficiency'!J10)</f>
        <v>0.39878595266415789</v>
      </c>
      <c r="K9" s="139">
        <f>K10*('OD Shares'!K9/'OD Shares'!K10)/('OD Efficiency'!K9/'OD Efficiency'!K10)</f>
        <v>2.8911269598744229</v>
      </c>
      <c r="L9" s="139">
        <f>'OD PV'!K9</f>
        <v>0</v>
      </c>
      <c r="M9" s="143"/>
      <c r="N9" s="139">
        <f t="shared" si="0"/>
        <v>12.633652143491439</v>
      </c>
      <c r="O9" s="139">
        <f t="shared" si="1"/>
        <v>15.452840033073068</v>
      </c>
    </row>
    <row r="10" spans="1:16" x14ac:dyDescent="0.2">
      <c r="A10" s="138">
        <v>2003</v>
      </c>
      <c r="B10" s="139">
        <f>B11*('OD Shares'!B10/'OD Shares'!B11)/('OD Efficiency'!B10/'OD Efficiency'!B11)</f>
        <v>0.67552831395331703</v>
      </c>
      <c r="C10" s="139">
        <f>C11*('OD Shares'!C10/'OD Shares'!C11)/('OD Efficiency'!C10/'OD Efficiency'!C11)</f>
        <v>2.1243790687973885</v>
      </c>
      <c r="D10" s="139">
        <f>D11*('OD Shares'!D10/'OD Shares'!D11)/('OD Efficiency'!D10/'OD Efficiency'!D11)</f>
        <v>2.0170972047539792</v>
      </c>
      <c r="E10" s="139">
        <f>E11*('OD Shares'!E10/'OD Shares'!E11)/('OD Efficiency'!E10/'OD Efficiency'!E11)</f>
        <v>0.41696146862698985</v>
      </c>
      <c r="F10" s="139">
        <f>F11*('OD Shares'!F10/'OD Shares'!F11)/('OD Efficiency'!F10/'OD Efficiency'!F11)</f>
        <v>8.674332330788688E-2</v>
      </c>
      <c r="G10" s="139">
        <f>G11*('OD Shares'!G10/'OD Shares'!G11)/('OD Efficiency'!G10/'OD Efficiency'!G11)</f>
        <v>1.9787522277634524</v>
      </c>
      <c r="H10" s="139">
        <f>H11*('OD Shares'!H10/'OD Shares'!H11)/('OD Efficiency'!H10/'OD Efficiency'!H11)</f>
        <v>0.4755382467851324</v>
      </c>
      <c r="I10" s="139">
        <f>I11*('OD Shares'!I10/'OD Shares'!I11)/('OD Efficiency'!I10/'OD Efficiency'!I11)</f>
        <v>4.2720684391660475</v>
      </c>
      <c r="J10" s="139">
        <f>J11*('OD Shares'!J10/'OD Shares'!J11)/('OD Efficiency'!J10/'OD Efficiency'!J11)</f>
        <v>0.40156161122388206</v>
      </c>
      <c r="K10" s="139">
        <f>K11*('OD Shares'!K10/'OD Shares'!K11)/('OD Efficiency'!K10/'OD Efficiency'!K11)</f>
        <v>2.9535871260328941</v>
      </c>
      <c r="L10" s="139">
        <f>'OD PV'!K10</f>
        <v>0</v>
      </c>
      <c r="M10" s="143"/>
      <c r="N10" s="139">
        <f t="shared" si="0"/>
        <v>12.602309647660265</v>
      </c>
      <c r="O10" s="139">
        <f t="shared" si="1"/>
        <v>15.40221703041097</v>
      </c>
    </row>
    <row r="11" spans="1:16" x14ac:dyDescent="0.2">
      <c r="A11" s="138">
        <v>2004</v>
      </c>
      <c r="B11" s="144">
        <f>'OD BaseYrInput'!N5</f>
        <v>0.67178743638486416</v>
      </c>
      <c r="C11" s="144">
        <f>'OD BaseYrInput'!N6</f>
        <v>2.1119387377923577</v>
      </c>
      <c r="D11" s="144">
        <f>'OD BaseYrInput'!N8</f>
        <v>1.987531386394179</v>
      </c>
      <c r="E11" s="144">
        <f>'OD BaseYrInput'!N7</f>
        <v>0.41824904956516512</v>
      </c>
      <c r="F11" s="144">
        <f>'OD BaseYrInput'!N9</f>
        <v>8.6662992382854506E-2</v>
      </c>
      <c r="G11" s="144">
        <f>'OD BaseYrInput'!N12</f>
        <v>1.9715704369799414</v>
      </c>
      <c r="H11" s="144">
        <f>'OD BaseYrInput'!N10</f>
        <v>0.47173377726503263</v>
      </c>
      <c r="I11" s="144">
        <f>'OD BaseYrInput'!N11</f>
        <v>4.2456039953852924</v>
      </c>
      <c r="J11" s="144">
        <f>'OD BaseYrInput'!N13</f>
        <v>0.40433738273003794</v>
      </c>
      <c r="K11" s="144">
        <f>'OD BaseYrInput'!N14</f>
        <v>3.0173966872233682</v>
      </c>
      <c r="L11" s="145">
        <f>'OD PV'!K11</f>
        <v>0</v>
      </c>
      <c r="M11" s="146"/>
      <c r="N11" s="144">
        <f t="shared" si="0"/>
        <v>12.603085707925871</v>
      </c>
      <c r="O11" s="139">
        <f t="shared" si="1"/>
        <v>15.386811882103093</v>
      </c>
    </row>
    <row r="12" spans="1:16" x14ac:dyDescent="0.2">
      <c r="A12" s="138">
        <v>2005</v>
      </c>
      <c r="B12" s="139">
        <f>B11*('OD Shares'!B12/'OD Shares'!B11)/('OD Efficiency'!B12/'OD Efficiency'!B11)</f>
        <v>0.65744757164026224</v>
      </c>
      <c r="C12" s="139">
        <f>C11*('OD Shares'!C12/'OD Shares'!C11)/('OD Efficiency'!C12/'OD Efficiency'!C11)</f>
        <v>2.0945048008485307</v>
      </c>
      <c r="D12" s="139">
        <f>D11*('OD Shares'!D12/'OD Shares'!D11)/('OD Efficiency'!D12/'OD Efficiency'!D11)</f>
        <v>1.9858138030805159</v>
      </c>
      <c r="E12" s="139">
        <f>E11*('OD Shares'!E12/'OD Shares'!E11)/('OD Efficiency'!E12/'OD Efficiency'!E11)</f>
        <v>0.41234179049922487</v>
      </c>
      <c r="F12" s="139">
        <f>F11*('OD Shares'!F12/'OD Shares'!F11)/('OD Efficiency'!F12/'OD Efficiency'!F11)</f>
        <v>8.4879607338338561E-2</v>
      </c>
      <c r="G12" s="139">
        <f>G11*('OD Shares'!G12/'OD Shares'!G11)/('OD Efficiency'!G12/'OD Efficiency'!G11)</f>
        <v>1.9677173012247573</v>
      </c>
      <c r="H12" s="139">
        <f>H11*('OD Shares'!H12/'OD Shares'!H11)/('OD Efficiency'!H12/'OD Efficiency'!H11)</f>
        <v>0.4520823479759829</v>
      </c>
      <c r="I12" s="139">
        <f>I11*('OD Shares'!I12/'OD Shares'!I11)/('OD Efficiency'!I12/'OD Efficiency'!I11)</f>
        <v>4.0687411317838444</v>
      </c>
      <c r="J12" s="139">
        <f>J11*('OD Shares'!J12/'OD Shares'!J11)/('OD Efficiency'!J12/'OD Efficiency'!J11)</f>
        <v>0.40517309692124076</v>
      </c>
      <c r="K12" s="139">
        <f>K11*('OD Shares'!K12/'OD Shares'!K11)/('OD Efficiency'!K12/'OD Efficiency'!K11)</f>
        <v>3.0620557735542975</v>
      </c>
      <c r="L12" s="139">
        <f>'OD PV'!K12</f>
        <v>0</v>
      </c>
      <c r="M12" s="143"/>
      <c r="N12" s="139">
        <f t="shared" si="0"/>
        <v>12.438804852378203</v>
      </c>
      <c r="O12" s="139">
        <f t="shared" si="1"/>
        <v>15.190757224866996</v>
      </c>
    </row>
    <row r="13" spans="1:16" x14ac:dyDescent="0.2">
      <c r="A13" s="138">
        <v>2006</v>
      </c>
      <c r="B13" s="139">
        <f>B12*('OD Shares'!B13/'OD Shares'!B12)/('OD Efficiency'!B13/'OD Efficiency'!B12)</f>
        <v>0.64487804633433432</v>
      </c>
      <c r="C13" s="139">
        <f>C12*('OD Shares'!C13/'OD Shares'!C12)/('OD Efficiency'!C13/'OD Efficiency'!C12)</f>
        <v>2.078474887454576</v>
      </c>
      <c r="D13" s="139">
        <f>D12*('OD Shares'!D13/'OD Shares'!D12)/('OD Efficiency'!D13/'OD Efficiency'!D12)</f>
        <v>1.9840977040666528</v>
      </c>
      <c r="E13" s="139">
        <f>E12*('OD Shares'!E13/'OD Shares'!E12)/('OD Efficiency'!E13/'OD Efficiency'!E12)</f>
        <v>0.39869129927060049</v>
      </c>
      <c r="F13" s="139">
        <f>F12*('OD Shares'!F13/'OD Shares'!F12)/('OD Efficiency'!F13/'OD Efficiency'!F12)</f>
        <v>8.274021503661437E-2</v>
      </c>
      <c r="G13" s="139">
        <f>G12*('OD Shares'!G13/'OD Shares'!G12)/('OD Efficiency'!G13/'OD Efficiency'!G12)</f>
        <v>1.9575241414973521</v>
      </c>
      <c r="H13" s="139">
        <f>H12*('OD Shares'!H13/'OD Shares'!H12)/('OD Efficiency'!H13/'OD Efficiency'!H12)</f>
        <v>0.4342344603510217</v>
      </c>
      <c r="I13" s="139">
        <f>I12*('OD Shares'!I13/'OD Shares'!I12)/('OD Efficiency'!I13/'OD Efficiency'!I12)</f>
        <v>3.9081101431591931</v>
      </c>
      <c r="J13" s="139">
        <f>J12*('OD Shares'!J13/'OD Shares'!J12)/('OD Efficiency'!J13/'OD Efficiency'!J12)</f>
        <v>0.40600881111244363</v>
      </c>
      <c r="K13" s="139">
        <f>K12*('OD Shares'!K13/'OD Shares'!K12)/('OD Efficiency'!K13/'OD Efficiency'!K12)</f>
        <v>3.1067148598852263</v>
      </c>
      <c r="L13" s="139">
        <f>'OD PV'!K13</f>
        <v>0</v>
      </c>
      <c r="M13" s="143"/>
      <c r="N13" s="139">
        <f t="shared" si="0"/>
        <v>12.278121634379104</v>
      </c>
      <c r="O13" s="139">
        <f t="shared" si="1"/>
        <v>15.001474568168014</v>
      </c>
    </row>
    <row r="14" spans="1:16" x14ac:dyDescent="0.2">
      <c r="A14" s="138">
        <v>2007</v>
      </c>
      <c r="B14" s="139">
        <f>B13*('OD Shares'!B14/'OD Shares'!B13)/('OD Efficiency'!B14/'OD Efficiency'!B13)</f>
        <v>0.63547418978550596</v>
      </c>
      <c r="C14" s="139">
        <f>C13*('OD Shares'!C14/'OD Shares'!C13)/('OD Efficiency'!C14/'OD Efficiency'!C13)</f>
        <v>2.0633237209379245</v>
      </c>
      <c r="D14" s="139">
        <f>D13*('OD Shares'!D14/'OD Shares'!D13)/('OD Efficiency'!D14/'OD Efficiency'!D13)</f>
        <v>1.9823830880698887</v>
      </c>
      <c r="E14" s="139">
        <f>E13*('OD Shares'!E14/'OD Shares'!E13)/('OD Efficiency'!E14/'OD Efficiency'!E13)</f>
        <v>0.38567795980726149</v>
      </c>
      <c r="F14" s="139">
        <f>F13*('OD Shares'!F14/'OD Shares'!F13)/('OD Efficiency'!F14/'OD Efficiency'!F13)</f>
        <v>8.0860133587189131E-2</v>
      </c>
      <c r="G14" s="139">
        <f>G13*('OD Shares'!G14/'OD Shares'!G13)/('OD Efficiency'!G14/'OD Efficiency'!G13)</f>
        <v>1.9474516610984436</v>
      </c>
      <c r="H14" s="139">
        <f>H13*('OD Shares'!H14/'OD Shares'!H13)/('OD Efficiency'!H14/'OD Efficiency'!H13)</f>
        <v>0.42091543547109195</v>
      </c>
      <c r="I14" s="139">
        <f>I13*('OD Shares'!I14/'OD Shares'!I13)/('OD Efficiency'!I14/'OD Efficiency'!I13)</f>
        <v>3.7882389192398263</v>
      </c>
      <c r="J14" s="139">
        <f>J13*('OD Shares'!J14/'OD Shares'!J13)/('OD Efficiency'!J14/'OD Efficiency'!J13)</f>
        <v>0.40684452530364651</v>
      </c>
      <c r="K14" s="139">
        <f>K13*('OD Shares'!K14/'OD Shares'!K13)/('OD Efficiency'!K14/'OD Efficiency'!K13)</f>
        <v>3.1513739462161556</v>
      </c>
      <c r="L14" s="139">
        <f>'OD PV'!K14</f>
        <v>0</v>
      </c>
      <c r="M14" s="143"/>
      <c r="N14" s="139">
        <f t="shared" si="0"/>
        <v>12.163745668793503</v>
      </c>
      <c r="O14" s="139">
        <f t="shared" si="1"/>
        <v>14.862543579516934</v>
      </c>
    </row>
    <row r="15" spans="1:16" x14ac:dyDescent="0.2">
      <c r="A15" s="138">
        <v>2008</v>
      </c>
      <c r="B15" s="139">
        <f>B14*('OD Shares'!B15/'OD Shares'!B14)/('OD Efficiency'!B15/'OD Efficiency'!B14)</f>
        <v>0.62179970779111049</v>
      </c>
      <c r="C15" s="139">
        <f>C14*('OD Shares'!C15/'OD Shares'!C14)/('OD Efficiency'!C15/'OD Efficiency'!C14)</f>
        <v>2.0474124646962109</v>
      </c>
      <c r="D15" s="139">
        <f>D14*('OD Shares'!D15/'OD Shares'!D14)/('OD Efficiency'!D15/'OD Efficiency'!D14)</f>
        <v>1.9806699538086305</v>
      </c>
      <c r="E15" s="139">
        <f>E14*('OD Shares'!E15/'OD Shares'!E14)/('OD Efficiency'!E15/'OD Efficiency'!E14)</f>
        <v>0.36905548233081781</v>
      </c>
      <c r="F15" s="139">
        <f>F14*('OD Shares'!F15/'OD Shares'!F14)/('OD Efficiency'!F15/'OD Efficiency'!F14)</f>
        <v>7.822618835982155E-2</v>
      </c>
      <c r="G15" s="139">
        <f>G14*('OD Shares'!G15/'OD Shares'!G14)/('OD Efficiency'!G15/'OD Efficiency'!G14)</f>
        <v>1.9294677226139954</v>
      </c>
      <c r="H15" s="139">
        <f>H14*('OD Shares'!H15/'OD Shares'!H14)/('OD Efficiency'!H15/'OD Efficiency'!H14)</f>
        <v>0.40732273145412146</v>
      </c>
      <c r="I15" s="139">
        <f>I14*('OD Shares'!I15/'OD Shares'!I14)/('OD Efficiency'!I15/'OD Efficiency'!I14)</f>
        <v>3.6659045830870918</v>
      </c>
      <c r="J15" s="139">
        <f>J14*('OD Shares'!J15/'OD Shares'!J14)/('OD Efficiency'!J15/'OD Efficiency'!J14)</f>
        <v>0.40768023949484938</v>
      </c>
      <c r="K15" s="139">
        <f>K14*('OD Shares'!K15/'OD Shares'!K14)/('OD Efficiency'!K15/'OD Efficiency'!K14)</f>
        <v>3.1960330325470845</v>
      </c>
      <c r="L15" s="139">
        <f>'OD PV'!K15</f>
        <v>0</v>
      </c>
      <c r="M15" s="143"/>
      <c r="N15" s="139">
        <f t="shared" si="0"/>
        <v>12.034359933696411</v>
      </c>
      <c r="O15" s="139">
        <f t="shared" si="1"/>
        <v>14.703572106183733</v>
      </c>
    </row>
    <row r="16" spans="1:16" x14ac:dyDescent="0.2">
      <c r="A16" s="138">
        <v>2009</v>
      </c>
      <c r="B16" s="139">
        <f>B15*('OD Shares'!B16/'OD Shares'!B15)/('OD Efficiency'!B16/'OD Efficiency'!B15)</f>
        <v>0.61494623467892406</v>
      </c>
      <c r="C16" s="139">
        <f>C15*('OD Shares'!C16/'OD Shares'!C15)/('OD Efficiency'!C16/'OD Efficiency'!C15)</f>
        <v>2.033213908615783</v>
      </c>
      <c r="D16" s="139">
        <f>D15*('OD Shares'!D16/'OD Shares'!D15)/('OD Efficiency'!D16/'OD Efficiency'!D15)</f>
        <v>1.9749236160858381</v>
      </c>
      <c r="E16" s="139">
        <f>E15*('OD Shares'!E16/'OD Shares'!E15)/('OD Efficiency'!E16/'OD Efficiency'!E15)</f>
        <v>0.35405947464423554</v>
      </c>
      <c r="F16" s="139">
        <f>F15*('OD Shares'!F16/'OD Shares'!F15)/('OD Efficiency'!F16/'OD Efficiency'!F15)</f>
        <v>7.5861028211720499E-2</v>
      </c>
      <c r="G16" s="139">
        <f>G15*('OD Shares'!G16/'OD Shares'!G15)/('OD Efficiency'!G16/'OD Efficiency'!G15)</f>
        <v>1.8606287269570956</v>
      </c>
      <c r="H16" s="139">
        <f>H15*('OD Shares'!H16/'OD Shares'!H15)/('OD Efficiency'!H16/'OD Efficiency'!H15)</f>
        <v>0.39549930393365951</v>
      </c>
      <c r="I16" s="139">
        <f>I15*('OD Shares'!I16/'OD Shares'!I15)/('OD Efficiency'!I16/'OD Efficiency'!I15)</f>
        <v>3.5594937354029343</v>
      </c>
      <c r="J16" s="139">
        <f>J15*('OD Shares'!J16/'OD Shares'!J15)/('OD Efficiency'!J16/'OD Efficiency'!J15)</f>
        <v>0.40851595368605226</v>
      </c>
      <c r="K16" s="139">
        <f>K15*('OD Shares'!K16/'OD Shares'!K15)/('OD Efficiency'!K16/'OD Efficiency'!K15)</f>
        <v>3.2625556297579479</v>
      </c>
      <c r="L16" s="139">
        <f>'OD PV'!K16</f>
        <v>0</v>
      </c>
      <c r="M16" s="143"/>
      <c r="N16" s="139">
        <f t="shared" si="0"/>
        <v>11.891537468679482</v>
      </c>
      <c r="O16" s="139">
        <f t="shared" si="1"/>
        <v>14.539697611974191</v>
      </c>
    </row>
    <row r="17" spans="1:15" x14ac:dyDescent="0.2">
      <c r="A17" s="138">
        <v>2010</v>
      </c>
      <c r="B17" s="139">
        <f>B16*('OD Shares'!B17/'OD Shares'!B16)/('OD Efficiency'!B17/'OD Efficiency'!B16)</f>
        <v>0.61162086427200335</v>
      </c>
      <c r="C17" s="139">
        <f>C16*('OD Shares'!C17/'OD Shares'!C16)/('OD Efficiency'!C17/'OD Efficiency'!C16)</f>
        <v>2.009441832374379</v>
      </c>
      <c r="D17" s="139">
        <f>D16*('OD Shares'!D17/'OD Shares'!D16)/('OD Efficiency'!D17/'OD Efficiency'!D16)</f>
        <v>1.9699732663893219</v>
      </c>
      <c r="E17" s="139">
        <f>E16*('OD Shares'!E17/'OD Shares'!E16)/('OD Efficiency'!E17/'OD Efficiency'!E16)</f>
        <v>0.34019562648113194</v>
      </c>
      <c r="F17" s="139">
        <f>F16*('OD Shares'!F17/'OD Shares'!F16)/('OD Efficiency'!F17/'OD Efficiency'!F16)</f>
        <v>7.3994503653636745E-2</v>
      </c>
      <c r="G17" s="139">
        <f>G16*('OD Shares'!G17/'OD Shares'!G16)/('OD Efficiency'!G17/'OD Efficiency'!G16)</f>
        <v>1.7963023579234945</v>
      </c>
      <c r="H17" s="139">
        <f>H16*('OD Shares'!H17/'OD Shares'!H16)/('OD Efficiency'!H17/'OD Efficiency'!H16)</f>
        <v>0.38403293078973133</v>
      </c>
      <c r="I17" s="139">
        <f>I16*('OD Shares'!I17/'OD Shares'!I16)/('OD Efficiency'!I17/'OD Efficiency'!I16)</f>
        <v>3.4562963771075803</v>
      </c>
      <c r="J17" s="139">
        <f>J16*('OD Shares'!J17/'OD Shares'!J16)/('OD Efficiency'!J17/'OD Efficiency'!J16)</f>
        <v>0.40935166787725508</v>
      </c>
      <c r="K17" s="139">
        <f>K16*('OD Shares'!K17/'OD Shares'!K16)/('OD Efficiency'!K17/'OD Efficiency'!K16)</f>
        <v>3.3377504770022566</v>
      </c>
      <c r="L17" s="139">
        <f>'OD PV'!K17</f>
        <v>0</v>
      </c>
      <c r="M17" s="143"/>
      <c r="N17" s="139">
        <f t="shared" si="0"/>
        <v>11.767897207224408</v>
      </c>
      <c r="O17" s="139">
        <f t="shared" si="1"/>
        <v>14.38895990387079</v>
      </c>
    </row>
    <row r="18" spans="1:15" x14ac:dyDescent="0.2">
      <c r="A18" s="138">
        <v>2011</v>
      </c>
      <c r="B18" s="139">
        <f>B17*('OD Shares'!B18/'OD Shares'!B17)/('OD Efficiency'!B18/'OD Efficiency'!B17)</f>
        <v>0.61014485748170333</v>
      </c>
      <c r="C18" s="139">
        <f>C17*('OD Shares'!C18/'OD Shares'!C17)/('OD Efficiency'!C18/'OD Efficiency'!C17)</f>
        <v>1.991470607418466</v>
      </c>
      <c r="D18" s="139">
        <f>D17*('OD Shares'!D18/'OD Shares'!D17)/('OD Efficiency'!D18/'OD Efficiency'!D17)</f>
        <v>1.966339204837833</v>
      </c>
      <c r="E18" s="139">
        <f>E17*('OD Shares'!E18/'OD Shares'!E17)/('OD Efficiency'!E18/'OD Efficiency'!E17)</f>
        <v>0.33734354181089832</v>
      </c>
      <c r="F18" s="139">
        <f>F17*('OD Shares'!F18/'OD Shares'!F17)/('OD Efficiency'!F18/'OD Efficiency'!F17)</f>
        <v>7.3155718931919592E-2</v>
      </c>
      <c r="G18" s="139">
        <f>G17*('OD Shares'!G18/'OD Shares'!G17)/('OD Efficiency'!G18/'OD Efficiency'!G17)</f>
        <v>1.7498503021631655</v>
      </c>
      <c r="H18" s="139">
        <f>H17*('OD Shares'!H18/'OD Shares'!H17)/('OD Efficiency'!H18/'OD Efficiency'!H17)</f>
        <v>0.37559669746774493</v>
      </c>
      <c r="I18" s="139">
        <f>I17*('OD Shares'!I18/'OD Shares'!I17)/('OD Efficiency'!I18/'OD Efficiency'!I17)</f>
        <v>3.3803702772097028</v>
      </c>
      <c r="J18" s="139">
        <f>J17*('OD Shares'!J18/'OD Shares'!J17)/('OD Efficiency'!J18/'OD Efficiency'!J17)</f>
        <v>0.4101873820684579</v>
      </c>
      <c r="K18" s="139">
        <f>K17*('OD Shares'!K18/'OD Shares'!K17)/('OD Efficiency'!K18/'OD Efficiency'!K17)</f>
        <v>3.4635548280290962</v>
      </c>
      <c r="L18" s="139">
        <f>'OD PV'!K18</f>
        <v>0</v>
      </c>
      <c r="M18" s="143"/>
      <c r="N18" s="139">
        <f t="shared" si="0"/>
        <v>11.756397952518817</v>
      </c>
      <c r="O18" s="139">
        <f t="shared" si="1"/>
        <v>14.358013417418986</v>
      </c>
    </row>
    <row r="19" spans="1:15" x14ac:dyDescent="0.2">
      <c r="A19" s="138">
        <v>2012</v>
      </c>
      <c r="B19" s="139">
        <f>B18*('OD Shares'!B19/'OD Shares'!B18)/('OD Efficiency'!B19/'OD Efficiency'!B18)</f>
        <v>0.60912709099080842</v>
      </c>
      <c r="C19" s="139">
        <f>C18*('OD Shares'!C19/'OD Shares'!C18)/('OD Efficiency'!C19/'OD Efficiency'!C18)</f>
        <v>1.9745853825028843</v>
      </c>
      <c r="D19" s="139">
        <f>D18*('OD Shares'!D19/'OD Shares'!D18)/('OD Efficiency'!D19/'OD Efficiency'!D18)</f>
        <v>1.964722342921148</v>
      </c>
      <c r="E19" s="139">
        <f>E18*('OD Shares'!E19/'OD Shares'!E18)/('OD Efficiency'!E19/'OD Efficiency'!E18)</f>
        <v>0.33347947795660116</v>
      </c>
      <c r="F19" s="139">
        <f>F18*('OD Shares'!F19/'OD Shares'!F18)/('OD Efficiency'!F19/'OD Efficiency'!F18)</f>
        <v>7.2111598372213037E-2</v>
      </c>
      <c r="G19" s="139">
        <f>G18*('OD Shares'!G19/'OD Shares'!G18)/('OD Efficiency'!G19/'OD Efficiency'!G18)</f>
        <v>1.701891167308774</v>
      </c>
      <c r="H19" s="139">
        <f>H18*('OD Shares'!H19/'OD Shares'!H18)/('OD Efficiency'!H19/'OD Efficiency'!H18)</f>
        <v>0.37171470962491282</v>
      </c>
      <c r="I19" s="139">
        <f>I18*('OD Shares'!I19/'OD Shares'!I18)/('OD Efficiency'!I19/'OD Efficiency'!I18)</f>
        <v>3.3454323866242142</v>
      </c>
      <c r="J19" s="139">
        <f>J18*('OD Shares'!J19/'OD Shares'!J18)/('OD Efficiency'!J19/'OD Efficiency'!J18)</f>
        <v>0.41102309625966071</v>
      </c>
      <c r="K19" s="139">
        <f>K18*('OD Shares'!K19/'OD Shares'!K18)/('OD Efficiency'!K19/'OD Efficiency'!K18)</f>
        <v>3.5399924160508371</v>
      </c>
      <c r="L19" s="139">
        <f>'OD PV'!K19</f>
        <v>0</v>
      </c>
      <c r="M19" s="143"/>
      <c r="N19" s="139">
        <f t="shared" si="0"/>
        <v>11.740367195118358</v>
      </c>
      <c r="O19" s="139">
        <f t="shared" si="1"/>
        <v>14.32407966861205</v>
      </c>
    </row>
    <row r="20" spans="1:15" x14ac:dyDescent="0.2">
      <c r="A20" s="138">
        <v>2013</v>
      </c>
      <c r="B20" s="139">
        <f>B19*('OD Shares'!B20/'OD Shares'!B19)/('OD Efficiency'!B20/'OD Efficiency'!B19)</f>
        <v>0.60823986648261186</v>
      </c>
      <c r="C20" s="139">
        <f>C19*('OD Shares'!C20/'OD Shares'!C19)/('OD Efficiency'!C20/'OD Efficiency'!C19)</f>
        <v>1.9615311386820071</v>
      </c>
      <c r="D20" s="139">
        <f>D19*('OD Shares'!D20/'OD Shares'!D19)/('OD Efficiency'!D20/'OD Efficiency'!D19)</f>
        <v>1.9630179362048592</v>
      </c>
      <c r="E20" s="139">
        <f>E19*('OD Shares'!E20/'OD Shares'!E19)/('OD Efficiency'!E20/'OD Efficiency'!E19)</f>
        <v>0.3287463890451407</v>
      </c>
      <c r="F20" s="139">
        <f>F19*('OD Shares'!F20/'OD Shares'!F19)/('OD Efficiency'!F20/'OD Efficiency'!F19)</f>
        <v>7.1264033165530746E-2</v>
      </c>
      <c r="G20" s="139">
        <f>G19*('OD Shares'!G20/'OD Shares'!G19)/('OD Efficiency'!G20/'OD Efficiency'!G19)</f>
        <v>1.6533879728600269</v>
      </c>
      <c r="H20" s="139">
        <f>H19*('OD Shares'!H20/'OD Shares'!H19)/('OD Efficiency'!H20/'OD Efficiency'!H19)</f>
        <v>0.3673348497168335</v>
      </c>
      <c r="I20" s="139">
        <f>I19*('OD Shares'!I20/'OD Shares'!I19)/('OD Efficiency'!I20/'OD Efficiency'!I19)</f>
        <v>3.3060136474515009</v>
      </c>
      <c r="J20" s="139">
        <f>J19*('OD Shares'!J20/'OD Shares'!J19)/('OD Efficiency'!J20/'OD Efficiency'!J19)</f>
        <v>0.41185881045086359</v>
      </c>
      <c r="K20" s="139">
        <f>K19*('OD Shares'!K20/'OD Shares'!K19)/('OD Efficiency'!K20/'OD Efficiency'!K19)</f>
        <v>3.6267228435881438</v>
      </c>
      <c r="L20" s="139">
        <f>'OD PV'!K20</f>
        <v>0</v>
      </c>
      <c r="M20" s="143"/>
      <c r="N20" s="139">
        <f t="shared" si="0"/>
        <v>11.728346482482902</v>
      </c>
      <c r="O20" s="139">
        <f t="shared" si="1"/>
        <v>14.29811748764752</v>
      </c>
    </row>
    <row r="21" spans="1:15" x14ac:dyDescent="0.2">
      <c r="A21" s="138">
        <v>2014</v>
      </c>
      <c r="B21" s="139">
        <f>B20*('OD Shares'!B21/'OD Shares'!B20)/('OD Efficiency'!B21/'OD Efficiency'!B20)</f>
        <v>0.60071745483925387</v>
      </c>
      <c r="C21" s="139">
        <f>C20*('OD Shares'!C21/'OD Shares'!C20)/('OD Efficiency'!C21/'OD Efficiency'!C20)</f>
        <v>1.9343757858160959</v>
      </c>
      <c r="D21" s="139">
        <f>D20*('OD Shares'!D21/'OD Shares'!D20)/('OD Efficiency'!D21/'OD Efficiency'!D20)</f>
        <v>1.9635845397802774</v>
      </c>
      <c r="E21" s="139">
        <f>E20*('OD Shares'!E21/'OD Shares'!E20)/('OD Efficiency'!E21/'OD Efficiency'!E20)</f>
        <v>0.32321268824550509</v>
      </c>
      <c r="F21" s="139">
        <f>F20*('OD Shares'!F21/'OD Shares'!F20)/('OD Efficiency'!F21/'OD Efficiency'!F20)</f>
        <v>7.0171620571308491E-2</v>
      </c>
      <c r="G21" s="139">
        <f>G20*('OD Shares'!G21/'OD Shares'!G20)/('OD Efficiency'!G21/'OD Efficiency'!G20)</f>
        <v>1.6095752756888408</v>
      </c>
      <c r="H21" s="139">
        <f>H20*('OD Shares'!H21/'OD Shares'!H20)/('OD Efficiency'!H21/'OD Efficiency'!H20)</f>
        <v>0.36336513447949231</v>
      </c>
      <c r="I21" s="139">
        <f>I20*('OD Shares'!I21/'OD Shares'!I20)/('OD Efficiency'!I21/'OD Efficiency'!I20)</f>
        <v>3.2702862103154304</v>
      </c>
      <c r="J21" s="139">
        <f>J20*('OD Shares'!J21/'OD Shares'!J20)/('OD Efficiency'!J21/'OD Efficiency'!J20)</f>
        <v>0.41269452464206646</v>
      </c>
      <c r="K21" s="139">
        <f>K20*('OD Shares'!K21/'OD Shares'!K20)/('OD Efficiency'!K21/'OD Efficiency'!K20)</f>
        <v>3.7294289092416388</v>
      </c>
      <c r="L21" s="139">
        <f>'OD PV'!K21</f>
        <v>0</v>
      </c>
      <c r="M21" s="143"/>
      <c r="N21" s="139">
        <f t="shared" si="0"/>
        <v>11.742318902964561</v>
      </c>
      <c r="O21" s="139">
        <f t="shared" si="1"/>
        <v>14.277412143619911</v>
      </c>
    </row>
    <row r="22" spans="1:15" x14ac:dyDescent="0.2">
      <c r="A22" s="138">
        <v>2015</v>
      </c>
      <c r="B22" s="139">
        <f>B21*('OD Shares'!B22/'OD Shares'!B21)/('OD Efficiency'!B22/'OD Efficiency'!B21)</f>
        <v>0.59314492116765893</v>
      </c>
      <c r="C22" s="139">
        <f>C21*('OD Shares'!C22/'OD Shares'!C21)/('OD Efficiency'!C22/'OD Efficiency'!C21)</f>
        <v>1.9096431745467151</v>
      </c>
      <c r="D22" s="139">
        <f>D21*('OD Shares'!D22/'OD Shares'!D21)/('OD Efficiency'!D22/'OD Efficiency'!D21)</f>
        <v>1.9641767553290479</v>
      </c>
      <c r="E22" s="139">
        <f>E21*('OD Shares'!E22/'OD Shares'!E21)/('OD Efficiency'!E22/'OD Efficiency'!E21)</f>
        <v>0.31817289644981422</v>
      </c>
      <c r="F22" s="139">
        <f>F21*('OD Shares'!F22/'OD Shares'!F21)/('OD Efficiency'!F22/'OD Efficiency'!F21)</f>
        <v>6.9181721444739955E-2</v>
      </c>
      <c r="G22" s="139">
        <f>G21*('OD Shares'!G22/'OD Shares'!G21)/('OD Efficiency'!G22/'OD Efficiency'!G21)</f>
        <v>1.5715365850176595</v>
      </c>
      <c r="H22" s="139">
        <f>H21*('OD Shares'!H22/'OD Shares'!H21)/('OD Efficiency'!H22/'OD Efficiency'!H21)</f>
        <v>0.36033328768225809</v>
      </c>
      <c r="I22" s="139">
        <f>I21*('OD Shares'!I22/'OD Shares'!I21)/('OD Efficiency'!I22/'OD Efficiency'!I21)</f>
        <v>3.242999589140322</v>
      </c>
      <c r="J22" s="139">
        <f>J21*('OD Shares'!J22/'OD Shares'!J21)/('OD Efficiency'!J22/'OD Efficiency'!J21)</f>
        <v>0.41353023883326928</v>
      </c>
      <c r="K22" s="139">
        <f>K21*('OD Shares'!K22/'OD Shares'!K21)/('OD Efficiency'!K22/'OD Efficiency'!K21)</f>
        <v>3.8285313244180488</v>
      </c>
      <c r="L22" s="139">
        <f>'OD PV'!K22</f>
        <v>0</v>
      </c>
      <c r="M22" s="143"/>
      <c r="N22" s="139">
        <f t="shared" si="0"/>
        <v>11.76846239831516</v>
      </c>
      <c r="O22" s="139">
        <f t="shared" si="1"/>
        <v>14.271250494029534</v>
      </c>
    </row>
    <row r="23" spans="1:15" x14ac:dyDescent="0.2">
      <c r="A23" s="138">
        <v>2016</v>
      </c>
      <c r="B23" s="139">
        <f>B22*('OD Shares'!B23/'OD Shares'!B22)/('OD Efficiency'!B23/'OD Efficiency'!B22)</f>
        <v>0.58707689879723135</v>
      </c>
      <c r="C23" s="139">
        <f>C22*('OD Shares'!C23/'OD Shares'!C22)/('OD Efficiency'!C23/'OD Efficiency'!C22)</f>
        <v>1.8885261586759157</v>
      </c>
      <c r="D23" s="139">
        <f>D22*('OD Shares'!D23/'OD Shares'!D22)/('OD Efficiency'!D23/'OD Efficiency'!D22)</f>
        <v>1.9649464468025606</v>
      </c>
      <c r="E23" s="139">
        <f>E22*('OD Shares'!E23/'OD Shares'!E22)/('OD Efficiency'!E23/'OD Efficiency'!E22)</f>
        <v>0.31381947715199771</v>
      </c>
      <c r="F23" s="139">
        <f>F22*('OD Shares'!F23/'OD Shares'!F22)/('OD Efficiency'!F23/'OD Efficiency'!F22)</f>
        <v>6.8386955316261933E-2</v>
      </c>
      <c r="G23" s="139">
        <f>G22*('OD Shares'!G23/'OD Shares'!G22)/('OD Efficiency'!G23/'OD Efficiency'!G22)</f>
        <v>1.5398284955655663</v>
      </c>
      <c r="H23" s="139">
        <f>H22*('OD Shares'!H23/'OD Shares'!H22)/('OD Efficiency'!H23/'OD Efficiency'!H22)</f>
        <v>0.35788371050328782</v>
      </c>
      <c r="I23" s="139">
        <f>I22*('OD Shares'!I23/'OD Shares'!I22)/('OD Efficiency'!I23/'OD Efficiency'!I22)</f>
        <v>3.2209533945295896</v>
      </c>
      <c r="J23" s="139">
        <f>J22*('OD Shares'!J23/'OD Shares'!J22)/('OD Efficiency'!J23/'OD Efficiency'!J22)</f>
        <v>0.4143659530244721</v>
      </c>
      <c r="K23" s="139">
        <f>K22*('OD Shares'!K23/'OD Shares'!K22)/('OD Efficiency'!K23/'OD Efficiency'!K22)</f>
        <v>3.932594435190909</v>
      </c>
      <c r="L23" s="139">
        <f>'OD PV'!K23</f>
        <v>0</v>
      </c>
      <c r="M23" s="143"/>
      <c r="N23" s="139">
        <f t="shared" si="0"/>
        <v>11.812778868084644</v>
      </c>
      <c r="O23" s="139">
        <f t="shared" si="1"/>
        <v>14.288381925557792</v>
      </c>
    </row>
    <row r="24" spans="1:15" x14ac:dyDescent="0.2">
      <c r="A24" s="138">
        <v>2017</v>
      </c>
      <c r="B24" s="139">
        <f>B23*('OD Shares'!B24/'OD Shares'!B23)/('OD Efficiency'!B24/'OD Efficiency'!B23)</f>
        <v>0.58211808256666786</v>
      </c>
      <c r="C24" s="139">
        <f>C23*('OD Shares'!C24/'OD Shares'!C23)/('OD Efficiency'!C24/'OD Efficiency'!C23)</f>
        <v>1.8709683434740918</v>
      </c>
      <c r="D24" s="139">
        <f>D23*('OD Shares'!D24/'OD Shares'!D23)/('OD Efficiency'!D24/'OD Efficiency'!D23)</f>
        <v>1.9654707603683517</v>
      </c>
      <c r="E24" s="139">
        <f>E23*('OD Shares'!E24/'OD Shares'!E23)/('OD Efficiency'!E24/'OD Efficiency'!E23)</f>
        <v>0.31059343659866878</v>
      </c>
      <c r="F24" s="139">
        <f>F23*('OD Shares'!F24/'OD Shares'!F23)/('OD Efficiency'!F24/'OD Efficiency'!F23)</f>
        <v>6.7592330168754697E-2</v>
      </c>
      <c r="G24" s="139">
        <f>G23*('OD Shares'!G24/'OD Shares'!G23)/('OD Efficiency'!G24/'OD Efficiency'!G23)</f>
        <v>1.512332610538804</v>
      </c>
      <c r="H24" s="139">
        <f>H23*('OD Shares'!H24/'OD Shares'!H23)/('OD Efficiency'!H24/'OD Efficiency'!H23)</f>
        <v>0.3559059365168481</v>
      </c>
      <c r="I24" s="139">
        <f>I23*('OD Shares'!I24/'OD Shares'!I23)/('OD Efficiency'!I24/'OD Efficiency'!I23)</f>
        <v>3.2031534286516323</v>
      </c>
      <c r="J24" s="139">
        <f>J23*('OD Shares'!J24/'OD Shares'!J23)/('OD Efficiency'!J24/'OD Efficiency'!J23)</f>
        <v>0.41520166721567492</v>
      </c>
      <c r="K24" s="139">
        <f>K23*('OD Shares'!K24/'OD Shares'!K23)/('OD Efficiency'!K24/'OD Efficiency'!K23)</f>
        <v>4.0266195325426102</v>
      </c>
      <c r="L24" s="139">
        <f>'OD PV'!K24</f>
        <v>0</v>
      </c>
      <c r="M24" s="143"/>
      <c r="N24" s="139">
        <f t="shared" si="0"/>
        <v>11.856869702601347</v>
      </c>
      <c r="O24" s="139">
        <f t="shared" si="1"/>
        <v>14.309956128642106</v>
      </c>
    </row>
    <row r="25" spans="1:15" x14ac:dyDescent="0.2">
      <c r="A25" s="138">
        <v>2018</v>
      </c>
      <c r="B25" s="139">
        <f>B24*('OD Shares'!B25/'OD Shares'!B24)/('OD Efficiency'!B25/'OD Efficiency'!B24)</f>
        <v>0.576953325307617</v>
      </c>
      <c r="C25" s="139">
        <f>C24*('OD Shares'!C25/'OD Shares'!C24)/('OD Efficiency'!C25/'OD Efficiency'!C24)</f>
        <v>1.8529054297070009</v>
      </c>
      <c r="D25" s="139">
        <f>D24*('OD Shares'!D25/'OD Shares'!D24)/('OD Efficiency'!D25/'OD Efficiency'!D24)</f>
        <v>1.9659446912024316</v>
      </c>
      <c r="E25" s="139">
        <f>E24*('OD Shares'!E25/'OD Shares'!E24)/('OD Efficiency'!E25/'OD Efficiency'!E24)</f>
        <v>0.30726962419029713</v>
      </c>
      <c r="F25" s="139">
        <f>F24*('OD Shares'!F25/'OD Shares'!F24)/('OD Efficiency'!F25/'OD Efficiency'!F24)</f>
        <v>6.6842037022147138E-2</v>
      </c>
      <c r="G25" s="139">
        <f>G24*('OD Shares'!G25/'OD Shares'!G24)/('OD Efficiency'!G25/'OD Efficiency'!G24)</f>
        <v>1.4876649480116706</v>
      </c>
      <c r="H25" s="139">
        <f>H24*('OD Shares'!H25/'OD Shares'!H24)/('OD Efficiency'!H25/'OD Efficiency'!H24)</f>
        <v>0.35432435703068726</v>
      </c>
      <c r="I25" s="139">
        <f>I24*('OD Shares'!I25/'OD Shares'!I24)/('OD Efficiency'!I25/'OD Efficiency'!I24)</f>
        <v>3.188919213276185</v>
      </c>
      <c r="J25" s="139">
        <f>J24*('OD Shares'!J25/'OD Shares'!J24)/('OD Efficiency'!J25/'OD Efficiency'!J24)</f>
        <v>0.41603738140687779</v>
      </c>
      <c r="K25" s="139">
        <f>K24*('OD Shares'!K25/'OD Shares'!K24)/('OD Efficiency'!K25/'OD Efficiency'!K24)</f>
        <v>4.1152096210161657</v>
      </c>
      <c r="L25" s="139">
        <f>'OD PV'!K25</f>
        <v>0</v>
      </c>
      <c r="M25" s="143"/>
      <c r="N25" s="139">
        <f t="shared" si="0"/>
        <v>11.902211873156464</v>
      </c>
      <c r="O25" s="139">
        <f t="shared" si="1"/>
        <v>14.332070628171081</v>
      </c>
    </row>
    <row r="26" spans="1:15" x14ac:dyDescent="0.2">
      <c r="A26" s="138">
        <v>2019</v>
      </c>
      <c r="B26" s="139">
        <f>B25*('OD Shares'!B26/'OD Shares'!B25)/('OD Efficiency'!B26/'OD Efficiency'!B25)</f>
        <v>0.57215602635945162</v>
      </c>
      <c r="C26" s="139">
        <f>C25*('OD Shares'!C26/'OD Shares'!C25)/('OD Efficiency'!C26/'OD Efficiency'!C25)</f>
        <v>1.8370237335741693</v>
      </c>
      <c r="D26" s="139">
        <f>D25*('OD Shares'!D26/'OD Shares'!D25)/('OD Efficiency'!D26/'OD Efficiency'!D25)</f>
        <v>1.966219748218927</v>
      </c>
      <c r="E26" s="139">
        <f>E25*('OD Shares'!E26/'OD Shares'!E25)/('OD Efficiency'!E26/'OD Efficiency'!E25)</f>
        <v>0.30433008185019395</v>
      </c>
      <c r="F26" s="139">
        <f>F25*('OD Shares'!F26/'OD Shares'!F25)/('OD Efficiency'!F26/'OD Efficiency'!F25)</f>
        <v>6.6093207776406093E-2</v>
      </c>
      <c r="G26" s="139">
        <f>G25*('OD Shares'!G26/'OD Shares'!G25)/('OD Efficiency'!G26/'OD Efficiency'!G25)</f>
        <v>1.4659800073802247</v>
      </c>
      <c r="H26" s="139">
        <f>H25*('OD Shares'!H26/'OD Shares'!H25)/('OD Efficiency'!H26/'OD Efficiency'!H25)</f>
        <v>0.3531007358473422</v>
      </c>
      <c r="I26" s="139">
        <f>I25*('OD Shares'!I26/'OD Shares'!I25)/('OD Efficiency'!I26/'OD Efficiency'!I25)</f>
        <v>3.1779066226260793</v>
      </c>
      <c r="J26" s="139">
        <f>J25*('OD Shares'!J26/'OD Shares'!J25)/('OD Efficiency'!J26/'OD Efficiency'!J25)</f>
        <v>0.41687309559808061</v>
      </c>
      <c r="K26" s="139">
        <f>K25*('OD Shares'!K26/'OD Shares'!K25)/('OD Efficiency'!K26/'OD Efficiency'!K25)</f>
        <v>4.200840386543601</v>
      </c>
      <c r="L26" s="139">
        <f>'OD PV'!K26</f>
        <v>0</v>
      </c>
      <c r="M26" s="143"/>
      <c r="N26" s="139">
        <f t="shared" si="0"/>
        <v>11.951343885840858</v>
      </c>
      <c r="O26" s="139">
        <f t="shared" si="1"/>
        <v>14.360523645774478</v>
      </c>
    </row>
    <row r="27" spans="1:15" x14ac:dyDescent="0.2">
      <c r="A27" s="138">
        <v>2020</v>
      </c>
      <c r="B27" s="139">
        <f>B26*('OD Shares'!B27/'OD Shares'!B26)/('OD Efficiency'!B27/'OD Efficiency'!B26)</f>
        <v>0.56731389874113469</v>
      </c>
      <c r="C27" s="139">
        <f>C26*('OD Shares'!C27/'OD Shares'!C26)/('OD Efficiency'!C27/'OD Efficiency'!C26)</f>
        <v>1.8224686933514527</v>
      </c>
      <c r="D27" s="139">
        <f>D26*('OD Shares'!D27/'OD Shares'!D26)/('OD Efficiency'!D27/'OD Efficiency'!D26)</f>
        <v>1.9664840202009939</v>
      </c>
      <c r="E27" s="139">
        <f>E26*('OD Shares'!E27/'OD Shares'!E26)/('OD Efficiency'!E27/'OD Efficiency'!E26)</f>
        <v>0.30077431563205914</v>
      </c>
      <c r="F27" s="139">
        <f>F26*('OD Shares'!F27/'OD Shares'!F26)/('OD Efficiency'!F27/'OD Efficiency'!F26)</f>
        <v>6.5449440791294514E-2</v>
      </c>
      <c r="G27" s="139">
        <f>G26*('OD Shares'!G27/'OD Shares'!G26)/('OD Efficiency'!G27/'OD Efficiency'!G26)</f>
        <v>1.4457435089391579</v>
      </c>
      <c r="H27" s="139">
        <f>H26*('OD Shares'!H27/'OD Shares'!H26)/('OD Efficiency'!H27/'OD Efficiency'!H26)</f>
        <v>0.35163736861275274</v>
      </c>
      <c r="I27" s="139">
        <f>I26*('OD Shares'!I27/'OD Shares'!I26)/('OD Efficiency'!I27/'OD Efficiency'!I26)</f>
        <v>3.1647363175147749</v>
      </c>
      <c r="J27" s="139">
        <f>J26*('OD Shares'!J27/'OD Shares'!J26)/('OD Efficiency'!J27/'OD Efficiency'!J26)</f>
        <v>0.41770880978928343</v>
      </c>
      <c r="K27" s="139">
        <f>K26*('OD Shares'!K27/'OD Shares'!K26)/('OD Efficiency'!K27/'OD Efficiency'!K26)</f>
        <v>4.2827690462037635</v>
      </c>
      <c r="L27" s="139">
        <f>'OD PV'!K27</f>
        <v>0</v>
      </c>
      <c r="M27" s="143"/>
      <c r="N27" s="139">
        <f t="shared" si="0"/>
        <v>11.995302827684077</v>
      </c>
      <c r="O27" s="139">
        <f t="shared" si="1"/>
        <v>14.385085419776665</v>
      </c>
    </row>
    <row r="28" spans="1:15" x14ac:dyDescent="0.2">
      <c r="A28" s="147">
        <v>2021</v>
      </c>
      <c r="B28" s="139">
        <f>B27*('OD Shares'!B28/'OD Shares'!B27)/('OD Efficiency'!B28/'OD Efficiency'!B27)</f>
        <v>0.56331260273516903</v>
      </c>
      <c r="C28" s="139">
        <f>C27*('OD Shares'!C28/'OD Shares'!C27)/('OD Efficiency'!C28/'OD Efficiency'!C27)</f>
        <v>1.8087355999983159</v>
      </c>
      <c r="D28" s="139">
        <f>D27*('OD Shares'!D28/'OD Shares'!D27)/('OD Efficiency'!D28/'OD Efficiency'!D27)</f>
        <v>1.967088854842348</v>
      </c>
      <c r="E28" s="139">
        <f>E27*('OD Shares'!E28/'OD Shares'!E27)/('OD Efficiency'!E28/'OD Efficiency'!E27)</f>
        <v>0.2974523291277939</v>
      </c>
      <c r="F28" s="139">
        <f>F27*('OD Shares'!F28/'OD Shares'!F27)/('OD Efficiency'!F28/'OD Efficiency'!F27)</f>
        <v>6.4654952576588098E-2</v>
      </c>
      <c r="G28" s="139">
        <f>G27*('OD Shares'!G28/'OD Shares'!G27)/('OD Efficiency'!G28/'OD Efficiency'!G27)</f>
        <v>1.4280205757780766</v>
      </c>
      <c r="H28" s="139">
        <f>H27*('OD Shares'!H28/'OD Shares'!H27)/('OD Efficiency'!H28/'OD Efficiency'!H27)</f>
        <v>0.35040611470044974</v>
      </c>
      <c r="I28" s="139">
        <f>I27*('OD Shares'!I28/'OD Shares'!I27)/('OD Efficiency'!I28/'OD Efficiency'!I27)</f>
        <v>3.153655032304048</v>
      </c>
      <c r="J28" s="139">
        <f>J27*('OD Shares'!J28/'OD Shares'!J27)/('OD Efficiency'!J28/'OD Efficiency'!J27)</f>
        <v>0.41854452398048625</v>
      </c>
      <c r="K28" s="139">
        <f>K27*('OD Shares'!K28/'OD Shares'!K27)/('OD Efficiency'!K28/'OD Efficiency'!K27)</f>
        <v>4.3689906463581565</v>
      </c>
      <c r="L28" s="139">
        <f>'OD PV'!K28</f>
        <v>0</v>
      </c>
      <c r="M28" s="143"/>
      <c r="N28" s="139">
        <f t="shared" si="0"/>
        <v>12.048813029667947</v>
      </c>
      <c r="O28" s="139">
        <f t="shared" si="1"/>
        <v>14.420861232401432</v>
      </c>
    </row>
    <row r="29" spans="1:15" x14ac:dyDescent="0.2">
      <c r="A29" s="147">
        <v>2022</v>
      </c>
      <c r="B29" s="139">
        <f>B28*('OD Shares'!B29/'OD Shares'!B28)/('OD Efficiency'!B29/'OD Efficiency'!B28)</f>
        <v>0.55930547403621189</v>
      </c>
      <c r="C29" s="139">
        <f>C28*('OD Shares'!C29/'OD Shares'!C28)/('OD Efficiency'!C29/'OD Efficiency'!C28)</f>
        <v>1.797310231858952</v>
      </c>
      <c r="D29" s="139">
        <f>D28*('OD Shares'!D29/'OD Shares'!D28)/('OD Efficiency'!D29/'OD Efficiency'!D28)</f>
        <v>1.9675671910627173</v>
      </c>
      <c r="E29" s="139">
        <f>E28*('OD Shares'!E29/'OD Shares'!E28)/('OD Efficiency'!E29/'OD Efficiency'!E28)</f>
        <v>0.29412749526746695</v>
      </c>
      <c r="F29" s="139">
        <f>F28*('OD Shares'!F29/'OD Shares'!F28)/('OD Efficiency'!F29/'OD Efficiency'!F28)</f>
        <v>6.3962454906036109E-2</v>
      </c>
      <c r="G29" s="139">
        <f>G28*('OD Shares'!G29/'OD Shares'!G28)/('OD Efficiency'!G29/'OD Efficiency'!G28)</f>
        <v>1.4119643633612025</v>
      </c>
      <c r="H29" s="139">
        <f>H28*('OD Shares'!H29/'OD Shares'!H28)/('OD Efficiency'!H29/'OD Efficiency'!H28)</f>
        <v>0.34934744863333739</v>
      </c>
      <c r="I29" s="139">
        <f>I28*('OD Shares'!I29/'OD Shares'!I28)/('OD Efficiency'!I29/'OD Efficiency'!I28)</f>
        <v>3.144127037700037</v>
      </c>
      <c r="J29" s="139">
        <f>J28*('OD Shares'!J29/'OD Shares'!J28)/('OD Efficiency'!J29/'OD Efficiency'!J28)</f>
        <v>0.41938023817168912</v>
      </c>
      <c r="K29" s="139">
        <f>K28*('OD Shares'!K29/'OD Shares'!K28)/('OD Efficiency'!K29/'OD Efficiency'!K28)</f>
        <v>4.4493374898834555</v>
      </c>
      <c r="L29" s="139">
        <f>'OD PV'!K29</f>
        <v>0</v>
      </c>
      <c r="M29" s="143"/>
      <c r="N29" s="139">
        <f t="shared" si="0"/>
        <v>12.099813718985942</v>
      </c>
      <c r="O29" s="139">
        <f t="shared" si="1"/>
        <v>14.456429424881104</v>
      </c>
    </row>
    <row r="30" spans="1:15" x14ac:dyDescent="0.2">
      <c r="A30" s="147">
        <v>2023</v>
      </c>
      <c r="B30" s="139">
        <f>B29*('OD Shares'!B30/'OD Shares'!B29)/('OD Efficiency'!B30/'OD Efficiency'!B29)</f>
        <v>0.55569203092009101</v>
      </c>
      <c r="C30" s="139">
        <f>C29*('OD Shares'!C30/'OD Shares'!C29)/('OD Efficiency'!C30/'OD Efficiency'!C29)</f>
        <v>1.7864189360013825</v>
      </c>
      <c r="D30" s="139">
        <f>D29*('OD Shares'!D30/'OD Shares'!D29)/('OD Efficiency'!D30/'OD Efficiency'!D29)</f>
        <v>1.9677629411190338</v>
      </c>
      <c r="E30" s="139">
        <f>E29*('OD Shares'!E30/'OD Shares'!E29)/('OD Efficiency'!E30/'OD Efficiency'!E29)</f>
        <v>0.29096847880717958</v>
      </c>
      <c r="F30" s="139">
        <f>F29*('OD Shares'!F30/'OD Shares'!F29)/('OD Efficiency'!F30/'OD Efficiency'!F29)</f>
        <v>6.3305510130978196E-2</v>
      </c>
      <c r="G30" s="139">
        <f>G29*('OD Shares'!G30/'OD Shares'!G29)/('OD Efficiency'!G30/'OD Efficiency'!G29)</f>
        <v>1.3981364185924459</v>
      </c>
      <c r="H30" s="139">
        <f>H29*('OD Shares'!H30/'OD Shares'!H29)/('OD Efficiency'!H30/'OD Efficiency'!H29)</f>
        <v>0.3484522883294357</v>
      </c>
      <c r="I30" s="139">
        <f>I29*('OD Shares'!I30/'OD Shares'!I29)/('OD Efficiency'!I30/'OD Efficiency'!I29)</f>
        <v>3.1360705949649219</v>
      </c>
      <c r="J30" s="139">
        <f>J29*('OD Shares'!J30/'OD Shares'!J29)/('OD Efficiency'!J30/'OD Efficiency'!J29)</f>
        <v>0.420215952362892</v>
      </c>
      <c r="K30" s="139">
        <f>K29*('OD Shares'!K30/'OD Shares'!K29)/('OD Efficiency'!K30/'OD Efficiency'!K29)</f>
        <v>4.533990999176928</v>
      </c>
      <c r="L30" s="139">
        <f>'OD PV'!K30</f>
        <v>0</v>
      </c>
      <c r="M30" s="143"/>
      <c r="N30" s="139">
        <f t="shared" si="0"/>
        <v>12.158903183483815</v>
      </c>
      <c r="O30" s="139">
        <f t="shared" si="1"/>
        <v>14.50101415040529</v>
      </c>
    </row>
    <row r="31" spans="1:15" x14ac:dyDescent="0.2">
      <c r="A31" s="147">
        <v>2024</v>
      </c>
      <c r="B31" s="139">
        <f>B30*('OD Shares'!B31/'OD Shares'!B30)/('OD Efficiency'!B31/'OD Efficiency'!B30)</f>
        <v>0.5521447348349855</v>
      </c>
      <c r="C31" s="139">
        <f>C30*('OD Shares'!C31/'OD Shares'!C30)/('OD Efficiency'!C31/'OD Efficiency'!C30)</f>
        <v>1.7758122167035557</v>
      </c>
      <c r="D31" s="139">
        <f>D30*('OD Shares'!D31/'OD Shares'!D30)/('OD Efficiency'!D31/'OD Efficiency'!D30)</f>
        <v>1.9673316176427267</v>
      </c>
      <c r="E31" s="139">
        <f>E30*('OD Shares'!E31/'OD Shares'!E30)/('OD Efficiency'!E31/'OD Efficiency'!E30)</f>
        <v>0.28787074709876825</v>
      </c>
      <c r="F31" s="139">
        <f>F30*('OD Shares'!F31/'OD Shares'!F30)/('OD Efficiency'!F31/'OD Efficiency'!F30)</f>
        <v>6.2674468384854229E-2</v>
      </c>
      <c r="G31" s="139">
        <f>G30*('OD Shares'!G31/'OD Shares'!G30)/('OD Efficiency'!G31/'OD Efficiency'!G30)</f>
        <v>1.3861737445197215</v>
      </c>
      <c r="H31" s="139">
        <f>H30*('OD Shares'!H31/'OD Shares'!H30)/('OD Efficiency'!H31/'OD Efficiency'!H30)</f>
        <v>0.34764015773251383</v>
      </c>
      <c r="I31" s="139">
        <f>I30*('OD Shares'!I31/'OD Shares'!I30)/('OD Efficiency'!I31/'OD Efficiency'!I30)</f>
        <v>3.1287614195926254</v>
      </c>
      <c r="J31" s="139">
        <f>J30*('OD Shares'!J31/'OD Shares'!J30)/('OD Efficiency'!J31/'OD Efficiency'!J30)</f>
        <v>0.42105166655409482</v>
      </c>
      <c r="K31" s="139">
        <f>K30*('OD Shares'!K31/'OD Shares'!K30)/('OD Efficiency'!K31/'OD Efficiency'!K30)</f>
        <v>4.6170114979570407</v>
      </c>
      <c r="L31" s="139">
        <f>'OD PV'!K31</f>
        <v>0</v>
      </c>
      <c r="M31" s="143"/>
      <c r="N31" s="139">
        <f t="shared" si="0"/>
        <v>12.218515319482343</v>
      </c>
      <c r="O31" s="139">
        <f t="shared" si="1"/>
        <v>14.546472271020885</v>
      </c>
    </row>
    <row r="32" spans="1:15" x14ac:dyDescent="0.2">
      <c r="A32" s="147">
        <v>2025</v>
      </c>
      <c r="B32" s="139">
        <f>B31*('OD Shares'!B32/'OD Shares'!B31)/('OD Efficiency'!B32/'OD Efficiency'!B31)</f>
        <v>0.54872635057692976</v>
      </c>
      <c r="C32" s="139">
        <f>C31*('OD Shares'!C32/'OD Shares'!C31)/('OD Efficiency'!C32/'OD Efficiency'!C31)</f>
        <v>1.7665428545478796</v>
      </c>
      <c r="D32" s="139">
        <f>D31*('OD Shares'!D32/'OD Shares'!D31)/('OD Efficiency'!D32/'OD Efficiency'!D31)</f>
        <v>1.9668570179600018</v>
      </c>
      <c r="E32" s="139">
        <f>E31*('OD Shares'!E32/'OD Shares'!E31)/('OD Efficiency'!E32/'OD Efficiency'!E31)</f>
        <v>0.2847711595747186</v>
      </c>
      <c r="F32" s="139">
        <f>F31*('OD Shares'!F32/'OD Shares'!F31)/('OD Efficiency'!F32/'OD Efficiency'!F31)</f>
        <v>6.1995765442804683E-2</v>
      </c>
      <c r="G32" s="139">
        <f>G31*('OD Shares'!G32/'OD Shares'!G31)/('OD Efficiency'!G32/'OD Efficiency'!G31)</f>
        <v>1.3763357700138157</v>
      </c>
      <c r="H32" s="139">
        <f>H31*('OD Shares'!H32/'OD Shares'!H31)/('OD Efficiency'!H32/'OD Efficiency'!H31)</f>
        <v>0.34688409150551386</v>
      </c>
      <c r="I32" s="139">
        <f>I31*('OD Shares'!I32/'OD Shares'!I31)/('OD Efficiency'!I32/'OD Efficiency'!I31)</f>
        <v>3.1219568235496258</v>
      </c>
      <c r="J32" s="139">
        <f>J31*('OD Shares'!J32/'OD Shares'!J31)/('OD Efficiency'!J32/'OD Efficiency'!J31)</f>
        <v>0.42188738074529769</v>
      </c>
      <c r="K32" s="139">
        <f>K31*('OD Shares'!K32/'OD Shares'!K31)/('OD Efficiency'!K32/'OD Efficiency'!K31)</f>
        <v>4.7022527511767356</v>
      </c>
      <c r="L32" s="139">
        <f>'OD PV'!K32</f>
        <v>0</v>
      </c>
      <c r="M32" s="143"/>
      <c r="N32" s="139">
        <f t="shared" si="0"/>
        <v>12.282940759968513</v>
      </c>
      <c r="O32" s="139">
        <f t="shared" si="1"/>
        <v>14.598209965093321</v>
      </c>
    </row>
    <row r="33" spans="1:15" x14ac:dyDescent="0.2">
      <c r="A33" s="147">
        <f t="shared" ref="A33:A50" si="2">A32+1</f>
        <v>2026</v>
      </c>
      <c r="B33" s="139">
        <f>B32*('OD Shares'!B33/'OD Shares'!B32)/('OD Efficiency'!B33/'OD Efficiency'!B32)</f>
        <v>0.54532018192587428</v>
      </c>
      <c r="C33" s="139">
        <f>C32*('OD Shares'!C33/'OD Shares'!C32)/('OD Efficiency'!C33/'OD Efficiency'!C32)</f>
        <v>1.7558797570460638</v>
      </c>
      <c r="D33" s="139">
        <f>D32*('OD Shares'!D33/'OD Shares'!D32)/('OD Efficiency'!D33/'OD Efficiency'!D32)</f>
        <v>1.9661545961804976</v>
      </c>
      <c r="E33" s="139">
        <f>E32*('OD Shares'!E33/'OD Shares'!E32)/('OD Efficiency'!E33/'OD Efficiency'!E32)</f>
        <v>0.28187981549403407</v>
      </c>
      <c r="F33" s="139">
        <f>F32*('OD Shares'!F33/'OD Shares'!F32)/('OD Efficiency'!F33/'OD Efficiency'!F32)</f>
        <v>6.1454900080573423E-2</v>
      </c>
      <c r="G33" s="139">
        <f>G32*('OD Shares'!G33/'OD Shares'!G32)/('OD Efficiency'!G33/'OD Efficiency'!G32)</f>
        <v>1.3680776568584248</v>
      </c>
      <c r="H33" s="139">
        <f>H32*('OD Shares'!H33/'OD Shares'!H32)/('OD Efficiency'!H33/'OD Efficiency'!H32)</f>
        <v>0.34624210722141963</v>
      </c>
      <c r="I33" s="139">
        <f>I32*('OD Shares'!I33/'OD Shares'!I32)/('OD Efficiency'!I33/'OD Efficiency'!I32)</f>
        <v>3.1161789649927787</v>
      </c>
      <c r="J33" s="139">
        <f>J32*('OD Shares'!J33/'OD Shares'!J32)/('OD Efficiency'!J33/'OD Efficiency'!J32)</f>
        <v>0.42272309493650057</v>
      </c>
      <c r="K33" s="139">
        <f>K32*('OD Shares'!K33/'OD Shares'!K32)/('OD Efficiency'!K33/'OD Efficiency'!K32)</f>
        <v>4.7842746950175741</v>
      </c>
      <c r="L33" s="139">
        <f>'OD PV'!K33</f>
        <v>0</v>
      </c>
      <c r="M33" s="143"/>
      <c r="N33" s="139">
        <f t="shared" si="0"/>
        <v>12.346985830781803</v>
      </c>
      <c r="O33" s="139">
        <f t="shared" si="1"/>
        <v>14.64818576975374</v>
      </c>
    </row>
    <row r="34" spans="1:15" x14ac:dyDescent="0.2">
      <c r="A34" s="147">
        <f t="shared" si="2"/>
        <v>2027</v>
      </c>
      <c r="B34" s="139">
        <f>B33*('OD Shares'!B34/'OD Shares'!B33)/('OD Efficiency'!B34/'OD Efficiency'!B33)</f>
        <v>0.54187891664386956</v>
      </c>
      <c r="C34" s="139">
        <f>C33*('OD Shares'!C34/'OD Shares'!C33)/('OD Efficiency'!C34/'OD Efficiency'!C33)</f>
        <v>1.745881380951859</v>
      </c>
      <c r="D34" s="139">
        <f>D33*('OD Shares'!D34/'OD Shares'!D33)/('OD Efficiency'!D34/'OD Efficiency'!D33)</f>
        <v>1.9654526759323279</v>
      </c>
      <c r="E34" s="139">
        <f>E33*('OD Shares'!E34/'OD Shares'!E33)/('OD Efficiency'!E34/'OD Efficiency'!E33)</f>
        <v>0.27905029138733123</v>
      </c>
      <c r="F34" s="139">
        <f>F33*('OD Shares'!F34/'OD Shares'!F33)/('OD Efficiency'!F34/'OD Efficiency'!F33)</f>
        <v>6.0867374264006964E-2</v>
      </c>
      <c r="G34" s="139">
        <f>G33*('OD Shares'!G34/'OD Shares'!G33)/('OD Efficiency'!G34/'OD Efficiency'!G33)</f>
        <v>1.3614811386463557</v>
      </c>
      <c r="H34" s="139">
        <f>H33*('OD Shares'!H34/'OD Shares'!H33)/('OD Efficiency'!H34/'OD Efficiency'!H33)</f>
        <v>0.34567902799638656</v>
      </c>
      <c r="I34" s="139">
        <f>I33*('OD Shares'!I34/'OD Shares'!I33)/('OD Efficiency'!I34/'OD Efficiency'!I33)</f>
        <v>3.1111112519674808</v>
      </c>
      <c r="J34" s="139">
        <f>J33*('OD Shares'!J34/'OD Shares'!J33)/('OD Efficiency'!J34/'OD Efficiency'!J33)</f>
        <v>0.42355880912770344</v>
      </c>
      <c r="K34" s="139">
        <f>K33*('OD Shares'!K34/'OD Shares'!K33)/('OD Efficiency'!K34/'OD Efficiency'!K33)</f>
        <v>4.8647877062034741</v>
      </c>
      <c r="L34" s="139">
        <f>'OD PV'!K34</f>
        <v>0</v>
      </c>
      <c r="M34" s="143"/>
      <c r="N34" s="139">
        <f t="shared" si="0"/>
        <v>12.411988275525067</v>
      </c>
      <c r="O34" s="139">
        <f t="shared" si="1"/>
        <v>14.699748573120795</v>
      </c>
    </row>
    <row r="35" spans="1:15" x14ac:dyDescent="0.2">
      <c r="A35" s="147">
        <f t="shared" si="2"/>
        <v>2028</v>
      </c>
      <c r="B35" s="139">
        <f>B34*('OD Shares'!B35/'OD Shares'!B34)/('OD Efficiency'!B35/'OD Efficiency'!B34)</f>
        <v>0.53884400810775102</v>
      </c>
      <c r="C35" s="139">
        <f>C34*('OD Shares'!C35/'OD Shares'!C34)/('OD Efficiency'!C35/'OD Efficiency'!C34)</f>
        <v>1.738320938961865</v>
      </c>
      <c r="D35" s="139">
        <f>D34*('OD Shares'!D35/'OD Shares'!D34)/('OD Efficiency'!D35/'OD Efficiency'!D34)</f>
        <v>1.9637361707179133</v>
      </c>
      <c r="E35" s="139">
        <f>E34*('OD Shares'!E35/'OD Shares'!E34)/('OD Efficiency'!E35/'OD Efficiency'!E34)</f>
        <v>0.27667471371775321</v>
      </c>
      <c r="F35" s="139">
        <f>F34*('OD Shares'!F35/'OD Shares'!F34)/('OD Efficiency'!F35/'OD Efficiency'!F34)</f>
        <v>6.02898551325593E-2</v>
      </c>
      <c r="G35" s="139">
        <f>G34*('OD Shares'!G35/'OD Shares'!G34)/('OD Efficiency'!G35/'OD Efficiency'!G34)</f>
        <v>1.3563333088255427</v>
      </c>
      <c r="H35" s="139">
        <f>H34*('OD Shares'!H35/'OD Shares'!H34)/('OD Efficiency'!H35/'OD Efficiency'!H34)</f>
        <v>0.34524498889497995</v>
      </c>
      <c r="I35" s="139">
        <f>I34*('OD Shares'!I35/'OD Shares'!I34)/('OD Efficiency'!I35/'OD Efficiency'!I34)</f>
        <v>3.1072049000548221</v>
      </c>
      <c r="J35" s="139">
        <f>J34*('OD Shares'!J35/'OD Shares'!J34)/('OD Efficiency'!J35/'OD Efficiency'!J34)</f>
        <v>0.42439452331890626</v>
      </c>
      <c r="K35" s="139">
        <f>K34*('OD Shares'!K35/'OD Shares'!K34)/('OD Efficiency'!K35/'OD Efficiency'!K34)</f>
        <v>4.9446283110605442</v>
      </c>
      <c r="L35" s="139">
        <f>'OD PV'!K35</f>
        <v>0</v>
      </c>
      <c r="M35" s="143"/>
      <c r="N35" s="139">
        <f t="shared" si="0"/>
        <v>12.478506771723021</v>
      </c>
      <c r="O35" s="139">
        <f t="shared" si="1"/>
        <v>14.755671718792637</v>
      </c>
    </row>
    <row r="36" spans="1:15" x14ac:dyDescent="0.2">
      <c r="A36" s="147">
        <f t="shared" si="2"/>
        <v>2029</v>
      </c>
      <c r="B36" s="139">
        <f>B35*('OD Shares'!B36/'OD Shares'!B35)/('OD Efficiency'!B36/'OD Efficiency'!B35)</f>
        <v>0.53602456168735613</v>
      </c>
      <c r="C36" s="139">
        <f>C35*('OD Shares'!C36/'OD Shares'!C35)/('OD Efficiency'!C36/'OD Efficiency'!C35)</f>
        <v>1.7314386431854578</v>
      </c>
      <c r="D36" s="139">
        <f>D35*('OD Shares'!D36/'OD Shares'!D35)/('OD Efficiency'!D36/'OD Efficiency'!D35)</f>
        <v>1.9632272166324451</v>
      </c>
      <c r="E36" s="139">
        <f>E35*('OD Shares'!E36/'OD Shares'!E35)/('OD Efficiency'!E36/'OD Efficiency'!E35)</f>
        <v>0.27450752683144958</v>
      </c>
      <c r="F36" s="139">
        <f>F35*('OD Shares'!F36/'OD Shares'!F35)/('OD Efficiency'!F36/'OD Efficiency'!F35)</f>
        <v>5.9836363725902196E-2</v>
      </c>
      <c r="G36" s="139">
        <f>G35*('OD Shares'!G36/'OD Shares'!G35)/('OD Efficiency'!G36/'OD Efficiency'!G35)</f>
        <v>1.3525218965771402</v>
      </c>
      <c r="H36" s="139">
        <f>H35*('OD Shares'!H36/'OD Shares'!H35)/('OD Efficiency'!H36/'OD Efficiency'!H35)</f>
        <v>0.34490937544462741</v>
      </c>
      <c r="I36" s="139">
        <f>I35*('OD Shares'!I36/'OD Shares'!I35)/('OD Efficiency'!I36/'OD Efficiency'!I35)</f>
        <v>3.1041843790016492</v>
      </c>
      <c r="J36" s="139">
        <f>J35*('OD Shares'!J36/'OD Shares'!J35)/('OD Efficiency'!J36/'OD Efficiency'!J35)</f>
        <v>0.42523023751010913</v>
      </c>
      <c r="K36" s="139">
        <f>K35*('OD Shares'!K36/'OD Shares'!K35)/('OD Efficiency'!K36/'OD Efficiency'!K35)</f>
        <v>5.0239139555210111</v>
      </c>
      <c r="L36" s="139">
        <f>'OD PV'!K36</f>
        <v>0</v>
      </c>
      <c r="M36" s="143"/>
      <c r="N36" s="139">
        <f t="shared" si="0"/>
        <v>12.548330951244333</v>
      </c>
      <c r="O36" s="139">
        <f t="shared" si="1"/>
        <v>14.815794156117146</v>
      </c>
    </row>
    <row r="37" spans="1:15" x14ac:dyDescent="0.2">
      <c r="A37" s="147">
        <f t="shared" si="2"/>
        <v>2030</v>
      </c>
      <c r="B37" s="139">
        <f>B36*('OD Shares'!B37/'OD Shares'!B36)/('OD Efficiency'!B37/'OD Efficiency'!B36)</f>
        <v>0.53369826934853082</v>
      </c>
      <c r="C37" s="139">
        <f>C36*('OD Shares'!C37/'OD Shares'!C36)/('OD Efficiency'!C37/'OD Efficiency'!C36)</f>
        <v>1.7256665934927125</v>
      </c>
      <c r="D37" s="139">
        <f>D36*('OD Shares'!D37/'OD Shares'!D36)/('OD Efficiency'!D37/'OD Efficiency'!D36)</f>
        <v>1.9629313504580224</v>
      </c>
      <c r="E37" s="139">
        <f>E36*('OD Shares'!E37/'OD Shares'!E36)/('OD Efficiency'!E37/'OD Efficiency'!E36)</f>
        <v>0.27226941430738738</v>
      </c>
      <c r="F37" s="139">
        <f>F36*('OD Shares'!F37/'OD Shares'!F36)/('OD Efficiency'!F37/'OD Efficiency'!F36)</f>
        <v>5.9389291232909508E-2</v>
      </c>
      <c r="G37" s="139">
        <f>G36*('OD Shares'!G37/'OD Shares'!G36)/('OD Efficiency'!G37/'OD Efficiency'!G36)</f>
        <v>1.3497204628526551</v>
      </c>
      <c r="H37" s="139">
        <f>H36*('OD Shares'!H37/'OD Shares'!H36)/('OD Efficiency'!H37/'OD Efficiency'!H36)</f>
        <v>0.34463954529004609</v>
      </c>
      <c r="I37" s="139">
        <f>I36*('OD Shares'!I37/'OD Shares'!I36)/('OD Efficiency'!I37/'OD Efficiency'!I36)</f>
        <v>3.1017559076104169</v>
      </c>
      <c r="J37" s="139">
        <f>J36*('OD Shares'!J37/'OD Shares'!J36)/('OD Efficiency'!J37/'OD Efficiency'!J36)</f>
        <v>0.42606595170131195</v>
      </c>
      <c r="K37" s="139">
        <f>K36*('OD Shares'!K37/'OD Shares'!K36)/('OD Efficiency'!K37/'OD Efficiency'!K36)</f>
        <v>5.1022809222036614</v>
      </c>
      <c r="L37" s="139">
        <f>'OD PV'!K37</f>
        <v>0</v>
      </c>
      <c r="M37" s="143"/>
      <c r="N37" s="139">
        <f t="shared" si="0"/>
        <v>12.619052845656412</v>
      </c>
      <c r="O37" s="139">
        <f t="shared" si="1"/>
        <v>14.878417708497656</v>
      </c>
    </row>
    <row r="38" spans="1:15" x14ac:dyDescent="0.2">
      <c r="A38" s="147">
        <f t="shared" si="2"/>
        <v>2031</v>
      </c>
      <c r="B38" s="139">
        <f>B37*('OD Shares'!B38/'OD Shares'!B37)/('OD Efficiency'!B38/'OD Efficiency'!B37)</f>
        <v>0.53077267552984331</v>
      </c>
      <c r="C38" s="139">
        <f>C37*('OD Shares'!C38/'OD Shares'!C37)/('OD Efficiency'!C38/'OD Efficiency'!C37)</f>
        <v>1.7202471189319708</v>
      </c>
      <c r="D38" s="139">
        <f>D37*('OD Shares'!D38/'OD Shares'!D37)/('OD Efficiency'!D38/'OD Efficiency'!D37)</f>
        <v>1.9617703966346134</v>
      </c>
      <c r="E38" s="139">
        <f>E37*('OD Shares'!E38/'OD Shares'!E37)/('OD Efficiency'!E38/'OD Efficiency'!E37)</f>
        <v>0.2701711697442305</v>
      </c>
      <c r="F38" s="139">
        <f>F37*('OD Shares'!F38/'OD Shares'!F37)/('OD Efficiency'!F38/'OD Efficiency'!F37)</f>
        <v>5.8708691445999779E-2</v>
      </c>
      <c r="G38" s="139">
        <f>G37*('OD Shares'!G38/'OD Shares'!G37)/('OD Efficiency'!G38/'OD Efficiency'!G37)</f>
        <v>1.3470872842506254</v>
      </c>
      <c r="H38" s="139">
        <f>H37*('OD Shares'!H38/'OD Shares'!H37)/('OD Efficiency'!H38/'OD Efficiency'!H37)</f>
        <v>0.34439990348952054</v>
      </c>
      <c r="I38" s="139">
        <f>I37*('OD Shares'!I38/'OD Shares'!I37)/('OD Efficiency'!I38/'OD Efficiency'!I37)</f>
        <v>3.0995991314056872</v>
      </c>
      <c r="J38" s="139">
        <f>J37*('OD Shares'!J38/'OD Shares'!J37)/('OD Efficiency'!J38/'OD Efficiency'!J37)</f>
        <v>0.42690166589251483</v>
      </c>
      <c r="K38" s="139">
        <f>K37*('OD Shares'!K38/'OD Shares'!K37)/('OD Efficiency'!K38/'OD Efficiency'!K37)</f>
        <v>5.1777708001217722</v>
      </c>
      <c r="L38" s="139">
        <f>'OD PV'!K38</f>
        <v>0</v>
      </c>
      <c r="M38" s="143"/>
      <c r="N38" s="139">
        <f>O38-B38-C38</f>
        <v>12.686409042984966</v>
      </c>
      <c r="O38" s="139">
        <f t="shared" si="1"/>
        <v>14.937428837446779</v>
      </c>
    </row>
    <row r="39" spans="1:15" x14ac:dyDescent="0.2">
      <c r="A39" s="147">
        <f t="shared" si="2"/>
        <v>2032</v>
      </c>
      <c r="B39" s="139">
        <f>B38*('OD Shares'!B39/'OD Shares'!B38)/('OD Efficiency'!B39/'OD Efficiency'!B38)</f>
        <v>0.52779018584547599</v>
      </c>
      <c r="C39" s="139">
        <f>C38*('OD Shares'!C39/'OD Shares'!C38)/('OD Efficiency'!C39/'OD Efficiency'!C38)</f>
        <v>1.7132371322508753</v>
      </c>
      <c r="D39" s="139">
        <f>D38*('OD Shares'!D39/'OD Shares'!D38)/('OD Efficiency'!D39/'OD Efficiency'!D38)</f>
        <v>1.9593483601263706</v>
      </c>
      <c r="E39" s="139">
        <f>E38*('OD Shares'!E39/'OD Shares'!E38)/('OD Efficiency'!E39/'OD Efficiency'!E38)</f>
        <v>0.26802556998011806</v>
      </c>
      <c r="F39" s="139">
        <f>F38*('OD Shares'!F39/'OD Shares'!F38)/('OD Efficiency'!F39/'OD Efficiency'!F38)</f>
        <v>5.8233816148587067E-2</v>
      </c>
      <c r="G39" s="139">
        <f>G38*('OD Shares'!G39/'OD Shares'!G38)/('OD Efficiency'!G39/'OD Efficiency'!G38)</f>
        <v>1.3442470234790969</v>
      </c>
      <c r="H39" s="139">
        <f>H38*('OD Shares'!H39/'OD Shares'!H38)/('OD Efficiency'!H39/'OD Efficiency'!H38)</f>
        <v>0.34421176053789315</v>
      </c>
      <c r="I39" s="139">
        <f>I38*('OD Shares'!I39/'OD Shares'!I38)/('OD Efficiency'!I39/'OD Efficiency'!I38)</f>
        <v>3.0979058448410406</v>
      </c>
      <c r="J39" s="139">
        <f>J38*('OD Shares'!J39/'OD Shares'!J38)/('OD Efficiency'!J39/'OD Efficiency'!J38)</f>
        <v>0.42773738008371764</v>
      </c>
      <c r="K39" s="139">
        <f>K38*('OD Shares'!K39/'OD Shares'!K38)/('OD Efficiency'!K39/'OD Efficiency'!K38)</f>
        <v>5.2479235295148969</v>
      </c>
      <c r="L39" s="139">
        <f>'OD PV'!K39</f>
        <v>0</v>
      </c>
      <c r="M39" s="143"/>
      <c r="N39" s="139">
        <f>O39-B39-C39</f>
        <v>12.747633284711721</v>
      </c>
      <c r="O39" s="139">
        <f t="shared" si="1"/>
        <v>14.988660602808071</v>
      </c>
    </row>
    <row r="40" spans="1:15" x14ac:dyDescent="0.2">
      <c r="A40" s="147">
        <f t="shared" si="2"/>
        <v>2033</v>
      </c>
      <c r="B40" s="139">
        <f>B39*('OD Shares'!B40/'OD Shares'!B39)/('OD Efficiency'!B40/'OD Efficiency'!B39)</f>
        <v>0.52385054723087865</v>
      </c>
      <c r="C40" s="139">
        <f>C39*('OD Shares'!C40/'OD Shares'!C39)/('OD Efficiency'!C40/'OD Efficiency'!C39)</f>
        <v>1.705535896863039</v>
      </c>
      <c r="D40" s="139">
        <f>D39*('OD Shares'!D40/'OD Shares'!D39)/('OD Efficiency'!D40/'OD Efficiency'!D39)</f>
        <v>1.9563265242087473</v>
      </c>
      <c r="E40" s="139">
        <f>E39*('OD Shares'!E40/'OD Shares'!E39)/('OD Efficiency'!E40/'OD Efficiency'!E39)</f>
        <v>0.26546850640615094</v>
      </c>
      <c r="F40" s="139">
        <f>F39*('OD Shares'!F40/'OD Shares'!F39)/('OD Efficiency'!F40/'OD Efficiency'!F39)</f>
        <v>5.7686066611389863E-2</v>
      </c>
      <c r="G40" s="139">
        <f>G39*('OD Shares'!G40/'OD Shares'!G39)/('OD Efficiency'!G40/'OD Efficiency'!G39)</f>
        <v>1.34091401309153</v>
      </c>
      <c r="H40" s="139">
        <f>H39*('OD Shares'!H40/'OD Shares'!H39)/('OD Efficiency'!H40/'OD Efficiency'!H39)</f>
        <v>0.3440596425858371</v>
      </c>
      <c r="I40" s="139">
        <f>I39*('OD Shares'!I40/'OD Shares'!I39)/('OD Efficiency'!I40/'OD Efficiency'!I39)</f>
        <v>3.0965367832725361</v>
      </c>
      <c r="J40" s="139">
        <f>J39*('OD Shares'!J40/'OD Shares'!J39)/('OD Efficiency'!J40/'OD Efficiency'!J39)</f>
        <v>0.42857309427492046</v>
      </c>
      <c r="K40" s="139">
        <f>K39*('OD Shares'!K40/'OD Shares'!K39)/('OD Efficiency'!K40/'OD Efficiency'!K39)</f>
        <v>5.3139359800695543</v>
      </c>
      <c r="L40" s="139">
        <f>'OD PV'!K40</f>
        <v>0</v>
      </c>
      <c r="M40" s="143"/>
      <c r="N40" s="139">
        <f>O40-B40-C40</f>
        <v>12.803500610520667</v>
      </c>
      <c r="O40" s="139">
        <f t="shared" si="1"/>
        <v>15.032887054614584</v>
      </c>
    </row>
    <row r="41" spans="1:15" x14ac:dyDescent="0.2">
      <c r="A41" s="147">
        <f t="shared" si="2"/>
        <v>2034</v>
      </c>
      <c r="B41" s="139">
        <f>B40*('OD Shares'!B41/'OD Shares'!B40)/('OD Efficiency'!B41/'OD Efficiency'!B40)</f>
        <v>0.51970669599788188</v>
      </c>
      <c r="C41" s="139">
        <f>C40*('OD Shares'!C41/'OD Shares'!C40)/('OD Efficiency'!C41/'OD Efficiency'!C40)</f>
        <v>1.6957167412860934</v>
      </c>
      <c r="D41" s="139">
        <f>D40*('OD Shares'!D41/'OD Shares'!D40)/('OD Efficiency'!D41/'OD Efficiency'!D40)</f>
        <v>1.9531103940791072</v>
      </c>
      <c r="E41" s="139">
        <f>E40*('OD Shares'!E41/'OD Shares'!E40)/('OD Efficiency'!E41/'OD Efficiency'!E40)</f>
        <v>0.26271001103688407</v>
      </c>
      <c r="F41" s="139">
        <f>F40*('OD Shares'!F41/'OD Shares'!F40)/('OD Efficiency'!F41/'OD Efficiency'!F40)</f>
        <v>5.6964964343009461E-2</v>
      </c>
      <c r="G41" s="139">
        <f>G40*('OD Shares'!G41/'OD Shares'!G40)/('OD Efficiency'!G41/'OD Efficiency'!G40)</f>
        <v>1.3375963020145281</v>
      </c>
      <c r="H41" s="139">
        <f>H40*('OD Shares'!H41/'OD Shares'!H40)/('OD Efficiency'!H41/'OD Efficiency'!H40)</f>
        <v>0.343929207208715</v>
      </c>
      <c r="I41" s="139">
        <f>I40*('OD Shares'!I41/'OD Shares'!I40)/('OD Efficiency'!I41/'OD Efficiency'!I40)</f>
        <v>3.0953628648784375</v>
      </c>
      <c r="J41" s="139">
        <f>J40*('OD Shares'!J41/'OD Shares'!J40)/('OD Efficiency'!J41/'OD Efficiency'!J40)</f>
        <v>0.42940880846612323</v>
      </c>
      <c r="K41" s="139">
        <f>K40*('OD Shares'!K41/'OD Shares'!K40)/('OD Efficiency'!K41/'OD Efficiency'!K40)</f>
        <v>5.3762507867832037</v>
      </c>
      <c r="L41" s="139">
        <f>'OD PV'!K41</f>
        <v>0</v>
      </c>
      <c r="M41" s="143"/>
      <c r="N41" s="139">
        <f>O41-B41-C41</f>
        <v>12.855333338810008</v>
      </c>
      <c r="O41" s="139">
        <f t="shared" si="1"/>
        <v>15.070756776093983</v>
      </c>
    </row>
    <row r="42" spans="1:15" x14ac:dyDescent="0.2">
      <c r="A42" s="147">
        <f t="shared" si="2"/>
        <v>2035</v>
      </c>
      <c r="B42" s="139">
        <f>B41*('OD Shares'!B42/'OD Shares'!B41)/('OD Efficiency'!B42/'OD Efficiency'!B41)</f>
        <v>0.5155177499764948</v>
      </c>
      <c r="C42" s="139">
        <f>C41*('OD Shares'!C42/'OD Shares'!C41)/('OD Efficiency'!C42/'OD Efficiency'!C41)</f>
        <v>1.6859280239679881</v>
      </c>
      <c r="D42" s="139">
        <f>D41*('OD Shares'!D42/'OD Shares'!D41)/('OD Efficiency'!D42/'OD Efficiency'!D41)</f>
        <v>1.9498905816715697</v>
      </c>
      <c r="E42" s="139">
        <f>E41*('OD Shares'!E42/'OD Shares'!E41)/('OD Efficiency'!E42/'OD Efficiency'!E41)</f>
        <v>0.26010388291199604</v>
      </c>
      <c r="F42" s="139">
        <f>F41*('OD Shares'!F42/'OD Shares'!F41)/('OD Efficiency'!F42/'OD Efficiency'!F41)</f>
        <v>5.6286616704455672E-2</v>
      </c>
      <c r="G42" s="139">
        <f>G41*('OD Shares'!G42/'OD Shares'!G41)/('OD Efficiency'!G42/'OD Efficiency'!G41)</f>
        <v>1.3343964876643004</v>
      </c>
      <c r="H42" s="139">
        <f>H41*('OD Shares'!H42/'OD Shares'!H41)/('OD Efficiency'!H42/'OD Efficiency'!H41)</f>
        <v>0.34381984481576455</v>
      </c>
      <c r="I42" s="139">
        <f>I41*('OD Shares'!I42/'OD Shares'!I41)/('OD Efficiency'!I42/'OD Efficiency'!I41)</f>
        <v>3.0943786033418847</v>
      </c>
      <c r="J42" s="139">
        <f>J41*('OD Shares'!J42/'OD Shares'!J41)/('OD Efficiency'!J42/'OD Efficiency'!J41)</f>
        <v>0.43024452265732627</v>
      </c>
      <c r="K42" s="139">
        <f>K41*('OD Shares'!K42/'OD Shares'!K41)/('OD Efficiency'!K42/'OD Efficiency'!K41)</f>
        <v>5.4347488515822873</v>
      </c>
      <c r="L42" s="139">
        <f>'OD PV'!K42</f>
        <v>0</v>
      </c>
      <c r="M42" s="143"/>
      <c r="N42" s="139">
        <f>O42-B42-C42</f>
        <v>12.903869391349584</v>
      </c>
      <c r="O42" s="139">
        <f t="shared" si="1"/>
        <v>15.105315165294066</v>
      </c>
    </row>
    <row r="43" spans="1:15" x14ac:dyDescent="0.2">
      <c r="A43" s="147">
        <f t="shared" si="2"/>
        <v>2036</v>
      </c>
      <c r="B43" s="139">
        <f>B42*('OD Shares'!B43/'OD Shares'!B42)/('OD Efficiency'!B43/'OD Efficiency'!B42)</f>
        <v>0.51341560878227321</v>
      </c>
      <c r="C43" s="139">
        <f>C42*('OD Shares'!C43/'OD Shares'!C42)/('OD Efficiency'!C43/'OD Efficiency'!C42)</f>
        <v>1.6807143853534929</v>
      </c>
      <c r="D43" s="139">
        <f>D42*('OD Shares'!D43/'OD Shares'!D42)/('OD Efficiency'!D43/'OD Efficiency'!D42)</f>
        <v>1.9502590911721034</v>
      </c>
      <c r="E43" s="139">
        <f>E42*('OD Shares'!E43/'OD Shares'!E42)/('OD Efficiency'!E43/'OD Efficiency'!E42)</f>
        <v>0.25909741563804323</v>
      </c>
      <c r="F43" s="139">
        <f>F42*('OD Shares'!F43/'OD Shares'!F42)/('OD Efficiency'!F43/'OD Efficiency'!F42)</f>
        <v>5.5810315893131214E-2</v>
      </c>
      <c r="G43" s="139">
        <f>G42*('OD Shares'!G43/'OD Shares'!G42)/('OD Efficiency'!G43/'OD Efficiency'!G42)</f>
        <v>1.3298575754936004</v>
      </c>
      <c r="H43" s="139">
        <f>H42*('OD Shares'!H43/'OD Shares'!H42)/('OD Efficiency'!H43/'OD Efficiency'!H42)</f>
        <v>0.34342885615049423</v>
      </c>
      <c r="I43" s="139">
        <f>I42*('OD Shares'!I43/'OD Shares'!I42)/('OD Efficiency'!I43/'OD Efficiency'!I42)</f>
        <v>3.0908597053544589</v>
      </c>
      <c r="J43" s="139">
        <f>J42*('OD Shares'!J43/'OD Shares'!J42)/('OD Efficiency'!J43/'OD Efficiency'!J42)</f>
        <v>0.43108023684852842</v>
      </c>
      <c r="K43" s="139">
        <f>K42*('OD Shares'!K43/'OD Shares'!K42)/('OD Efficiency'!K43/'OD Efficiency'!K42)</f>
        <v>5.5133477747267277</v>
      </c>
      <c r="L43" s="139">
        <f>'OD PV'!K43</f>
        <v>0</v>
      </c>
      <c r="M43" s="143"/>
      <c r="N43" s="139">
        <f t="shared" ref="N43:N50" si="3">O43-B43-C43</f>
        <v>12.973740971277087</v>
      </c>
      <c r="O43" s="139">
        <f t="shared" si="1"/>
        <v>15.167870965412853</v>
      </c>
    </row>
    <row r="44" spans="1:15" x14ac:dyDescent="0.2">
      <c r="A44" s="147">
        <f t="shared" si="2"/>
        <v>2037</v>
      </c>
      <c r="B44" s="139">
        <f>B43*('OD Shares'!B44/'OD Shares'!B43)/('OD Efficiency'!B44/'OD Efficiency'!B43)</f>
        <v>0.51020827576700467</v>
      </c>
      <c r="C44" s="139">
        <f>C43*('OD Shares'!C44/'OD Shares'!C43)/('OD Efficiency'!C44/'OD Efficiency'!C43)</f>
        <v>1.6732629303276505</v>
      </c>
      <c r="D44" s="139">
        <f>D43*('OD Shares'!D44/'OD Shares'!D43)/('OD Efficiency'!D44/'OD Efficiency'!D43)</f>
        <v>1.9484174613215184</v>
      </c>
      <c r="E44" s="139">
        <f>E43*('OD Shares'!E44/'OD Shares'!E43)/('OD Efficiency'!E44/'OD Efficiency'!E43)</f>
        <v>0.25711943866625953</v>
      </c>
      <c r="F44" s="139">
        <f>F43*('OD Shares'!F44/'OD Shares'!F43)/('OD Efficiency'!F44/'OD Efficiency'!F43)</f>
        <v>5.5225911382799642E-2</v>
      </c>
      <c r="G44" s="139">
        <f>G43*('OD Shares'!G44/'OD Shares'!G43)/('OD Efficiency'!G44/'OD Efficiency'!G43)</f>
        <v>1.3263286356613024</v>
      </c>
      <c r="H44" s="139">
        <f>H43*('OD Shares'!H44/'OD Shares'!H43)/('OD Efficiency'!H44/'OD Efficiency'!H43)</f>
        <v>0.34320965637995099</v>
      </c>
      <c r="I44" s="139">
        <f>I43*('OD Shares'!I44/'OD Shares'!I43)/('OD Efficiency'!I44/'OD Efficiency'!I43)</f>
        <v>3.088886907419552</v>
      </c>
      <c r="J44" s="139">
        <f>J43*('OD Shares'!J44/'OD Shares'!J43)/('OD Efficiency'!J44/'OD Efficiency'!J43)</f>
        <v>0.43191595103973174</v>
      </c>
      <c r="K44" s="139">
        <f>K43*('OD Shares'!K44/'OD Shares'!K43)/('OD Efficiency'!K44/'OD Efficiency'!K43)</f>
        <v>5.5817981174871107</v>
      </c>
      <c r="L44" s="139">
        <f>'OD PV'!K44</f>
        <v>0</v>
      </c>
      <c r="M44" s="143"/>
      <c r="N44" s="139">
        <f t="shared" si="3"/>
        <v>13.032902079358227</v>
      </c>
      <c r="O44" s="139">
        <f t="shared" si="1"/>
        <v>15.216373285452882</v>
      </c>
    </row>
    <row r="45" spans="1:15" x14ac:dyDescent="0.2">
      <c r="A45" s="147">
        <f t="shared" si="2"/>
        <v>2038</v>
      </c>
      <c r="B45" s="139">
        <f>B44*('OD Shares'!B45/'OD Shares'!B44)/('OD Efficiency'!B45/'OD Efficiency'!B44)</f>
        <v>0.50703778632131591</v>
      </c>
      <c r="C45" s="139">
        <f>C44*('OD Shares'!C45/'OD Shares'!C44)/('OD Efficiency'!C45/'OD Efficiency'!C44)</f>
        <v>1.6658715215076367</v>
      </c>
      <c r="D45" s="139">
        <f>D44*('OD Shares'!D45/'OD Shares'!D44)/('OD Efficiency'!D45/'OD Efficiency'!D44)</f>
        <v>1.9465793062921521</v>
      </c>
      <c r="E45" s="139">
        <f>E44*('OD Shares'!E45/'OD Shares'!E44)/('OD Efficiency'!E45/'OD Efficiency'!E44)</f>
        <v>0.25516889145206612</v>
      </c>
      <c r="F45" s="139">
        <f>F44*('OD Shares'!F45/'OD Shares'!F44)/('OD Efficiency'!F45/'OD Efficiency'!F44)</f>
        <v>5.4642118335757349E-2</v>
      </c>
      <c r="G45" s="139">
        <f>G44*('OD Shares'!G45/'OD Shares'!G44)/('OD Efficiency'!G45/'OD Efficiency'!G44)</f>
        <v>1.3228278420742219</v>
      </c>
      <c r="H45" s="139">
        <f>H44*('OD Shares'!H45/'OD Shares'!H44)/('OD Efficiency'!H45/'OD Efficiency'!H44)</f>
        <v>0.34299146053923046</v>
      </c>
      <c r="I45" s="139">
        <f>I44*('OD Shares'!I45/'OD Shares'!I44)/('OD Efficiency'!I45/'OD Efficiency'!I44)</f>
        <v>3.0869231448530794</v>
      </c>
      <c r="J45" s="139">
        <f>J44*('OD Shares'!J45/'OD Shares'!J44)/('OD Efficiency'!J45/'OD Efficiency'!J44)</f>
        <v>0.43275166523093506</v>
      </c>
      <c r="K45" s="139">
        <f>K44*('OD Shares'!K45/'OD Shares'!K44)/('OD Efficiency'!K45/'OD Efficiency'!K44)</f>
        <v>5.6502484602474921</v>
      </c>
      <c r="L45" s="139">
        <f>'OD PV'!K45</f>
        <v>0</v>
      </c>
      <c r="M45" s="143"/>
      <c r="N45" s="139">
        <f t="shared" si="3"/>
        <v>13.092132889024935</v>
      </c>
      <c r="O45" s="139">
        <f t="shared" si="1"/>
        <v>15.265042196853887</v>
      </c>
    </row>
    <row r="46" spans="1:15" x14ac:dyDescent="0.2">
      <c r="A46" s="147">
        <f t="shared" si="2"/>
        <v>2039</v>
      </c>
      <c r="B46" s="139">
        <f>B45*('OD Shares'!B46/'OD Shares'!B45)/('OD Efficiency'!B46/'OD Efficiency'!B45)</f>
        <v>0.50390350922149252</v>
      </c>
      <c r="C46" s="139">
        <f>C45*('OD Shares'!C46/'OD Shares'!C45)/('OD Efficiency'!C46/'OD Efficiency'!C45)</f>
        <v>1.6585394359988426</v>
      </c>
      <c r="D46" s="139">
        <f>D45*('OD Shares'!D46/'OD Shares'!D45)/('OD Efficiency'!D46/'OD Efficiency'!D45)</f>
        <v>1.9447446162587452</v>
      </c>
      <c r="E46" s="139">
        <f>E45*('OD Shares'!E46/'OD Shares'!E45)/('OD Efficiency'!E46/'OD Efficiency'!E45)</f>
        <v>0.25324520734786315</v>
      </c>
      <c r="F46" s="139">
        <f>F45*('OD Shares'!F46/'OD Shares'!F45)/('OD Efficiency'!F46/'OD Efficiency'!F45)</f>
        <v>5.4058935792844078E-2</v>
      </c>
      <c r="G46" s="139">
        <f>G45*('OD Shares'!G46/'OD Shares'!G45)/('OD Efficiency'!G46/'OD Efficiency'!G45)</f>
        <v>1.3193548593351418</v>
      </c>
      <c r="H46" s="139">
        <f>H45*('OD Shares'!H46/'OD Shares'!H45)/('OD Efficiency'!H46/'OD Efficiency'!H45)</f>
        <v>0.34277426174712911</v>
      </c>
      <c r="I46" s="139">
        <f>I45*('OD Shares'!I46/'OD Shares'!I45)/('OD Efficiency'!I46/'OD Efficiency'!I45)</f>
        <v>3.0849683557241749</v>
      </c>
      <c r="J46" s="139">
        <f>J45*('OD Shares'!J46/'OD Shares'!J45)/('OD Efficiency'!J46/'OD Efficiency'!J45)</f>
        <v>0.43358737942213837</v>
      </c>
      <c r="K46" s="139">
        <f>K45*('OD Shares'!K46/'OD Shares'!K45)/('OD Efficiency'!K46/'OD Efficiency'!K45)</f>
        <v>5.7186988030078734</v>
      </c>
      <c r="L46" s="139">
        <f>'OD PV'!K46</f>
        <v>0</v>
      </c>
      <c r="M46" s="143"/>
      <c r="N46" s="139">
        <f t="shared" si="3"/>
        <v>13.151432418635913</v>
      </c>
      <c r="O46" s="139">
        <f t="shared" si="1"/>
        <v>15.313875363856248</v>
      </c>
    </row>
    <row r="47" spans="1:15" x14ac:dyDescent="0.2">
      <c r="A47" s="147">
        <f t="shared" si="2"/>
        <v>2040</v>
      </c>
      <c r="B47" s="139">
        <f>B46*('OD Shares'!B47/'OD Shares'!B46)/('OD Efficiency'!B47/'OD Efficiency'!B46)</f>
        <v>0.50080482758122458</v>
      </c>
      <c r="C47" s="139">
        <f>C46*('OD Shares'!C47/'OD Shares'!C46)/('OD Efficiency'!C47/'OD Efficiency'!C46)</f>
        <v>1.6512659624641566</v>
      </c>
      <c r="D47" s="139">
        <f>D46*('OD Shares'!D47/'OD Shares'!D46)/('OD Efficiency'!D47/'OD Efficiency'!D46)</f>
        <v>1.9429133814330353</v>
      </c>
      <c r="E47" s="139">
        <f>E46*('OD Shares'!E47/'OD Shares'!E46)/('OD Efficiency'!E47/'OD Efficiency'!E46)</f>
        <v>0.25134783520715859</v>
      </c>
      <c r="F47" s="139">
        <f>F46*('OD Shares'!F47/'OD Shares'!F46)/('OD Efficiency'!F47/'OD Efficiency'!F46)</f>
        <v>5.3476362796904646E-2</v>
      </c>
      <c r="G47" s="139">
        <f>G46*('OD Shares'!G47/'OD Shares'!G46)/('OD Efficiency'!G47/'OD Efficiency'!G46)</f>
        <v>1.3159093573546687</v>
      </c>
      <c r="H47" s="139">
        <f>H46*('OD Shares'!H47/'OD Shares'!H46)/('OD Efficiency'!H47/'OD Efficiency'!H46)</f>
        <v>0.34255805318518578</v>
      </c>
      <c r="I47" s="139">
        <f>I46*('OD Shares'!I47/'OD Shares'!I46)/('OD Efficiency'!I47/'OD Efficiency'!I46)</f>
        <v>3.0830224786666687</v>
      </c>
      <c r="J47" s="139">
        <f>J46*('OD Shares'!J47/'OD Shares'!J46)/('OD Efficiency'!J47/'OD Efficiency'!J46)</f>
        <v>0.43442309361334169</v>
      </c>
      <c r="K47" s="139">
        <f>K46*('OD Shares'!K47/'OD Shares'!K46)/('OD Efficiency'!K47/'OD Efficiency'!K46)</f>
        <v>5.7871491457682547</v>
      </c>
      <c r="L47" s="139">
        <f>'OD PV'!K47</f>
        <v>0</v>
      </c>
      <c r="M47" s="143"/>
      <c r="N47" s="139">
        <f t="shared" si="3"/>
        <v>13.210799708025217</v>
      </c>
      <c r="O47" s="139">
        <f t="shared" si="1"/>
        <v>15.362870498070599</v>
      </c>
    </row>
    <row r="48" spans="1:15" x14ac:dyDescent="0.2">
      <c r="A48" s="147">
        <f t="shared" si="2"/>
        <v>2041</v>
      </c>
      <c r="B48" s="139">
        <f>B47*('OD Shares'!B48/'OD Shares'!B47)/('OD Efficiency'!B48/'OD Efficiency'!B47)</f>
        <v>0.49774113844683182</v>
      </c>
      <c r="C48" s="139">
        <f>C47*('OD Shares'!C48/'OD Shares'!C47)/('OD Efficiency'!C48/'OD Efficiency'!C47)</f>
        <v>1.6440504008938925</v>
      </c>
      <c r="D48" s="139">
        <f>D47*('OD Shares'!D48/'OD Shares'!D47)/('OD Efficiency'!D48/'OD Efficiency'!D47)</f>
        <v>1.9410855920635937</v>
      </c>
      <c r="E48" s="139">
        <f>E47*('OD Shares'!E48/'OD Shares'!E47)/('OD Efficiency'!E48/'OD Efficiency'!E47)</f>
        <v>0.24947623885809886</v>
      </c>
      <c r="F48" s="139">
        <f>F47*('OD Shares'!F48/'OD Shares'!F47)/('OD Efficiency'!F48/'OD Efficiency'!F47)</f>
        <v>5.2894398392782552E-2</v>
      </c>
      <c r="G48" s="139">
        <f>G47*('OD Shares'!G48/'OD Shares'!G47)/('OD Efficiency'!G48/'OD Efficiency'!G47)</f>
        <v>1.312491011246613</v>
      </c>
      <c r="H48" s="139">
        <f>H47*('OD Shares'!H48/'OD Shares'!H47)/('OD Efficiency'!H48/'OD Efficiency'!H47)</f>
        <v>0.34234282809696992</v>
      </c>
      <c r="I48" s="139">
        <f>I47*('OD Shares'!I48/'OD Shares'!I47)/('OD Efficiency'!I48/'OD Efficiency'!I47)</f>
        <v>3.0810854528727374</v>
      </c>
      <c r="J48" s="139">
        <f>J47*('OD Shares'!J48/'OD Shares'!J47)/('OD Efficiency'!J48/'OD Efficiency'!J47)</f>
        <v>0.43525880780454179</v>
      </c>
      <c r="K48" s="139">
        <f>K47*('OD Shares'!K48/'OD Shares'!K47)/('OD Efficiency'!K48/'OD Efficiency'!K47)</f>
        <v>5.8555994885286351</v>
      </c>
      <c r="L48" s="139">
        <f>'OD PV'!K48</f>
        <v>0</v>
      </c>
      <c r="M48" s="143"/>
      <c r="N48" s="139">
        <f t="shared" si="3"/>
        <v>13.270233817863973</v>
      </c>
      <c r="O48" s="139">
        <f t="shared" si="1"/>
        <v>15.412025357204698</v>
      </c>
    </row>
    <row r="49" spans="1:15" x14ac:dyDescent="0.2">
      <c r="A49" s="147">
        <f t="shared" si="2"/>
        <v>2042</v>
      </c>
      <c r="B49" s="139">
        <f>B48*('OD Shares'!B49/'OD Shares'!B48)/('OD Efficiency'!B49/'OD Efficiency'!B48)</f>
        <v>0.49471185240613685</v>
      </c>
      <c r="C49" s="139">
        <f>C48*('OD Shares'!C49/'OD Shares'!C48)/('OD Efficiency'!C49/'OD Efficiency'!C48)</f>
        <v>1.6368920623812464</v>
      </c>
      <c r="D49" s="139">
        <f>D48*('OD Shares'!D49/'OD Shares'!D48)/('OD Efficiency'!D49/'OD Efficiency'!D48)</f>
        <v>1.9392612384356611</v>
      </c>
      <c r="E49" s="139">
        <f>E48*('OD Shares'!E49/'OD Shares'!E48)/('OD Efficiency'!E49/'OD Efficiency'!E48)</f>
        <v>0.24762989659833093</v>
      </c>
      <c r="F49" s="139">
        <f>F48*('OD Shares'!F49/'OD Shares'!F48)/('OD Efficiency'!F49/'OD Efficiency'!F48)</f>
        <v>5.2313041627317369E-2</v>
      </c>
      <c r="G49" s="139">
        <f>G48*('OD Shares'!G49/'OD Shares'!G48)/('OD Efficiency'!G49/'OD Efficiency'!G48)</f>
        <v>1.3090995012259143</v>
      </c>
      <c r="H49" s="139">
        <f>H48*('OD Shares'!H49/'OD Shares'!H48)/('OD Efficiency'!H49/'OD Efficiency'!H48)</f>
        <v>0.34212857978737926</v>
      </c>
      <c r="I49" s="139">
        <f>I48*('OD Shares'!I49/'OD Shares'!I48)/('OD Efficiency'!I49/'OD Efficiency'!I48)</f>
        <v>3.0791572180864004</v>
      </c>
      <c r="J49" s="139">
        <f>J48*('OD Shares'!J49/'OD Shares'!J48)/('OD Efficiency'!J49/'OD Efficiency'!J48)</f>
        <v>0.43609452199574505</v>
      </c>
      <c r="K49" s="139">
        <f>K48*('OD Shares'!K49/'OD Shares'!K48)/('OD Efficiency'!K49/'OD Efficiency'!K48)</f>
        <v>5.9240498312890155</v>
      </c>
      <c r="L49" s="139">
        <f>'OD PV'!K49</f>
        <v>0</v>
      </c>
      <c r="M49" s="143"/>
      <c r="N49" s="139">
        <f t="shared" si="3"/>
        <v>13.329733829045765</v>
      </c>
      <c r="O49" s="139">
        <f t="shared" si="1"/>
        <v>15.461337743833148</v>
      </c>
    </row>
    <row r="50" spans="1:15" x14ac:dyDescent="0.2">
      <c r="A50" s="147">
        <f t="shared" si="2"/>
        <v>2043</v>
      </c>
      <c r="B50" s="139">
        <f>B49*('OD Shares'!B50/'OD Shares'!B49)/('OD Efficiency'!B50/'OD Efficiency'!B49)</f>
        <v>0.49171639321042843</v>
      </c>
      <c r="C50" s="139">
        <f>C49*('OD Shares'!C50/'OD Shares'!C49)/('OD Efficiency'!C50/'OD Efficiency'!C49)</f>
        <v>1.629790268903011</v>
      </c>
      <c r="D50" s="139">
        <f>D49*('OD Shares'!D50/'OD Shares'!D49)/('OD Efficiency'!D50/'OD Efficiency'!D49)</f>
        <v>1.9374403108709561</v>
      </c>
      <c r="E50" s="139">
        <f>E49*('OD Shares'!E50/'OD Shares'!E49)/('OD Efficiency'!E50/'OD Efficiency'!E49)</f>
        <v>0.24580830071017398</v>
      </c>
      <c r="F50" s="139">
        <f>F49*('OD Shares'!F50/'OD Shares'!F49)/('OD Efficiency'!F50/'OD Efficiency'!F49)</f>
        <v>5.1732291549336576E-2</v>
      </c>
      <c r="G50" s="139">
        <f>G49*('OD Shares'!G50/'OD Shares'!G49)/('OD Efficiency'!G50/'OD Efficiency'!G49)</f>
        <v>1.3057345125088842</v>
      </c>
      <c r="H50" s="139">
        <f>H49*('OD Shares'!H50/'OD Shares'!H49)/('OD Efficiency'!H50/'OD Efficiency'!H49)</f>
        <v>0.341915301621943</v>
      </c>
      <c r="I50" s="139">
        <f>I49*('OD Shares'!I50/'OD Shares'!I49)/('OD Efficiency'!I50/'OD Efficiency'!I49)</f>
        <v>3.0772377145974859</v>
      </c>
      <c r="J50" s="139">
        <f>J49*('OD Shares'!J50/'OD Shares'!J49)/('OD Efficiency'!J50/'OD Efficiency'!J49)</f>
        <v>0.43693023618694832</v>
      </c>
      <c r="K50" s="139">
        <f>K49*('OD Shares'!K50/'OD Shares'!K49)/('OD Efficiency'!K50/'OD Efficiency'!K49)</f>
        <v>5.9925001740493977</v>
      </c>
      <c r="L50" s="139">
        <f>'OD PV'!K50</f>
        <v>0</v>
      </c>
      <c r="M50" s="143"/>
      <c r="N50" s="139">
        <f t="shared" si="3"/>
        <v>13.389298842095126</v>
      </c>
      <c r="O50" s="139">
        <f t="shared" si="1"/>
        <v>15.510805504208566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pane xSplit="1" ySplit="1" topLeftCell="B20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48"/>
    <col min="2" max="2" width="9.5703125" style="149" bestFit="1" customWidth="1"/>
    <col min="3" max="16384" width="9.140625" style="137"/>
  </cols>
  <sheetData>
    <row r="1" spans="1:2" x14ac:dyDescent="0.2">
      <c r="A1" s="135" t="s">
        <v>2</v>
      </c>
      <c r="B1" s="136" t="s">
        <v>50</v>
      </c>
    </row>
    <row r="2" spans="1:2" s="141" customFormat="1" x14ac:dyDescent="0.2">
      <c r="A2" s="138">
        <v>1995</v>
      </c>
      <c r="B2" s="150">
        <f t="shared" ref="B2:B8" si="0">B3*(B3/B4)</f>
        <v>3190.1031552091076</v>
      </c>
    </row>
    <row r="3" spans="1:2" s="141" customFormat="1" x14ac:dyDescent="0.2">
      <c r="A3" s="138">
        <v>1996</v>
      </c>
      <c r="B3" s="150">
        <f t="shared" si="0"/>
        <v>3251.8490368782104</v>
      </c>
    </row>
    <row r="4" spans="1:2" s="141" customFormat="1" x14ac:dyDescent="0.2">
      <c r="A4" s="138">
        <v>1997</v>
      </c>
      <c r="B4" s="150">
        <f t="shared" si="0"/>
        <v>3314.7900378640252</v>
      </c>
    </row>
    <row r="5" spans="1:2" s="141" customFormat="1" x14ac:dyDescent="0.2">
      <c r="A5" s="138">
        <v>1998</v>
      </c>
      <c r="B5" s="150">
        <f t="shared" si="0"/>
        <v>3378.9492902385637</v>
      </c>
    </row>
    <row r="6" spans="1:2" s="141" customFormat="1" x14ac:dyDescent="0.2">
      <c r="A6" s="138">
        <v>1999</v>
      </c>
      <c r="B6" s="150">
        <f t="shared" si="0"/>
        <v>3444.3503738054969</v>
      </c>
    </row>
    <row r="7" spans="1:2" x14ac:dyDescent="0.2">
      <c r="A7" s="138">
        <v>2000</v>
      </c>
      <c r="B7" s="150">
        <f t="shared" si="0"/>
        <v>3511.0173247662042</v>
      </c>
    </row>
    <row r="8" spans="1:2" x14ac:dyDescent="0.2">
      <c r="A8" s="138">
        <v>2001</v>
      </c>
      <c r="B8" s="150">
        <f t="shared" si="0"/>
        <v>3578.9746445535552</v>
      </c>
    </row>
    <row r="9" spans="1:2" x14ac:dyDescent="0.2">
      <c r="A9" s="138">
        <v>2002</v>
      </c>
      <c r="B9" s="150">
        <f>B10*(B10/B11)</f>
        <v>3648.2473088366751</v>
      </c>
    </row>
    <row r="10" spans="1:2" x14ac:dyDescent="0.2">
      <c r="A10" s="138">
        <v>2003</v>
      </c>
      <c r="B10" s="151">
        <v>3718.8607767000003</v>
      </c>
    </row>
    <row r="11" spans="1:2" x14ac:dyDescent="0.2">
      <c r="A11" s="138">
        <v>2004</v>
      </c>
      <c r="B11" s="152">
        <v>3790.8409999999999</v>
      </c>
    </row>
    <row r="12" spans="1:2" x14ac:dyDescent="0.2">
      <c r="A12" s="138">
        <v>2005</v>
      </c>
      <c r="B12" s="152">
        <v>3864.3239999999996</v>
      </c>
    </row>
    <row r="13" spans="1:2" x14ac:dyDescent="0.2">
      <c r="A13" s="138">
        <v>2006</v>
      </c>
      <c r="B13" s="152">
        <v>3943.9140000000002</v>
      </c>
    </row>
    <row r="14" spans="1:2" x14ac:dyDescent="0.2">
      <c r="A14" s="138">
        <v>2007</v>
      </c>
      <c r="B14" s="152">
        <v>4025.4159999999997</v>
      </c>
    </row>
    <row r="15" spans="1:2" x14ac:dyDescent="0.2">
      <c r="A15" s="138">
        <v>2008</v>
      </c>
      <c r="B15" s="152">
        <v>4110.0959999999995</v>
      </c>
    </row>
    <row r="16" spans="1:2" x14ac:dyDescent="0.2">
      <c r="A16" s="138">
        <v>2009</v>
      </c>
      <c r="B16" s="152">
        <v>4193.107</v>
      </c>
    </row>
    <row r="17" spans="1:2" x14ac:dyDescent="0.2">
      <c r="A17" s="138">
        <v>2010</v>
      </c>
      <c r="B17" s="152">
        <v>4248.3450000000003</v>
      </c>
    </row>
    <row r="18" spans="1:2" x14ac:dyDescent="0.2">
      <c r="A18" s="138">
        <v>2011</v>
      </c>
      <c r="B18" s="152">
        <v>4285.3730000000005</v>
      </c>
    </row>
    <row r="19" spans="1:2" x14ac:dyDescent="0.2">
      <c r="A19" s="138">
        <v>2012</v>
      </c>
      <c r="B19" s="152">
        <v>4327.4470000000001</v>
      </c>
    </row>
    <row r="20" spans="1:2" x14ac:dyDescent="0.2">
      <c r="A20" s="138">
        <v>2013</v>
      </c>
      <c r="B20" s="152">
        <v>4354.5380000000005</v>
      </c>
    </row>
    <row r="21" spans="1:2" x14ac:dyDescent="0.2">
      <c r="A21" s="138">
        <v>2014</v>
      </c>
      <c r="B21" s="152">
        <v>4385.1090000000004</v>
      </c>
    </row>
    <row r="22" spans="1:2" x14ac:dyDescent="0.2">
      <c r="A22" s="138">
        <v>2015</v>
      </c>
      <c r="B22" s="152">
        <v>4422.7150000000001</v>
      </c>
    </row>
    <row r="23" spans="1:2" x14ac:dyDescent="0.2">
      <c r="A23" s="138">
        <v>2016</v>
      </c>
      <c r="B23" s="152">
        <v>4465.6990000000005</v>
      </c>
    </row>
    <row r="24" spans="1:2" x14ac:dyDescent="0.2">
      <c r="A24" s="138">
        <v>2017</v>
      </c>
      <c r="B24" s="152">
        <v>4513.987000000001</v>
      </c>
    </row>
    <row r="25" spans="1:2" x14ac:dyDescent="0.2">
      <c r="A25" s="138">
        <v>2018</v>
      </c>
      <c r="B25" s="152">
        <v>4564.74</v>
      </c>
    </row>
    <row r="26" spans="1:2" x14ac:dyDescent="0.2">
      <c r="A26" s="138">
        <v>2019</v>
      </c>
      <c r="B26" s="152">
        <v>4616.5339999999997</v>
      </c>
    </row>
    <row r="27" spans="1:2" x14ac:dyDescent="0.2">
      <c r="A27" s="138">
        <v>2020</v>
      </c>
      <c r="B27" s="152">
        <v>4666.4579999999996</v>
      </c>
    </row>
    <row r="28" spans="1:2" x14ac:dyDescent="0.2">
      <c r="A28" s="147">
        <v>2021</v>
      </c>
      <c r="B28" s="152">
        <v>4714.8419999999996</v>
      </c>
    </row>
    <row r="29" spans="1:2" x14ac:dyDescent="0.2">
      <c r="A29" s="147">
        <v>2022</v>
      </c>
      <c r="B29" s="152">
        <v>4761.3789999999999</v>
      </c>
    </row>
    <row r="30" spans="1:2" x14ac:dyDescent="0.2">
      <c r="A30" s="147">
        <v>2023</v>
      </c>
      <c r="B30" s="152">
        <v>4806.2269999999999</v>
      </c>
    </row>
    <row r="31" spans="1:2" x14ac:dyDescent="0.2">
      <c r="A31" s="147">
        <v>2024</v>
      </c>
      <c r="B31" s="152">
        <v>4850.0030000000006</v>
      </c>
    </row>
    <row r="32" spans="1:2" x14ac:dyDescent="0.2">
      <c r="A32" s="147">
        <v>2025</v>
      </c>
      <c r="B32" s="152">
        <v>4893.7259999999997</v>
      </c>
    </row>
    <row r="33" spans="1:2" x14ac:dyDescent="0.2">
      <c r="A33" s="147">
        <f t="shared" ref="A33:A50" si="1">A32+1</f>
        <v>2026</v>
      </c>
      <c r="B33" s="152">
        <v>4936.8230000000003</v>
      </c>
    </row>
    <row r="34" spans="1:2" x14ac:dyDescent="0.2">
      <c r="A34" s="147">
        <f t="shared" si="1"/>
        <v>2027</v>
      </c>
      <c r="B34" s="152">
        <v>4979.7100000000009</v>
      </c>
    </row>
    <row r="35" spans="1:2" x14ac:dyDescent="0.2">
      <c r="A35" s="147">
        <f t="shared" si="1"/>
        <v>2028</v>
      </c>
      <c r="B35" s="152">
        <v>5022.5949999999993</v>
      </c>
    </row>
    <row r="36" spans="1:2" x14ac:dyDescent="0.2">
      <c r="A36" s="147">
        <f t="shared" si="1"/>
        <v>2029</v>
      </c>
      <c r="B36" s="152">
        <v>5065.5520000000006</v>
      </c>
    </row>
    <row r="37" spans="1:2" x14ac:dyDescent="0.2">
      <c r="A37" s="147">
        <f t="shared" si="1"/>
        <v>2030</v>
      </c>
      <c r="B37" s="152">
        <v>5108.610999999999</v>
      </c>
    </row>
    <row r="38" spans="1:2" x14ac:dyDescent="0.2">
      <c r="A38" s="147">
        <f t="shared" si="1"/>
        <v>2031</v>
      </c>
      <c r="B38" s="152">
        <v>5152.9459999999999</v>
      </c>
    </row>
    <row r="39" spans="1:2" x14ac:dyDescent="0.2">
      <c r="A39" s="147">
        <f t="shared" si="1"/>
        <v>2032</v>
      </c>
      <c r="B39" s="152">
        <v>5200.0059999999994</v>
      </c>
    </row>
    <row r="40" spans="1:2" x14ac:dyDescent="0.2">
      <c r="A40" s="147">
        <f t="shared" si="1"/>
        <v>2033</v>
      </c>
      <c r="B40" s="152">
        <v>5249.415</v>
      </c>
    </row>
    <row r="41" spans="1:2" x14ac:dyDescent="0.2">
      <c r="A41" s="147">
        <f t="shared" si="1"/>
        <v>2034</v>
      </c>
      <c r="B41" s="152">
        <v>5300.5459999999994</v>
      </c>
    </row>
    <row r="42" spans="1:2" x14ac:dyDescent="0.2">
      <c r="A42" s="147">
        <f t="shared" si="1"/>
        <v>2035</v>
      </c>
      <c r="B42" s="152">
        <v>5354.1009999999997</v>
      </c>
    </row>
    <row r="43" spans="1:2" x14ac:dyDescent="0.2">
      <c r="A43" s="147">
        <f t="shared" si="1"/>
        <v>2036</v>
      </c>
      <c r="B43" s="152">
        <v>5391.8206111111103</v>
      </c>
    </row>
    <row r="44" spans="1:2" x14ac:dyDescent="0.2">
      <c r="A44" s="147">
        <f t="shared" si="1"/>
        <v>2037</v>
      </c>
      <c r="B44" s="152">
        <v>5438.3295777777803</v>
      </c>
    </row>
    <row r="45" spans="1:2" x14ac:dyDescent="0.2">
      <c r="A45" s="147">
        <f t="shared" si="1"/>
        <v>2038</v>
      </c>
      <c r="B45" s="152">
        <v>5484.8385444444402</v>
      </c>
    </row>
    <row r="46" spans="1:2" x14ac:dyDescent="0.2">
      <c r="A46" s="147">
        <f t="shared" si="1"/>
        <v>2039</v>
      </c>
      <c r="B46" s="152">
        <v>5531.3475111111102</v>
      </c>
    </row>
    <row r="47" spans="1:2" x14ac:dyDescent="0.2">
      <c r="A47" s="147">
        <f t="shared" si="1"/>
        <v>2040</v>
      </c>
      <c r="B47" s="152">
        <v>5577.8564777777801</v>
      </c>
    </row>
    <row r="48" spans="1:2" x14ac:dyDescent="0.2">
      <c r="A48" s="147">
        <f t="shared" si="1"/>
        <v>2041</v>
      </c>
      <c r="B48" s="152">
        <v>5624.3654444444401</v>
      </c>
    </row>
    <row r="49" spans="1:2" x14ac:dyDescent="0.2">
      <c r="A49" s="147">
        <f t="shared" si="1"/>
        <v>2042</v>
      </c>
      <c r="B49" s="152">
        <v>5670.87441111111</v>
      </c>
    </row>
    <row r="50" spans="1:2" x14ac:dyDescent="0.2">
      <c r="A50" s="147">
        <f t="shared" si="1"/>
        <v>2043</v>
      </c>
      <c r="B50" s="152">
        <v>5717.38337777778</v>
      </c>
    </row>
    <row r="51" spans="1:2" x14ac:dyDescent="0.2">
      <c r="A51" s="147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/>
  </sheetViews>
  <sheetFormatPr defaultRowHeight="12.75" x14ac:dyDescent="0.2"/>
  <cols>
    <col min="1" max="1" width="5.85546875" style="168" customWidth="1"/>
    <col min="2" max="2" width="11" style="169" bestFit="1" customWidth="1"/>
    <col min="3" max="3" width="9.85546875" style="168" bestFit="1" customWidth="1"/>
    <col min="4" max="4" width="8.5703125" style="168" bestFit="1" customWidth="1"/>
    <col min="5" max="5" width="11" style="168" bestFit="1" customWidth="1"/>
    <col min="6" max="6" width="14.5703125" style="168" bestFit="1" customWidth="1"/>
    <col min="7" max="7" width="12.28515625" style="168" bestFit="1" customWidth="1"/>
    <col min="8" max="8" width="11.7109375" style="168" bestFit="1" customWidth="1"/>
    <col min="9" max="9" width="14.7109375" style="170" bestFit="1" customWidth="1"/>
    <col min="10" max="10" width="7.85546875" style="137" bestFit="1" customWidth="1"/>
    <col min="11" max="11" width="8.5703125" style="137" bestFit="1" customWidth="1"/>
    <col min="12" max="16384" width="9.140625" style="137"/>
  </cols>
  <sheetData>
    <row r="1" spans="1:12" s="156" customFormat="1" x14ac:dyDescent="0.2">
      <c r="A1" s="153" t="s">
        <v>2</v>
      </c>
      <c r="B1" s="153" t="s">
        <v>51</v>
      </c>
      <c r="C1" s="153" t="s">
        <v>53</v>
      </c>
      <c r="D1" s="154" t="s">
        <v>54</v>
      </c>
      <c r="E1" s="154" t="s">
        <v>55</v>
      </c>
      <c r="F1" s="154" t="s">
        <v>56</v>
      </c>
      <c r="G1" s="153" t="s">
        <v>57</v>
      </c>
      <c r="H1" s="154" t="s">
        <v>58</v>
      </c>
      <c r="I1" s="153" t="s">
        <v>59</v>
      </c>
      <c r="J1" s="155" t="s">
        <v>60</v>
      </c>
      <c r="K1" s="154" t="s">
        <v>61</v>
      </c>
    </row>
    <row r="2" spans="1:12" ht="12.75" customHeight="1" x14ac:dyDescent="0.2">
      <c r="A2" s="157">
        <v>1995</v>
      </c>
      <c r="B2" s="158">
        <f>'OD FloorSpace'!B2</f>
        <v>3190.1031552091076</v>
      </c>
      <c r="C2" s="158">
        <v>0</v>
      </c>
      <c r="D2" s="159">
        <f>SUM(C$2:C2)</f>
        <v>0</v>
      </c>
      <c r="E2" s="160">
        <v>7.5</v>
      </c>
      <c r="F2" s="159">
        <f t="shared" ref="F2:F50" si="0">C2*E2</f>
        <v>0</v>
      </c>
      <c r="G2" s="158">
        <v>0</v>
      </c>
      <c r="H2" s="159">
        <f>SUM(F$2:F2)-SUM(G$2:G2)</f>
        <v>0</v>
      </c>
      <c r="I2" s="161">
        <v>0.17499999999999999</v>
      </c>
      <c r="J2" s="159">
        <f>H2*8760*I2/10^3</f>
        <v>0</v>
      </c>
      <c r="K2" s="162">
        <f t="shared" ref="K2:K50" si="1">J2/B2*(-10^3)</f>
        <v>0</v>
      </c>
      <c r="L2" s="163"/>
    </row>
    <row r="3" spans="1:12" ht="12.75" customHeight="1" x14ac:dyDescent="0.2">
      <c r="A3" s="157">
        <v>1996</v>
      </c>
      <c r="B3" s="158">
        <f>'OD FloorSpace'!B3</f>
        <v>3251.8490368782104</v>
      </c>
      <c r="C3" s="158">
        <v>0</v>
      </c>
      <c r="D3" s="159">
        <f>SUM(C$2:C3)</f>
        <v>0</v>
      </c>
      <c r="E3" s="160">
        <v>7.5</v>
      </c>
      <c r="F3" s="159">
        <f t="shared" si="0"/>
        <v>0</v>
      </c>
      <c r="G3" s="158">
        <v>0</v>
      </c>
      <c r="H3" s="159">
        <f>SUM(F$2:F3)-SUM(G$2:G3)</f>
        <v>0</v>
      </c>
      <c r="I3" s="161">
        <v>0.17499999999999999</v>
      </c>
      <c r="J3" s="159">
        <f t="shared" ref="J3:J50" si="2">H3*8760*I3/10^3</f>
        <v>0</v>
      </c>
      <c r="K3" s="164">
        <f t="shared" si="1"/>
        <v>0</v>
      </c>
      <c r="L3" s="163"/>
    </row>
    <row r="4" spans="1:12" s="165" customFormat="1" ht="12.75" customHeight="1" x14ac:dyDescent="0.2">
      <c r="A4" s="157">
        <v>1997</v>
      </c>
      <c r="B4" s="158">
        <f>'OD FloorSpace'!B4</f>
        <v>3314.7900378640252</v>
      </c>
      <c r="C4" s="158">
        <v>0</v>
      </c>
      <c r="D4" s="159">
        <f>SUM(C$2:C4)</f>
        <v>0</v>
      </c>
      <c r="E4" s="160">
        <v>7.5</v>
      </c>
      <c r="F4" s="159">
        <f t="shared" si="0"/>
        <v>0</v>
      </c>
      <c r="G4" s="158">
        <v>0</v>
      </c>
      <c r="H4" s="159">
        <f>SUM(F$2:F4)-SUM(G$2:G4)</f>
        <v>0</v>
      </c>
      <c r="I4" s="161">
        <v>0.17499999999999999</v>
      </c>
      <c r="J4" s="159">
        <f>H4*8760*I4/10^3</f>
        <v>0</v>
      </c>
      <c r="K4" s="164">
        <f t="shared" si="1"/>
        <v>0</v>
      </c>
      <c r="L4" s="163"/>
    </row>
    <row r="5" spans="1:12" ht="12.75" customHeight="1" x14ac:dyDescent="0.2">
      <c r="A5" s="157">
        <v>1998</v>
      </c>
      <c r="B5" s="158">
        <f>'OD FloorSpace'!B5</f>
        <v>3378.9492902385637</v>
      </c>
      <c r="C5" s="158">
        <v>0</v>
      </c>
      <c r="D5" s="159">
        <f>SUM(C$2:C5)</f>
        <v>0</v>
      </c>
      <c r="E5" s="160">
        <v>7.5</v>
      </c>
      <c r="F5" s="159">
        <f t="shared" si="0"/>
        <v>0</v>
      </c>
      <c r="G5" s="158">
        <v>0</v>
      </c>
      <c r="H5" s="159">
        <f>SUM(F$2:F5)-SUM(G$2:G5)</f>
        <v>0</v>
      </c>
      <c r="I5" s="161">
        <v>0.17499999999999999</v>
      </c>
      <c r="J5" s="159">
        <f t="shared" si="2"/>
        <v>0</v>
      </c>
      <c r="K5" s="164">
        <f t="shared" si="1"/>
        <v>0</v>
      </c>
      <c r="L5" s="163"/>
    </row>
    <row r="6" spans="1:12" ht="12.75" customHeight="1" x14ac:dyDescent="0.2">
      <c r="A6" s="157">
        <v>1999</v>
      </c>
      <c r="B6" s="158">
        <f>'OD FloorSpace'!B6</f>
        <v>3444.3503738054969</v>
      </c>
      <c r="C6" s="158">
        <v>0</v>
      </c>
      <c r="D6" s="159">
        <f>SUM(C$2:C6)</f>
        <v>0</v>
      </c>
      <c r="E6" s="160">
        <v>7.5</v>
      </c>
      <c r="F6" s="159">
        <f t="shared" si="0"/>
        <v>0</v>
      </c>
      <c r="G6" s="158">
        <v>0</v>
      </c>
      <c r="H6" s="159">
        <f>SUM(F$2:F6)-SUM(G$2:G6)</f>
        <v>0</v>
      </c>
      <c r="I6" s="161">
        <v>0.17499999999999999</v>
      </c>
      <c r="J6" s="159">
        <f t="shared" si="2"/>
        <v>0</v>
      </c>
      <c r="K6" s="164">
        <f t="shared" si="1"/>
        <v>0</v>
      </c>
      <c r="L6" s="163"/>
    </row>
    <row r="7" spans="1:12" ht="12.75" customHeight="1" x14ac:dyDescent="0.2">
      <c r="A7" s="157">
        <v>2000</v>
      </c>
      <c r="B7" s="158">
        <f>'OD FloorSpace'!B7</f>
        <v>3511.0173247662042</v>
      </c>
      <c r="C7" s="158">
        <v>0</v>
      </c>
      <c r="D7" s="159">
        <f>SUM(C$2:C7)</f>
        <v>0</v>
      </c>
      <c r="E7" s="160">
        <v>7.5</v>
      </c>
      <c r="F7" s="159">
        <f t="shared" si="0"/>
        <v>0</v>
      </c>
      <c r="G7" s="158">
        <v>0</v>
      </c>
      <c r="H7" s="159">
        <f>SUM(F$2:F7)-SUM(G$2:G7)</f>
        <v>0</v>
      </c>
      <c r="I7" s="161">
        <v>0.17499999999999999</v>
      </c>
      <c r="J7" s="159">
        <f t="shared" si="2"/>
        <v>0</v>
      </c>
      <c r="K7" s="164">
        <f t="shared" si="1"/>
        <v>0</v>
      </c>
      <c r="L7" s="163"/>
    </row>
    <row r="8" spans="1:12" ht="12.75" customHeight="1" x14ac:dyDescent="0.2">
      <c r="A8" s="157">
        <v>2001</v>
      </c>
      <c r="B8" s="158">
        <f>'OD FloorSpace'!B8</f>
        <v>3578.9746445535552</v>
      </c>
      <c r="C8" s="158">
        <v>0</v>
      </c>
      <c r="D8" s="159">
        <f>SUM(C$2:C8)</f>
        <v>0</v>
      </c>
      <c r="E8" s="160">
        <v>7.5</v>
      </c>
      <c r="F8" s="159">
        <f t="shared" si="0"/>
        <v>0</v>
      </c>
      <c r="G8" s="158">
        <v>0</v>
      </c>
      <c r="H8" s="159">
        <f>SUM(F$2:F8)-SUM(G$2:G8)</f>
        <v>0</v>
      </c>
      <c r="I8" s="161">
        <v>0.17499999999999999</v>
      </c>
      <c r="J8" s="159">
        <f>H8*8760*I8/10^3</f>
        <v>0</v>
      </c>
      <c r="K8" s="164">
        <f t="shared" si="1"/>
        <v>0</v>
      </c>
      <c r="L8" s="163"/>
    </row>
    <row r="9" spans="1:12" ht="12.75" customHeight="1" x14ac:dyDescent="0.2">
      <c r="A9" s="157">
        <v>2002</v>
      </c>
      <c r="B9" s="158">
        <f>'OD FloorSpace'!B9</f>
        <v>3648.2473088366751</v>
      </c>
      <c r="C9" s="158">
        <v>0</v>
      </c>
      <c r="D9" s="159">
        <f>SUM(C$2:C9)</f>
        <v>0</v>
      </c>
      <c r="E9" s="160">
        <v>7.5</v>
      </c>
      <c r="F9" s="159">
        <f t="shared" si="0"/>
        <v>0</v>
      </c>
      <c r="G9" s="158">
        <v>0</v>
      </c>
      <c r="H9" s="159">
        <f>SUM(F$2:F9)-SUM(G$2:G9)</f>
        <v>0</v>
      </c>
      <c r="I9" s="161">
        <v>0.17499999999999999</v>
      </c>
      <c r="J9" s="159">
        <f t="shared" si="2"/>
        <v>0</v>
      </c>
      <c r="K9" s="164">
        <f t="shared" si="1"/>
        <v>0</v>
      </c>
      <c r="L9" s="163"/>
    </row>
    <row r="10" spans="1:12" ht="12.75" customHeight="1" x14ac:dyDescent="0.2">
      <c r="A10" s="157">
        <v>2003</v>
      </c>
      <c r="B10" s="158">
        <f>'OD FloorSpace'!B10</f>
        <v>3718.8607767000003</v>
      </c>
      <c r="C10" s="158">
        <v>0</v>
      </c>
      <c r="D10" s="159">
        <f>SUM(C$2:C10)</f>
        <v>0</v>
      </c>
      <c r="E10" s="160">
        <v>7.5</v>
      </c>
      <c r="F10" s="159">
        <f t="shared" si="0"/>
        <v>0</v>
      </c>
      <c r="G10" s="158">
        <v>0</v>
      </c>
      <c r="H10" s="159">
        <f>SUM(F$2:F10)-SUM(G$2:G10)</f>
        <v>0</v>
      </c>
      <c r="I10" s="161">
        <v>0.17499999999999999</v>
      </c>
      <c r="J10" s="159">
        <f t="shared" si="2"/>
        <v>0</v>
      </c>
      <c r="K10" s="164">
        <f t="shared" si="1"/>
        <v>0</v>
      </c>
      <c r="L10" s="163"/>
    </row>
    <row r="11" spans="1:12" ht="12.75" customHeight="1" x14ac:dyDescent="0.2">
      <c r="A11" s="157">
        <v>2004</v>
      </c>
      <c r="B11" s="158">
        <f>'OD FloorSpace'!B11</f>
        <v>3790.8409999999999</v>
      </c>
      <c r="C11" s="158">
        <v>0</v>
      </c>
      <c r="D11" s="159">
        <f>SUM(C$2:C11)</f>
        <v>0</v>
      </c>
      <c r="E11" s="160">
        <v>7.5</v>
      </c>
      <c r="F11" s="159">
        <f t="shared" si="0"/>
        <v>0</v>
      </c>
      <c r="G11" s="158">
        <v>0</v>
      </c>
      <c r="H11" s="159">
        <f>SUM(F$2:F11)-SUM(G$2:G11)</f>
        <v>0</v>
      </c>
      <c r="I11" s="161">
        <v>0.17499999999999999</v>
      </c>
      <c r="J11" s="159">
        <f t="shared" si="2"/>
        <v>0</v>
      </c>
      <c r="K11" s="164">
        <f t="shared" si="1"/>
        <v>0</v>
      </c>
      <c r="L11" s="163"/>
    </row>
    <row r="12" spans="1:12" ht="12.75" customHeight="1" x14ac:dyDescent="0.2">
      <c r="A12" s="157">
        <v>2005</v>
      </c>
      <c r="B12" s="158">
        <f>'OD FloorSpace'!B12</f>
        <v>3864.3239999999996</v>
      </c>
      <c r="C12" s="158">
        <v>0</v>
      </c>
      <c r="D12" s="159">
        <f>SUM(C$2:C12)</f>
        <v>0</v>
      </c>
      <c r="E12" s="160">
        <v>7.5</v>
      </c>
      <c r="F12" s="159">
        <f t="shared" si="0"/>
        <v>0</v>
      </c>
      <c r="G12" s="158">
        <v>0</v>
      </c>
      <c r="H12" s="159">
        <f>SUM(F$2:F12)-SUM(G$2:G12)</f>
        <v>0</v>
      </c>
      <c r="I12" s="161">
        <v>0.17499999999999999</v>
      </c>
      <c r="J12" s="159">
        <f t="shared" si="2"/>
        <v>0</v>
      </c>
      <c r="K12" s="164">
        <f t="shared" si="1"/>
        <v>0</v>
      </c>
      <c r="L12" s="163"/>
    </row>
    <row r="13" spans="1:12" ht="12.75" customHeight="1" x14ac:dyDescent="0.2">
      <c r="A13" s="157">
        <v>2006</v>
      </c>
      <c r="B13" s="158">
        <f>'OD FloorSpace'!B13</f>
        <v>3943.9140000000002</v>
      </c>
      <c r="C13" s="158">
        <v>0</v>
      </c>
      <c r="D13" s="159">
        <f>SUM(C$2:C13)</f>
        <v>0</v>
      </c>
      <c r="E13" s="160">
        <v>7.5</v>
      </c>
      <c r="F13" s="159">
        <f t="shared" si="0"/>
        <v>0</v>
      </c>
      <c r="G13" s="158">
        <v>0</v>
      </c>
      <c r="H13" s="159">
        <f>SUM(F$2:F13)-SUM(G$2:G13)</f>
        <v>0</v>
      </c>
      <c r="I13" s="161">
        <v>0.17499999999999999</v>
      </c>
      <c r="J13" s="159">
        <f t="shared" si="2"/>
        <v>0</v>
      </c>
      <c r="K13" s="164">
        <f t="shared" si="1"/>
        <v>0</v>
      </c>
      <c r="L13" s="163"/>
    </row>
    <row r="14" spans="1:12" ht="12.75" customHeight="1" x14ac:dyDescent="0.2">
      <c r="A14" s="157">
        <v>2007</v>
      </c>
      <c r="B14" s="158">
        <f>'OD FloorSpace'!B14</f>
        <v>4025.4159999999997</v>
      </c>
      <c r="C14" s="158">
        <v>0</v>
      </c>
      <c r="D14" s="159">
        <f>SUM(C$2:C14)</f>
        <v>0</v>
      </c>
      <c r="E14" s="160">
        <v>7.5</v>
      </c>
      <c r="F14" s="159">
        <f t="shared" si="0"/>
        <v>0</v>
      </c>
      <c r="G14" s="158">
        <v>0</v>
      </c>
      <c r="H14" s="159">
        <f>SUM(F$2:F14)-SUM(G$2:G14)</f>
        <v>0</v>
      </c>
      <c r="I14" s="161">
        <v>0.17499999999999999</v>
      </c>
      <c r="J14" s="159">
        <f t="shared" si="2"/>
        <v>0</v>
      </c>
      <c r="K14" s="164">
        <f t="shared" si="1"/>
        <v>0</v>
      </c>
      <c r="L14" s="163"/>
    </row>
    <row r="15" spans="1:12" ht="12.75" customHeight="1" x14ac:dyDescent="0.2">
      <c r="A15" s="157">
        <v>2008</v>
      </c>
      <c r="B15" s="158">
        <f>'OD FloorSpace'!B15</f>
        <v>4110.0959999999995</v>
      </c>
      <c r="C15" s="158">
        <v>0</v>
      </c>
      <c r="D15" s="159">
        <f>SUM(C$2:C15)</f>
        <v>0</v>
      </c>
      <c r="E15" s="160">
        <v>7.5</v>
      </c>
      <c r="F15" s="159">
        <f t="shared" si="0"/>
        <v>0</v>
      </c>
      <c r="G15" s="158">
        <v>0</v>
      </c>
      <c r="H15" s="159">
        <f>SUM(F$2:F15)-SUM(G$2:G15)</f>
        <v>0</v>
      </c>
      <c r="I15" s="161">
        <v>0.17499999999999999</v>
      </c>
      <c r="J15" s="159">
        <f>H15*8760*I15/10^3</f>
        <v>0</v>
      </c>
      <c r="K15" s="164">
        <f t="shared" si="1"/>
        <v>0</v>
      </c>
      <c r="L15" s="163"/>
    </row>
    <row r="16" spans="1:12" ht="12.75" customHeight="1" x14ac:dyDescent="0.2">
      <c r="A16" s="157">
        <v>2009</v>
      </c>
      <c r="B16" s="158">
        <f>'OD FloorSpace'!B16</f>
        <v>4193.107</v>
      </c>
      <c r="C16" s="158">
        <v>0</v>
      </c>
      <c r="D16" s="159">
        <f>SUM(C$2:C16)</f>
        <v>0</v>
      </c>
      <c r="E16" s="160">
        <v>7.5</v>
      </c>
      <c r="F16" s="159">
        <f t="shared" si="0"/>
        <v>0</v>
      </c>
      <c r="G16" s="158">
        <v>0</v>
      </c>
      <c r="H16" s="159">
        <f>SUM(F$2:F16)-SUM(G$2:G16)</f>
        <v>0</v>
      </c>
      <c r="I16" s="161">
        <v>0.17499999999999999</v>
      </c>
      <c r="J16" s="159">
        <f t="shared" si="2"/>
        <v>0</v>
      </c>
      <c r="K16" s="164">
        <f t="shared" si="1"/>
        <v>0</v>
      </c>
      <c r="L16" s="163"/>
    </row>
    <row r="17" spans="1:12" ht="12.75" customHeight="1" x14ac:dyDescent="0.2">
      <c r="A17" s="157">
        <v>2010</v>
      </c>
      <c r="B17" s="158">
        <f>'OD FloorSpace'!B17</f>
        <v>4248.3450000000003</v>
      </c>
      <c r="C17" s="158">
        <v>0</v>
      </c>
      <c r="D17" s="159">
        <f>SUM(C$2:C17)</f>
        <v>0</v>
      </c>
      <c r="E17" s="160">
        <v>7.5</v>
      </c>
      <c r="F17" s="159">
        <f t="shared" si="0"/>
        <v>0</v>
      </c>
      <c r="G17" s="158">
        <v>0</v>
      </c>
      <c r="H17" s="159">
        <f>SUM(F$2:F17)-SUM(G$2:G17)</f>
        <v>0</v>
      </c>
      <c r="I17" s="161">
        <v>0.17499999999999999</v>
      </c>
      <c r="J17" s="159">
        <f t="shared" si="2"/>
        <v>0</v>
      </c>
      <c r="K17" s="164">
        <f t="shared" si="1"/>
        <v>0</v>
      </c>
      <c r="L17" s="163"/>
    </row>
    <row r="18" spans="1:12" ht="12.75" customHeight="1" x14ac:dyDescent="0.2">
      <c r="A18" s="157">
        <v>2011</v>
      </c>
      <c r="B18" s="158">
        <f>'OD FloorSpace'!B18</f>
        <v>4285.3730000000005</v>
      </c>
      <c r="C18" s="158">
        <v>0</v>
      </c>
      <c r="D18" s="159">
        <f>SUM(C$2:C18)</f>
        <v>0</v>
      </c>
      <c r="E18" s="160">
        <v>7.5</v>
      </c>
      <c r="F18" s="159">
        <f t="shared" si="0"/>
        <v>0</v>
      </c>
      <c r="G18" s="158">
        <v>0</v>
      </c>
      <c r="H18" s="159">
        <f>SUM(F$2:F18)-SUM(G$2:G18)</f>
        <v>0</v>
      </c>
      <c r="I18" s="161">
        <v>0.17499999999999999</v>
      </c>
      <c r="J18" s="159">
        <f t="shared" si="2"/>
        <v>0</v>
      </c>
      <c r="K18" s="164">
        <f t="shared" si="1"/>
        <v>0</v>
      </c>
      <c r="L18" s="163"/>
    </row>
    <row r="19" spans="1:12" ht="12.75" customHeight="1" x14ac:dyDescent="0.2">
      <c r="A19" s="157">
        <v>2012</v>
      </c>
      <c r="B19" s="158">
        <f>'OD FloorSpace'!B19</f>
        <v>4327.4470000000001</v>
      </c>
      <c r="C19" s="158">
        <v>0</v>
      </c>
      <c r="D19" s="159">
        <f>SUM(C$2:C19)</f>
        <v>0</v>
      </c>
      <c r="E19" s="160">
        <v>7.5</v>
      </c>
      <c r="F19" s="159">
        <f t="shared" si="0"/>
        <v>0</v>
      </c>
      <c r="G19" s="158">
        <v>0</v>
      </c>
      <c r="H19" s="159">
        <f>SUM(F$2:F19)-SUM(G$2:G19)</f>
        <v>0</v>
      </c>
      <c r="I19" s="161">
        <v>0.17499999999999999</v>
      </c>
      <c r="J19" s="159">
        <f>H19*8760*I19/10^3</f>
        <v>0</v>
      </c>
      <c r="K19" s="164">
        <f t="shared" si="1"/>
        <v>0</v>
      </c>
      <c r="L19" s="163"/>
    </row>
    <row r="20" spans="1:12" ht="12.75" customHeight="1" x14ac:dyDescent="0.2">
      <c r="A20" s="157">
        <v>2013</v>
      </c>
      <c r="B20" s="158">
        <f>'OD FloorSpace'!B20</f>
        <v>4354.5380000000005</v>
      </c>
      <c r="C20" s="158">
        <v>0</v>
      </c>
      <c r="D20" s="159">
        <f>SUM(C$2:C20)</f>
        <v>0</v>
      </c>
      <c r="E20" s="160">
        <v>7.5</v>
      </c>
      <c r="F20" s="159">
        <f t="shared" si="0"/>
        <v>0</v>
      </c>
      <c r="G20" s="158">
        <v>0</v>
      </c>
      <c r="H20" s="159">
        <f>SUM(F$2:F20)-SUM(G$2:G20)</f>
        <v>0</v>
      </c>
      <c r="I20" s="161">
        <v>0.17499999999999999</v>
      </c>
      <c r="J20" s="159">
        <f t="shared" si="2"/>
        <v>0</v>
      </c>
      <c r="K20" s="164">
        <f t="shared" si="1"/>
        <v>0</v>
      </c>
      <c r="L20" s="163"/>
    </row>
    <row r="21" spans="1:12" ht="12.75" customHeight="1" x14ac:dyDescent="0.2">
      <c r="A21" s="157">
        <v>2014</v>
      </c>
      <c r="B21" s="158">
        <f>'OD FloorSpace'!B21</f>
        <v>4385.1090000000004</v>
      </c>
      <c r="C21" s="158">
        <v>0</v>
      </c>
      <c r="D21" s="159">
        <f>SUM(C$2:C21)</f>
        <v>0</v>
      </c>
      <c r="E21" s="160">
        <v>7.5</v>
      </c>
      <c r="F21" s="159">
        <f t="shared" si="0"/>
        <v>0</v>
      </c>
      <c r="G21" s="158">
        <v>0</v>
      </c>
      <c r="H21" s="159">
        <f>SUM(F$2:F21)-SUM(G$2:G21)</f>
        <v>0</v>
      </c>
      <c r="I21" s="161">
        <v>0.17499999999999999</v>
      </c>
      <c r="J21" s="159">
        <f t="shared" si="2"/>
        <v>0</v>
      </c>
      <c r="K21" s="164">
        <f t="shared" si="1"/>
        <v>0</v>
      </c>
      <c r="L21" s="163"/>
    </row>
    <row r="22" spans="1:12" ht="12.75" customHeight="1" x14ac:dyDescent="0.2">
      <c r="A22" s="157">
        <v>2015</v>
      </c>
      <c r="B22" s="158">
        <f>'OD FloorSpace'!B22</f>
        <v>4422.7150000000001</v>
      </c>
      <c r="C22" s="158">
        <v>0</v>
      </c>
      <c r="D22" s="159">
        <f>SUM(C$2:C22)</f>
        <v>0</v>
      </c>
      <c r="E22" s="160">
        <v>7.5</v>
      </c>
      <c r="F22" s="159">
        <f t="shared" si="0"/>
        <v>0</v>
      </c>
      <c r="G22" s="158">
        <v>0</v>
      </c>
      <c r="H22" s="159">
        <f>SUM(F$2:F22)-SUM(G$2:G22)</f>
        <v>0</v>
      </c>
      <c r="I22" s="161">
        <v>0.17499999999999999</v>
      </c>
      <c r="J22" s="159">
        <f>H22*8760*I22/10^3</f>
        <v>0</v>
      </c>
      <c r="K22" s="164">
        <f t="shared" si="1"/>
        <v>0</v>
      </c>
      <c r="L22" s="163"/>
    </row>
    <row r="23" spans="1:12" ht="12.75" customHeight="1" x14ac:dyDescent="0.2">
      <c r="A23" s="157">
        <v>2016</v>
      </c>
      <c r="B23" s="158">
        <f>'OD FloorSpace'!B23</f>
        <v>4465.6990000000005</v>
      </c>
      <c r="C23" s="158">
        <v>0</v>
      </c>
      <c r="D23" s="159">
        <f>SUM(C$2:C23)</f>
        <v>0</v>
      </c>
      <c r="E23" s="160">
        <v>7.5</v>
      </c>
      <c r="F23" s="159">
        <f t="shared" si="0"/>
        <v>0</v>
      </c>
      <c r="G23" s="158">
        <v>0</v>
      </c>
      <c r="H23" s="159">
        <f>SUM(F$2:F23)-SUM(G$2:G23)</f>
        <v>0</v>
      </c>
      <c r="I23" s="161">
        <v>0.17499999999999999</v>
      </c>
      <c r="J23" s="159">
        <f t="shared" si="2"/>
        <v>0</v>
      </c>
      <c r="K23" s="164">
        <f t="shared" si="1"/>
        <v>0</v>
      </c>
      <c r="L23" s="163"/>
    </row>
    <row r="24" spans="1:12" ht="12.75" customHeight="1" x14ac:dyDescent="0.2">
      <c r="A24" s="157">
        <v>2017</v>
      </c>
      <c r="B24" s="158">
        <f>'OD FloorSpace'!B24</f>
        <v>4513.987000000001</v>
      </c>
      <c r="C24" s="158">
        <v>0</v>
      </c>
      <c r="D24" s="159">
        <f>SUM(C$2:C24)</f>
        <v>0</v>
      </c>
      <c r="E24" s="160">
        <v>7.5</v>
      </c>
      <c r="F24" s="159">
        <f t="shared" si="0"/>
        <v>0</v>
      </c>
      <c r="G24" s="158">
        <v>0</v>
      </c>
      <c r="H24" s="159">
        <f>SUM(F$2:F24)-SUM(G$2:G24)</f>
        <v>0</v>
      </c>
      <c r="I24" s="161">
        <v>0.17499999999999999</v>
      </c>
      <c r="J24" s="159">
        <f t="shared" si="2"/>
        <v>0</v>
      </c>
      <c r="K24" s="164">
        <f t="shared" si="1"/>
        <v>0</v>
      </c>
      <c r="L24" s="163"/>
    </row>
    <row r="25" spans="1:12" ht="12.75" customHeight="1" x14ac:dyDescent="0.2">
      <c r="A25" s="157">
        <v>2018</v>
      </c>
      <c r="B25" s="158">
        <f>'OD FloorSpace'!B25</f>
        <v>4564.74</v>
      </c>
      <c r="C25" s="158">
        <v>0</v>
      </c>
      <c r="D25" s="159">
        <f>SUM(C$2:C25)</f>
        <v>0</v>
      </c>
      <c r="E25" s="160">
        <v>7.5</v>
      </c>
      <c r="F25" s="159">
        <f t="shared" si="0"/>
        <v>0</v>
      </c>
      <c r="G25" s="158">
        <v>0</v>
      </c>
      <c r="H25" s="159">
        <f>SUM(F$2:F25)-SUM(G$2:G25)</f>
        <v>0</v>
      </c>
      <c r="I25" s="161">
        <v>0.17499999999999999</v>
      </c>
      <c r="J25" s="159">
        <f t="shared" si="2"/>
        <v>0</v>
      </c>
      <c r="K25" s="164">
        <f t="shared" si="1"/>
        <v>0</v>
      </c>
      <c r="L25" s="163"/>
    </row>
    <row r="26" spans="1:12" ht="12.75" customHeight="1" x14ac:dyDescent="0.2">
      <c r="A26" s="157">
        <v>2019</v>
      </c>
      <c r="B26" s="158">
        <f>'OD FloorSpace'!B26</f>
        <v>4616.5339999999997</v>
      </c>
      <c r="C26" s="158">
        <v>0</v>
      </c>
      <c r="D26" s="159">
        <f>SUM(C$2:C26)</f>
        <v>0</v>
      </c>
      <c r="E26" s="160">
        <v>7.5</v>
      </c>
      <c r="F26" s="159">
        <f t="shared" si="0"/>
        <v>0</v>
      </c>
      <c r="G26" s="158">
        <v>0</v>
      </c>
      <c r="H26" s="159">
        <f>SUM(F$2:F26)-SUM(G$2:G26)</f>
        <v>0</v>
      </c>
      <c r="I26" s="161">
        <v>0.17499999999999999</v>
      </c>
      <c r="J26" s="159">
        <f t="shared" si="2"/>
        <v>0</v>
      </c>
      <c r="K26" s="164">
        <f t="shared" si="1"/>
        <v>0</v>
      </c>
      <c r="L26" s="163"/>
    </row>
    <row r="27" spans="1:12" ht="12.75" customHeight="1" x14ac:dyDescent="0.2">
      <c r="A27" s="157">
        <v>2020</v>
      </c>
      <c r="B27" s="158">
        <f>'OD FloorSpace'!B27</f>
        <v>4666.4579999999996</v>
      </c>
      <c r="C27" s="158">
        <v>0</v>
      </c>
      <c r="D27" s="159">
        <f>SUM(C$2:C27)</f>
        <v>0</v>
      </c>
      <c r="E27" s="160">
        <v>7.5</v>
      </c>
      <c r="F27" s="159">
        <f t="shared" si="0"/>
        <v>0</v>
      </c>
      <c r="G27" s="158">
        <v>0</v>
      </c>
      <c r="H27" s="159">
        <f>SUM(F$2:F27)-SUM(G$2:G27)</f>
        <v>0</v>
      </c>
      <c r="I27" s="161">
        <v>0.17499999999999999</v>
      </c>
      <c r="J27" s="159">
        <f t="shared" si="2"/>
        <v>0</v>
      </c>
      <c r="K27" s="164">
        <f t="shared" si="1"/>
        <v>0</v>
      </c>
      <c r="L27" s="163"/>
    </row>
    <row r="28" spans="1:12" ht="12.75" customHeight="1" x14ac:dyDescent="0.2">
      <c r="A28" s="166">
        <v>2021</v>
      </c>
      <c r="B28" s="158">
        <f>'OD FloorSpace'!B28</f>
        <v>4714.8419999999996</v>
      </c>
      <c r="C28" s="158">
        <v>0</v>
      </c>
      <c r="D28" s="159">
        <f>SUM(C$2:C28)</f>
        <v>0</v>
      </c>
      <c r="E28" s="160">
        <v>7.5</v>
      </c>
      <c r="F28" s="159">
        <f t="shared" si="0"/>
        <v>0</v>
      </c>
      <c r="G28" s="158">
        <v>0</v>
      </c>
      <c r="H28" s="159">
        <f>SUM(F$2:F28)-SUM(G$2:G28)</f>
        <v>0</v>
      </c>
      <c r="I28" s="161">
        <v>0.17499999999999999</v>
      </c>
      <c r="J28" s="159">
        <f t="shared" si="2"/>
        <v>0</v>
      </c>
      <c r="K28" s="164">
        <f t="shared" si="1"/>
        <v>0</v>
      </c>
      <c r="L28" s="163"/>
    </row>
    <row r="29" spans="1:12" ht="12.75" customHeight="1" x14ac:dyDescent="0.2">
      <c r="A29" s="166">
        <v>2022</v>
      </c>
      <c r="B29" s="158">
        <f>'OD FloorSpace'!B29</f>
        <v>4761.3789999999999</v>
      </c>
      <c r="C29" s="158">
        <v>0</v>
      </c>
      <c r="D29" s="159">
        <f>SUM(C$2:C29)</f>
        <v>0</v>
      </c>
      <c r="E29" s="160">
        <v>7.5</v>
      </c>
      <c r="F29" s="159">
        <f t="shared" si="0"/>
        <v>0</v>
      </c>
      <c r="G29" s="158">
        <v>0</v>
      </c>
      <c r="H29" s="159">
        <f>SUM(F$2:F29)-SUM(G$2:G29)</f>
        <v>0</v>
      </c>
      <c r="I29" s="161">
        <v>0.17499999999999999</v>
      </c>
      <c r="J29" s="159">
        <f t="shared" si="2"/>
        <v>0</v>
      </c>
      <c r="K29" s="164">
        <f t="shared" si="1"/>
        <v>0</v>
      </c>
      <c r="L29" s="163"/>
    </row>
    <row r="30" spans="1:12" ht="12.75" customHeight="1" x14ac:dyDescent="0.2">
      <c r="A30" s="166">
        <v>2023</v>
      </c>
      <c r="B30" s="158">
        <f>'OD FloorSpace'!B30</f>
        <v>4806.2269999999999</v>
      </c>
      <c r="C30" s="158">
        <v>0</v>
      </c>
      <c r="D30" s="159">
        <f>SUM(C$2:C30)</f>
        <v>0</v>
      </c>
      <c r="E30" s="160">
        <v>7.5</v>
      </c>
      <c r="F30" s="159">
        <f t="shared" si="0"/>
        <v>0</v>
      </c>
      <c r="G30" s="158">
        <v>0</v>
      </c>
      <c r="H30" s="159">
        <f>SUM(F$2:F30)-SUM(G$2:G30)</f>
        <v>0</v>
      </c>
      <c r="I30" s="161">
        <v>0.17499999999999999</v>
      </c>
      <c r="J30" s="159">
        <f t="shared" si="2"/>
        <v>0</v>
      </c>
      <c r="K30" s="164">
        <f t="shared" si="1"/>
        <v>0</v>
      </c>
      <c r="L30" s="163"/>
    </row>
    <row r="31" spans="1:12" ht="12.75" customHeight="1" x14ac:dyDescent="0.2">
      <c r="A31" s="166">
        <v>2024</v>
      </c>
      <c r="B31" s="158">
        <f>'OD FloorSpace'!B31</f>
        <v>4850.0030000000006</v>
      </c>
      <c r="C31" s="158">
        <v>0</v>
      </c>
      <c r="D31" s="159">
        <f>SUM(C$2:C31)</f>
        <v>0</v>
      </c>
      <c r="E31" s="160">
        <v>7.5</v>
      </c>
      <c r="F31" s="159">
        <f t="shared" si="0"/>
        <v>0</v>
      </c>
      <c r="G31" s="158">
        <v>0</v>
      </c>
      <c r="H31" s="159">
        <f>SUM(F$2:F31)-SUM(G$2:G31)</f>
        <v>0</v>
      </c>
      <c r="I31" s="161">
        <v>0.17499999999999999</v>
      </c>
      <c r="J31" s="159">
        <f t="shared" si="2"/>
        <v>0</v>
      </c>
      <c r="K31" s="164">
        <f t="shared" si="1"/>
        <v>0</v>
      </c>
      <c r="L31" s="163"/>
    </row>
    <row r="32" spans="1:12" ht="12.75" customHeight="1" x14ac:dyDescent="0.2">
      <c r="A32" s="166">
        <v>2025</v>
      </c>
      <c r="B32" s="158">
        <f>'OD FloorSpace'!B32</f>
        <v>4893.7259999999997</v>
      </c>
      <c r="C32" s="158">
        <v>0</v>
      </c>
      <c r="D32" s="159">
        <f>SUM(C$2:C32)</f>
        <v>0</v>
      </c>
      <c r="E32" s="160">
        <v>7.5</v>
      </c>
      <c r="F32" s="159">
        <f t="shared" si="0"/>
        <v>0</v>
      </c>
      <c r="G32" s="158">
        <v>0</v>
      </c>
      <c r="H32" s="159">
        <f>SUM(F$2:F32)-SUM(G$2:G32)</f>
        <v>0</v>
      </c>
      <c r="I32" s="161">
        <v>0.17499999999999999</v>
      </c>
      <c r="J32" s="159">
        <f t="shared" si="2"/>
        <v>0</v>
      </c>
      <c r="K32" s="164">
        <f t="shared" si="1"/>
        <v>0</v>
      </c>
      <c r="L32" s="163"/>
    </row>
    <row r="33" spans="1:12" ht="12.75" customHeight="1" x14ac:dyDescent="0.2">
      <c r="A33" s="167">
        <f t="shared" ref="A33:A50" si="3">A32+1</f>
        <v>2026</v>
      </c>
      <c r="B33" s="158">
        <f>'OD FloorSpace'!B33</f>
        <v>4936.8230000000003</v>
      </c>
      <c r="C33" s="158">
        <v>0</v>
      </c>
      <c r="D33" s="159">
        <f>SUM(C$2:C33)</f>
        <v>0</v>
      </c>
      <c r="E33" s="160">
        <v>7.5</v>
      </c>
      <c r="F33" s="159">
        <f t="shared" si="0"/>
        <v>0</v>
      </c>
      <c r="G33" s="158">
        <v>0</v>
      </c>
      <c r="H33" s="159">
        <f>SUM(F$2:F33)-SUM(G$2:G33)</f>
        <v>0</v>
      </c>
      <c r="I33" s="161">
        <v>0.17499999999999999</v>
      </c>
      <c r="J33" s="159">
        <f t="shared" si="2"/>
        <v>0</v>
      </c>
      <c r="K33" s="164">
        <f t="shared" si="1"/>
        <v>0</v>
      </c>
      <c r="L33" s="163"/>
    </row>
    <row r="34" spans="1:12" ht="12.75" customHeight="1" x14ac:dyDescent="0.2">
      <c r="A34" s="167">
        <f t="shared" si="3"/>
        <v>2027</v>
      </c>
      <c r="B34" s="158">
        <f>'OD FloorSpace'!B34</f>
        <v>4979.7100000000009</v>
      </c>
      <c r="C34" s="158">
        <v>0</v>
      </c>
      <c r="D34" s="159">
        <f>SUM(C$2:C34)</f>
        <v>0</v>
      </c>
      <c r="E34" s="160">
        <v>7.5</v>
      </c>
      <c r="F34" s="159">
        <f t="shared" si="0"/>
        <v>0</v>
      </c>
      <c r="G34" s="158">
        <v>0</v>
      </c>
      <c r="H34" s="159">
        <f>SUM(F$2:F34)-SUM(G$2:G34)</f>
        <v>0</v>
      </c>
      <c r="I34" s="161">
        <v>0.17499999999999999</v>
      </c>
      <c r="J34" s="159">
        <f t="shared" si="2"/>
        <v>0</v>
      </c>
      <c r="K34" s="164">
        <f t="shared" si="1"/>
        <v>0</v>
      </c>
      <c r="L34" s="163"/>
    </row>
    <row r="35" spans="1:12" ht="12.75" customHeight="1" x14ac:dyDescent="0.2">
      <c r="A35" s="167">
        <f t="shared" si="3"/>
        <v>2028</v>
      </c>
      <c r="B35" s="158">
        <f>'OD FloorSpace'!B35</f>
        <v>5022.5949999999993</v>
      </c>
      <c r="C35" s="158">
        <v>0</v>
      </c>
      <c r="D35" s="159">
        <f>SUM(C$2:C35)</f>
        <v>0</v>
      </c>
      <c r="E35" s="160">
        <v>7.5</v>
      </c>
      <c r="F35" s="159">
        <f t="shared" si="0"/>
        <v>0</v>
      </c>
      <c r="G35" s="158">
        <v>0</v>
      </c>
      <c r="H35" s="159">
        <f>SUM(F$2:F35)-SUM(G$2:G35)</f>
        <v>0</v>
      </c>
      <c r="I35" s="161">
        <v>0.17499999999999999</v>
      </c>
      <c r="J35" s="159">
        <f t="shared" si="2"/>
        <v>0</v>
      </c>
      <c r="K35" s="164">
        <f t="shared" si="1"/>
        <v>0</v>
      </c>
      <c r="L35" s="163"/>
    </row>
    <row r="36" spans="1:12" ht="12.75" customHeight="1" x14ac:dyDescent="0.2">
      <c r="A36" s="167">
        <f t="shared" si="3"/>
        <v>2029</v>
      </c>
      <c r="B36" s="158">
        <f>'OD FloorSpace'!B36</f>
        <v>5065.5520000000006</v>
      </c>
      <c r="C36" s="158">
        <v>0</v>
      </c>
      <c r="D36" s="159">
        <f>SUM(C$2:C36)</f>
        <v>0</v>
      </c>
      <c r="E36" s="160">
        <v>7.5</v>
      </c>
      <c r="F36" s="159">
        <f t="shared" si="0"/>
        <v>0</v>
      </c>
      <c r="G36" s="158">
        <v>0</v>
      </c>
      <c r="H36" s="159">
        <f>SUM(F$2:F36)-SUM(G$2:G36)</f>
        <v>0</v>
      </c>
      <c r="I36" s="161">
        <v>0.17499999999999999</v>
      </c>
      <c r="J36" s="159">
        <f t="shared" si="2"/>
        <v>0</v>
      </c>
      <c r="K36" s="164">
        <f t="shared" si="1"/>
        <v>0</v>
      </c>
      <c r="L36" s="163"/>
    </row>
    <row r="37" spans="1:12" ht="12.75" customHeight="1" x14ac:dyDescent="0.2">
      <c r="A37" s="167">
        <f t="shared" si="3"/>
        <v>2030</v>
      </c>
      <c r="B37" s="158">
        <f>'OD FloorSpace'!B37</f>
        <v>5108.610999999999</v>
      </c>
      <c r="C37" s="158">
        <v>0</v>
      </c>
      <c r="D37" s="159">
        <f>SUM(C$2:C37)</f>
        <v>0</v>
      </c>
      <c r="E37" s="160">
        <v>7.5</v>
      </c>
      <c r="F37" s="159">
        <f t="shared" si="0"/>
        <v>0</v>
      </c>
      <c r="G37" s="158">
        <v>0</v>
      </c>
      <c r="H37" s="159">
        <f>SUM(F$2:F37)-SUM(G$2:G37)</f>
        <v>0</v>
      </c>
      <c r="I37" s="161">
        <v>0.17499999999999999</v>
      </c>
      <c r="J37" s="159">
        <f t="shared" si="2"/>
        <v>0</v>
      </c>
      <c r="K37" s="164">
        <f t="shared" si="1"/>
        <v>0</v>
      </c>
      <c r="L37" s="163"/>
    </row>
    <row r="38" spans="1:12" ht="12.75" customHeight="1" x14ac:dyDescent="0.2">
      <c r="A38" s="167">
        <f t="shared" si="3"/>
        <v>2031</v>
      </c>
      <c r="B38" s="158">
        <f>'OD FloorSpace'!B38</f>
        <v>5152.9459999999999</v>
      </c>
      <c r="C38" s="158">
        <v>0</v>
      </c>
      <c r="D38" s="159">
        <f>SUM(C$2:C38)</f>
        <v>0</v>
      </c>
      <c r="E38" s="160">
        <v>7.5</v>
      </c>
      <c r="F38" s="159">
        <f t="shared" si="0"/>
        <v>0</v>
      </c>
      <c r="G38" s="158">
        <v>0</v>
      </c>
      <c r="H38" s="159">
        <f>SUM(F$2:F38)-SUM(G$2:G38)</f>
        <v>0</v>
      </c>
      <c r="I38" s="161">
        <v>0.17499999999999999</v>
      </c>
      <c r="J38" s="159">
        <f t="shared" si="2"/>
        <v>0</v>
      </c>
      <c r="K38" s="164">
        <f t="shared" si="1"/>
        <v>0</v>
      </c>
      <c r="L38" s="163"/>
    </row>
    <row r="39" spans="1:12" ht="12.75" customHeight="1" x14ac:dyDescent="0.2">
      <c r="A39" s="167">
        <f t="shared" si="3"/>
        <v>2032</v>
      </c>
      <c r="B39" s="158">
        <f>'OD FloorSpace'!B39</f>
        <v>5200.0059999999994</v>
      </c>
      <c r="C39" s="158">
        <v>0</v>
      </c>
      <c r="D39" s="159">
        <f>SUM(C$2:C39)</f>
        <v>0</v>
      </c>
      <c r="E39" s="160">
        <v>7.5</v>
      </c>
      <c r="F39" s="159">
        <f t="shared" si="0"/>
        <v>0</v>
      </c>
      <c r="G39" s="158">
        <v>0</v>
      </c>
      <c r="H39" s="159">
        <f>SUM(F$2:F39)-SUM(G$2:G39)</f>
        <v>0</v>
      </c>
      <c r="I39" s="161">
        <v>0.17499999999999999</v>
      </c>
      <c r="J39" s="159">
        <f t="shared" si="2"/>
        <v>0</v>
      </c>
      <c r="K39" s="164">
        <f t="shared" si="1"/>
        <v>0</v>
      </c>
      <c r="L39" s="163"/>
    </row>
    <row r="40" spans="1:12" ht="12.75" customHeight="1" x14ac:dyDescent="0.2">
      <c r="A40" s="167">
        <f t="shared" si="3"/>
        <v>2033</v>
      </c>
      <c r="B40" s="158">
        <f>'OD FloorSpace'!B40</f>
        <v>5249.415</v>
      </c>
      <c r="C40" s="158">
        <v>0</v>
      </c>
      <c r="D40" s="159">
        <f>SUM(C$2:C40)</f>
        <v>0</v>
      </c>
      <c r="E40" s="160">
        <v>7.5</v>
      </c>
      <c r="F40" s="159">
        <f t="shared" si="0"/>
        <v>0</v>
      </c>
      <c r="G40" s="158">
        <v>0</v>
      </c>
      <c r="H40" s="159">
        <f>SUM(F$2:F40)-SUM(G$2:G40)</f>
        <v>0</v>
      </c>
      <c r="I40" s="161">
        <v>0.17499999999999999</v>
      </c>
      <c r="J40" s="159">
        <f t="shared" si="2"/>
        <v>0</v>
      </c>
      <c r="K40" s="164">
        <f t="shared" si="1"/>
        <v>0</v>
      </c>
      <c r="L40" s="163"/>
    </row>
    <row r="41" spans="1:12" ht="12.75" customHeight="1" x14ac:dyDescent="0.2">
      <c r="A41" s="167">
        <f t="shared" si="3"/>
        <v>2034</v>
      </c>
      <c r="B41" s="158">
        <f>'OD FloorSpace'!B41</f>
        <v>5300.5459999999994</v>
      </c>
      <c r="C41" s="158">
        <v>0</v>
      </c>
      <c r="D41" s="159">
        <f>SUM(C$2:C41)</f>
        <v>0</v>
      </c>
      <c r="E41" s="160">
        <v>7.5</v>
      </c>
      <c r="F41" s="159">
        <f t="shared" si="0"/>
        <v>0</v>
      </c>
      <c r="G41" s="158">
        <v>0</v>
      </c>
      <c r="H41" s="159">
        <f>SUM(F$2:F41)-SUM(G$2:G41)</f>
        <v>0</v>
      </c>
      <c r="I41" s="161">
        <v>0.17499999999999999</v>
      </c>
      <c r="J41" s="159">
        <f t="shared" si="2"/>
        <v>0</v>
      </c>
      <c r="K41" s="164">
        <f t="shared" si="1"/>
        <v>0</v>
      </c>
      <c r="L41" s="163"/>
    </row>
    <row r="42" spans="1:12" ht="12.75" customHeight="1" x14ac:dyDescent="0.2">
      <c r="A42" s="167">
        <f t="shared" si="3"/>
        <v>2035</v>
      </c>
      <c r="B42" s="158">
        <f>'OD FloorSpace'!B42</f>
        <v>5354.1009999999997</v>
      </c>
      <c r="C42" s="158">
        <v>0</v>
      </c>
      <c r="D42" s="159">
        <f>SUM(C$2:C42)</f>
        <v>0</v>
      </c>
      <c r="E42" s="160">
        <v>7.5</v>
      </c>
      <c r="F42" s="159">
        <f t="shared" si="0"/>
        <v>0</v>
      </c>
      <c r="G42" s="158">
        <v>0</v>
      </c>
      <c r="H42" s="159">
        <f>SUM(F$2:F42)-SUM(G$2:G42)</f>
        <v>0</v>
      </c>
      <c r="I42" s="161">
        <v>0.17499999999999999</v>
      </c>
      <c r="J42" s="159">
        <f t="shared" si="2"/>
        <v>0</v>
      </c>
      <c r="K42" s="164">
        <f t="shared" si="1"/>
        <v>0</v>
      </c>
      <c r="L42" s="163"/>
    </row>
    <row r="43" spans="1:12" x14ac:dyDescent="0.2">
      <c r="A43" s="167">
        <f t="shared" si="3"/>
        <v>2036</v>
      </c>
      <c r="B43" s="158">
        <f>'OD FloorSpace'!B43</f>
        <v>5391.8206111111103</v>
      </c>
      <c r="C43" s="158">
        <v>0</v>
      </c>
      <c r="D43" s="159">
        <f>SUM(C$2:C43)</f>
        <v>0</v>
      </c>
      <c r="E43" s="160">
        <v>7.5</v>
      </c>
      <c r="F43" s="159">
        <f t="shared" si="0"/>
        <v>0</v>
      </c>
      <c r="G43" s="158">
        <v>0</v>
      </c>
      <c r="H43" s="159">
        <f>SUM(F$2:F43)-SUM(G$2:G43)</f>
        <v>0</v>
      </c>
      <c r="I43" s="161">
        <v>0.17499999999999999</v>
      </c>
      <c r="J43" s="159">
        <f t="shared" si="2"/>
        <v>0</v>
      </c>
      <c r="K43" s="164">
        <f t="shared" si="1"/>
        <v>0</v>
      </c>
    </row>
    <row r="44" spans="1:12" x14ac:dyDescent="0.2">
      <c r="A44" s="167">
        <f t="shared" si="3"/>
        <v>2037</v>
      </c>
      <c r="B44" s="158">
        <f>'OD FloorSpace'!B44</f>
        <v>5438.3295777777803</v>
      </c>
      <c r="C44" s="158">
        <v>0</v>
      </c>
      <c r="D44" s="159">
        <f>SUM(C$2:C44)</f>
        <v>0</v>
      </c>
      <c r="E44" s="160">
        <v>7.5</v>
      </c>
      <c r="F44" s="159">
        <f t="shared" si="0"/>
        <v>0</v>
      </c>
      <c r="G44" s="158">
        <v>0</v>
      </c>
      <c r="H44" s="159">
        <f>SUM(F$2:F44)-SUM(G$2:G44)</f>
        <v>0</v>
      </c>
      <c r="I44" s="161">
        <v>0.17499999999999999</v>
      </c>
      <c r="J44" s="159">
        <f t="shared" si="2"/>
        <v>0</v>
      </c>
      <c r="K44" s="164">
        <f t="shared" si="1"/>
        <v>0</v>
      </c>
    </row>
    <row r="45" spans="1:12" x14ac:dyDescent="0.2">
      <c r="A45" s="167">
        <f t="shared" si="3"/>
        <v>2038</v>
      </c>
      <c r="B45" s="158">
        <f>'OD FloorSpace'!B45</f>
        <v>5484.8385444444402</v>
      </c>
      <c r="C45" s="158">
        <v>0</v>
      </c>
      <c r="D45" s="159">
        <f>SUM(C$2:C45)</f>
        <v>0</v>
      </c>
      <c r="E45" s="160">
        <v>7.5</v>
      </c>
      <c r="F45" s="159">
        <f t="shared" si="0"/>
        <v>0</v>
      </c>
      <c r="G45" s="158">
        <v>0</v>
      </c>
      <c r="H45" s="159">
        <f>SUM(F$2:F45)-SUM(G$2:G45)</f>
        <v>0</v>
      </c>
      <c r="I45" s="161">
        <v>0.17499999999999999</v>
      </c>
      <c r="J45" s="159">
        <f t="shared" si="2"/>
        <v>0</v>
      </c>
      <c r="K45" s="164">
        <f t="shared" si="1"/>
        <v>0</v>
      </c>
    </row>
    <row r="46" spans="1:12" x14ac:dyDescent="0.2">
      <c r="A46" s="167">
        <f t="shared" si="3"/>
        <v>2039</v>
      </c>
      <c r="B46" s="158">
        <f>'OD FloorSpace'!B46</f>
        <v>5531.3475111111102</v>
      </c>
      <c r="C46" s="158">
        <v>0</v>
      </c>
      <c r="D46" s="159">
        <f>SUM(C$2:C46)</f>
        <v>0</v>
      </c>
      <c r="E46" s="160">
        <v>7.5</v>
      </c>
      <c r="F46" s="159">
        <f t="shared" si="0"/>
        <v>0</v>
      </c>
      <c r="G46" s="158">
        <v>0</v>
      </c>
      <c r="H46" s="159">
        <f>SUM(F$2:F46)-SUM(G$2:G46)</f>
        <v>0</v>
      </c>
      <c r="I46" s="161">
        <v>0.17499999999999999</v>
      </c>
      <c r="J46" s="159">
        <f t="shared" si="2"/>
        <v>0</v>
      </c>
      <c r="K46" s="164">
        <f t="shared" si="1"/>
        <v>0</v>
      </c>
    </row>
    <row r="47" spans="1:12" x14ac:dyDescent="0.2">
      <c r="A47" s="167">
        <f t="shared" si="3"/>
        <v>2040</v>
      </c>
      <c r="B47" s="158">
        <f>'OD FloorSpace'!B47</f>
        <v>5577.8564777777801</v>
      </c>
      <c r="C47" s="158">
        <v>0</v>
      </c>
      <c r="D47" s="159">
        <f>SUM(C$2:C47)</f>
        <v>0</v>
      </c>
      <c r="E47" s="160">
        <v>7.5</v>
      </c>
      <c r="F47" s="159">
        <f t="shared" si="0"/>
        <v>0</v>
      </c>
      <c r="G47" s="158">
        <v>0</v>
      </c>
      <c r="H47" s="159">
        <f>SUM(F$2:F47)-SUM(G$2:G47)</f>
        <v>0</v>
      </c>
      <c r="I47" s="161">
        <v>0.17499999999999999</v>
      </c>
      <c r="J47" s="159">
        <f t="shared" si="2"/>
        <v>0</v>
      </c>
      <c r="K47" s="164">
        <f t="shared" si="1"/>
        <v>0</v>
      </c>
    </row>
    <row r="48" spans="1:12" x14ac:dyDescent="0.2">
      <c r="A48" s="167">
        <f t="shared" si="3"/>
        <v>2041</v>
      </c>
      <c r="B48" s="158">
        <f>'OD FloorSpace'!B48</f>
        <v>5624.3654444444401</v>
      </c>
      <c r="C48" s="158">
        <v>0</v>
      </c>
      <c r="D48" s="159">
        <f>SUM(C$2:C48)</f>
        <v>0</v>
      </c>
      <c r="E48" s="160">
        <v>7.5</v>
      </c>
      <c r="F48" s="159">
        <f t="shared" si="0"/>
        <v>0</v>
      </c>
      <c r="G48" s="158">
        <v>0</v>
      </c>
      <c r="H48" s="159">
        <f>SUM(F$2:F48)-SUM(G$2:G48)</f>
        <v>0</v>
      </c>
      <c r="I48" s="161">
        <v>0.17499999999999999</v>
      </c>
      <c r="J48" s="159">
        <f t="shared" si="2"/>
        <v>0</v>
      </c>
      <c r="K48" s="164">
        <f t="shared" si="1"/>
        <v>0</v>
      </c>
    </row>
    <row r="49" spans="1:11" x14ac:dyDescent="0.2">
      <c r="A49" s="167">
        <f t="shared" si="3"/>
        <v>2042</v>
      </c>
      <c r="B49" s="158">
        <f>'OD FloorSpace'!B49</f>
        <v>5670.87441111111</v>
      </c>
      <c r="C49" s="158">
        <v>0</v>
      </c>
      <c r="D49" s="159">
        <f>SUM(C$2:C49)</f>
        <v>0</v>
      </c>
      <c r="E49" s="160">
        <v>7.5</v>
      </c>
      <c r="F49" s="159">
        <f t="shared" si="0"/>
        <v>0</v>
      </c>
      <c r="G49" s="158">
        <v>0</v>
      </c>
      <c r="H49" s="159">
        <f>SUM(F$2:F49)-SUM(G$2:G49)</f>
        <v>0</v>
      </c>
      <c r="I49" s="161">
        <v>0.17499999999999999</v>
      </c>
      <c r="J49" s="159">
        <f t="shared" si="2"/>
        <v>0</v>
      </c>
      <c r="K49" s="164">
        <f t="shared" si="1"/>
        <v>0</v>
      </c>
    </row>
    <row r="50" spans="1:11" x14ac:dyDescent="0.2">
      <c r="A50" s="167">
        <f t="shared" si="3"/>
        <v>2043</v>
      </c>
      <c r="B50" s="158">
        <f>'OD FloorSpace'!B50</f>
        <v>5717.38337777778</v>
      </c>
      <c r="C50" s="158">
        <v>0</v>
      </c>
      <c r="D50" s="159">
        <f>SUM(C$2:C50)</f>
        <v>0</v>
      </c>
      <c r="E50" s="160">
        <v>7.5</v>
      </c>
      <c r="F50" s="159">
        <f t="shared" si="0"/>
        <v>0</v>
      </c>
      <c r="G50" s="158">
        <v>0</v>
      </c>
      <c r="H50" s="159">
        <f>SUM(F$2:F50)-SUM(G$2:G50)</f>
        <v>0</v>
      </c>
      <c r="I50" s="161">
        <v>0.17499999999999999</v>
      </c>
      <c r="J50" s="159">
        <f t="shared" si="2"/>
        <v>0</v>
      </c>
      <c r="K50" s="164">
        <f t="shared" si="1"/>
        <v>0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1" width="9.140625" style="9"/>
  </cols>
  <sheetData>
    <row r="1" spans="1:11" s="2" customFormat="1" x14ac:dyDescent="0.2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x14ac:dyDescent="0.2">
      <c r="A2" s="27">
        <v>1995</v>
      </c>
      <c r="B2" s="32">
        <v>0.40935500609693204</v>
      </c>
      <c r="C2" s="32">
        <v>0.88025890317868416</v>
      </c>
      <c r="D2" s="32">
        <v>0.99999984741213266</v>
      </c>
      <c r="E2" s="32">
        <v>0.4946982865316738</v>
      </c>
      <c r="F2" s="32">
        <v>0.1948625922871611</v>
      </c>
      <c r="G2" s="32">
        <v>0.48124439239501954</v>
      </c>
      <c r="H2" s="32">
        <v>0.75056228637695366</v>
      </c>
      <c r="I2" s="32">
        <v>1</v>
      </c>
      <c r="J2" s="52">
        <v>1.1661924847938308</v>
      </c>
      <c r="K2" s="52">
        <v>1</v>
      </c>
    </row>
    <row r="3" spans="1:11" x14ac:dyDescent="0.2">
      <c r="A3" s="27">
        <v>1996</v>
      </c>
      <c r="B3" s="32">
        <v>0.41319871507436806</v>
      </c>
      <c r="C3" s="32">
        <v>0.88367075939255502</v>
      </c>
      <c r="D3" s="32">
        <v>0.99999984741213266</v>
      </c>
      <c r="E3" s="32">
        <v>0.50186782691619081</v>
      </c>
      <c r="F3" s="32">
        <v>0.19689241095681906</v>
      </c>
      <c r="G3" s="32">
        <v>0.48121486663818358</v>
      </c>
      <c r="H3" s="32">
        <v>0.75021301269531293</v>
      </c>
      <c r="I3" s="32">
        <v>1.0014361446981628</v>
      </c>
      <c r="J3" s="52">
        <v>1.1747253401261983</v>
      </c>
      <c r="K3" s="52">
        <v>1.0216040896942085</v>
      </c>
    </row>
    <row r="4" spans="1:11" x14ac:dyDescent="0.2">
      <c r="A4" s="27">
        <v>1997</v>
      </c>
      <c r="B4" s="32">
        <v>0.41704242405180408</v>
      </c>
      <c r="C4" s="32">
        <v>0.88708261560642587</v>
      </c>
      <c r="D4" s="32">
        <v>0.99999984741213266</v>
      </c>
      <c r="E4" s="32">
        <v>0.50903736730070781</v>
      </c>
      <c r="F4" s="32">
        <v>0.19892222962647699</v>
      </c>
      <c r="G4" s="32">
        <v>0.48118389129638672</v>
      </c>
      <c r="H4" s="32">
        <v>0.74987617492675829</v>
      </c>
      <c r="I4" s="32">
        <v>1.0028743519079195</v>
      </c>
      <c r="J4" s="52">
        <v>1.1832588030819609</v>
      </c>
      <c r="K4" s="52">
        <v>1.0436749160799323</v>
      </c>
    </row>
    <row r="5" spans="1:11" x14ac:dyDescent="0.2">
      <c r="A5" s="27">
        <v>1998</v>
      </c>
      <c r="B5" s="32">
        <v>0.42088613302923999</v>
      </c>
      <c r="C5" s="32">
        <v>0.89049447182029684</v>
      </c>
      <c r="D5" s="32">
        <v>0.99999999999999989</v>
      </c>
      <c r="E5" s="32">
        <v>0.51620690768522481</v>
      </c>
      <c r="F5" s="32">
        <v>0.20095204829613489</v>
      </c>
      <c r="G5" s="32">
        <v>0.48118034362792972</v>
      </c>
      <c r="H5" s="32">
        <v>0.74954460144043</v>
      </c>
      <c r="I5" s="32">
        <v>1.0043146245913355</v>
      </c>
      <c r="J5" s="52">
        <v>1.1917918320210126</v>
      </c>
      <c r="K5" s="52">
        <v>1.0662225625785187</v>
      </c>
    </row>
    <row r="6" spans="1:11" x14ac:dyDescent="0.2">
      <c r="A6" s="27">
        <v>1999</v>
      </c>
      <c r="B6" s="32">
        <v>0.43011103457508637</v>
      </c>
      <c r="C6" s="32">
        <v>0.89765936986942563</v>
      </c>
      <c r="D6" s="32">
        <v>0.99999969482426532</v>
      </c>
      <c r="E6" s="32">
        <v>0.52588578720432277</v>
      </c>
      <c r="F6" s="32">
        <v>0.20460572190151918</v>
      </c>
      <c r="G6" s="32">
        <v>0.48116947174072272</v>
      </c>
      <c r="H6" s="32">
        <v>0.74921951293945332</v>
      </c>
      <c r="I6" s="32">
        <v>1.0057569657147296</v>
      </c>
      <c r="J6" s="52">
        <v>1.2003248609600643</v>
      </c>
      <c r="K6" s="52">
        <v>1.0892573304544537</v>
      </c>
    </row>
    <row r="7" spans="1:11" x14ac:dyDescent="0.2">
      <c r="A7" s="27">
        <v>2000</v>
      </c>
      <c r="B7" s="32">
        <v>0.43702971073447111</v>
      </c>
      <c r="C7" s="32">
        <v>0.90303304340627222</v>
      </c>
      <c r="D7" s="32">
        <v>1</v>
      </c>
      <c r="E7" s="32">
        <v>0.53314494684364622</v>
      </c>
      <c r="F7" s="32">
        <v>0.20734597710555738</v>
      </c>
      <c r="G7" s="32">
        <v>0.48115634918212891</v>
      </c>
      <c r="H7" s="32">
        <v>0.74890373229980489</v>
      </c>
      <c r="I7" s="32">
        <v>1.0072013782486811</v>
      </c>
      <c r="J7" s="52">
        <v>1.2088582371124843</v>
      </c>
      <c r="K7" s="52">
        <v>1.1127897435216658</v>
      </c>
    </row>
    <row r="8" spans="1:11" x14ac:dyDescent="0.2">
      <c r="A8" s="27">
        <v>2001</v>
      </c>
      <c r="B8" s="32">
        <v>0.44221871785400968</v>
      </c>
      <c r="C8" s="32">
        <v>0.90706329855890711</v>
      </c>
      <c r="D8" s="32">
        <v>0.99999969482426543</v>
      </c>
      <c r="E8" s="32">
        <v>0.53858931657313891</v>
      </c>
      <c r="F8" s="32">
        <v>0.20940116850858606</v>
      </c>
      <c r="G8" s="32">
        <v>0.48114395141601563</v>
      </c>
      <c r="H8" s="32">
        <v>0.74859680175781262</v>
      </c>
      <c r="I8" s="32">
        <v>1.0086478651680351</v>
      </c>
      <c r="J8" s="52">
        <v>1.2173910056415098</v>
      </c>
      <c r="K8" s="52">
        <v>1.136830552951503</v>
      </c>
    </row>
    <row r="9" spans="1:11" x14ac:dyDescent="0.2">
      <c r="A9" s="27">
        <v>2002</v>
      </c>
      <c r="B9" s="32">
        <v>0.44611047319366365</v>
      </c>
      <c r="C9" s="32">
        <v>0.91008598992338319</v>
      </c>
      <c r="D9" s="32">
        <v>0.99999984741213277</v>
      </c>
      <c r="E9" s="32">
        <v>0.54267259387025835</v>
      </c>
      <c r="F9" s="32">
        <v>0.21094256206085754</v>
      </c>
      <c r="G9" s="32">
        <v>0.48112857818603516</v>
      </c>
      <c r="H9" s="32">
        <v>0.74829902648925795</v>
      </c>
      <c r="I9" s="32">
        <v>1.0100964294519093</v>
      </c>
      <c r="J9" s="52">
        <v>1.2259246422039565</v>
      </c>
      <c r="K9" s="52">
        <v>1.1613907421845839</v>
      </c>
    </row>
    <row r="10" spans="1:11" x14ac:dyDescent="0.2">
      <c r="A10" s="27">
        <v>2003</v>
      </c>
      <c r="B10" s="32">
        <v>0.44902928969840411</v>
      </c>
      <c r="C10" s="32">
        <v>0.91235300844674028</v>
      </c>
      <c r="D10" s="32">
        <v>0.99999984741213277</v>
      </c>
      <c r="E10" s="32">
        <v>0.54573505184309801</v>
      </c>
      <c r="F10" s="32">
        <v>0.21209860722506113</v>
      </c>
      <c r="G10" s="32">
        <v>0.48112777709960936</v>
      </c>
      <c r="H10" s="32">
        <v>0.74800689697265632</v>
      </c>
      <c r="I10" s="32">
        <v>1.0115470740836998</v>
      </c>
      <c r="J10" s="52">
        <v>1.234457410732982</v>
      </c>
      <c r="K10" s="52">
        <v>1.1864815319487629</v>
      </c>
    </row>
    <row r="11" spans="1:11" x14ac:dyDescent="0.2">
      <c r="A11" s="27">
        <v>2004</v>
      </c>
      <c r="B11" s="32">
        <v>0.45121840207695946</v>
      </c>
      <c r="C11" s="32">
        <v>0.91405327233925804</v>
      </c>
      <c r="D11" s="32">
        <v>1</v>
      </c>
      <c r="E11" s="32">
        <v>0.54803189532272778</v>
      </c>
      <c r="F11" s="32">
        <v>0.21296564109821381</v>
      </c>
      <c r="G11" s="32">
        <v>0.48113002777099612</v>
      </c>
      <c r="H11" s="32">
        <v>0.74772018432617182</v>
      </c>
      <c r="I11" s="32">
        <v>1.0129998020510871</v>
      </c>
      <c r="J11" s="52">
        <v>1.242990526475376</v>
      </c>
      <c r="K11" s="52">
        <v>1.2121143853855059</v>
      </c>
    </row>
    <row r="12" spans="1:11" x14ac:dyDescent="0.2">
      <c r="A12" s="27">
        <v>2005</v>
      </c>
      <c r="B12" s="32">
        <v>0.45473573241317805</v>
      </c>
      <c r="C12" s="32">
        <v>0.91754204812928053</v>
      </c>
      <c r="D12" s="32">
        <v>1</v>
      </c>
      <c r="E12" s="32">
        <v>0.54086685030099568</v>
      </c>
      <c r="F12" s="32">
        <v>0.21037405152038152</v>
      </c>
      <c r="G12" s="32">
        <v>0.48308784403936145</v>
      </c>
      <c r="H12" s="32">
        <v>0.7490316892078791</v>
      </c>
      <c r="I12" s="32">
        <v>1.0147766086873233</v>
      </c>
      <c r="J12" s="52">
        <v>1.2455596305623946</v>
      </c>
      <c r="K12" s="52">
        <v>1.2300543271933246</v>
      </c>
    </row>
    <row r="13" spans="1:11" x14ac:dyDescent="0.2">
      <c r="A13" s="27">
        <v>2006</v>
      </c>
      <c r="B13" s="32">
        <v>0.45825306274939664</v>
      </c>
      <c r="C13" s="32">
        <v>0.92103082391930302</v>
      </c>
      <c r="D13" s="32">
        <v>1</v>
      </c>
      <c r="E13" s="32">
        <v>0.52581476796431281</v>
      </c>
      <c r="F13" s="32">
        <v>0.20667034002843646</v>
      </c>
      <c r="G13" s="32">
        <v>0.48334099423534421</v>
      </c>
      <c r="H13" s="32">
        <v>0.75034319408958638</v>
      </c>
      <c r="I13" s="32">
        <v>1.0165534153235596</v>
      </c>
      <c r="J13" s="52">
        <v>1.2481287346494132</v>
      </c>
      <c r="K13" s="52">
        <v>1.2479942690011434</v>
      </c>
    </row>
    <row r="14" spans="1:11" x14ac:dyDescent="0.2">
      <c r="A14" s="27">
        <v>2007</v>
      </c>
      <c r="B14" s="32">
        <v>0.46177039308561524</v>
      </c>
      <c r="C14" s="32">
        <v>0.92451959970932551</v>
      </c>
      <c r="D14" s="32">
        <v>1</v>
      </c>
      <c r="E14" s="32">
        <v>0.51115565078948499</v>
      </c>
      <c r="F14" s="32">
        <v>0.2032940704382058</v>
      </c>
      <c r="G14" s="32">
        <v>0.48306371866196535</v>
      </c>
      <c r="H14" s="32">
        <v>0.75165469897129367</v>
      </c>
      <c r="I14" s="32">
        <v>1.0183302219597958</v>
      </c>
      <c r="J14" s="52">
        <v>1.2506978387364318</v>
      </c>
      <c r="K14" s="52">
        <v>1.2659342108089622</v>
      </c>
    </row>
    <row r="15" spans="1:11" x14ac:dyDescent="0.2">
      <c r="A15" s="27">
        <v>2008</v>
      </c>
      <c r="B15" s="32">
        <v>0.46528772342183383</v>
      </c>
      <c r="C15" s="32">
        <v>0.928008375499348</v>
      </c>
      <c r="D15" s="32">
        <v>1</v>
      </c>
      <c r="E15" s="32">
        <v>0.49308342520771792</v>
      </c>
      <c r="F15" s="32">
        <v>0.19850848943632005</v>
      </c>
      <c r="G15" s="32">
        <v>0.48182949729758873</v>
      </c>
      <c r="H15" s="32">
        <v>0.75296620385300095</v>
      </c>
      <c r="I15" s="32">
        <v>1.0201070285960321</v>
      </c>
      <c r="J15" s="52">
        <v>1.2532669428234504</v>
      </c>
      <c r="K15" s="52">
        <v>1.283874152616781</v>
      </c>
    </row>
    <row r="16" spans="1:11" x14ac:dyDescent="0.2">
      <c r="A16" s="27">
        <v>2009</v>
      </c>
      <c r="B16" s="32">
        <v>0.46880505375805243</v>
      </c>
      <c r="C16" s="32">
        <v>0.9314971512893705</v>
      </c>
      <c r="D16" s="32">
        <v>1</v>
      </c>
      <c r="E16" s="32">
        <v>0.47663494072049589</v>
      </c>
      <c r="F16" s="32">
        <v>0.19394660700087185</v>
      </c>
      <c r="G16" s="32">
        <v>0.47963189239629128</v>
      </c>
      <c r="H16" s="32">
        <v>0.75427770873470823</v>
      </c>
      <c r="I16" s="32">
        <v>1.0218838352322683</v>
      </c>
      <c r="J16" s="52">
        <v>1.255836046910469</v>
      </c>
      <c r="K16" s="52">
        <v>1.3105968561227268</v>
      </c>
    </row>
    <row r="17" spans="1:11" x14ac:dyDescent="0.2">
      <c r="A17" s="27">
        <v>2010</v>
      </c>
      <c r="B17" s="32">
        <v>0.47232238409427102</v>
      </c>
      <c r="C17" s="32">
        <v>0.93498592707939299</v>
      </c>
      <c r="D17" s="32">
        <v>1</v>
      </c>
      <c r="E17" s="32">
        <v>0.46111722216514589</v>
      </c>
      <c r="F17" s="32">
        <v>0.19039296522917218</v>
      </c>
      <c r="G17" s="32">
        <v>0.47724654744463957</v>
      </c>
      <c r="H17" s="32">
        <v>0.75558921361641551</v>
      </c>
      <c r="I17" s="32">
        <v>1.0236606418685046</v>
      </c>
      <c r="J17" s="52">
        <v>1.2584051509974876</v>
      </c>
      <c r="K17" s="52">
        <v>1.3408032775845216</v>
      </c>
    </row>
    <row r="18" spans="1:11" x14ac:dyDescent="0.2">
      <c r="A18" s="27">
        <v>2011</v>
      </c>
      <c r="B18" s="32">
        <v>0.47583971443048961</v>
      </c>
      <c r="C18" s="32">
        <v>0.93847470286941548</v>
      </c>
      <c r="D18" s="32">
        <v>1</v>
      </c>
      <c r="E18" s="32">
        <v>0.46032618759955457</v>
      </c>
      <c r="F18" s="32">
        <v>0.18929196831008227</v>
      </c>
      <c r="G18" s="32">
        <v>0.47789435266748431</v>
      </c>
      <c r="H18" s="32">
        <v>0.75690071849812279</v>
      </c>
      <c r="I18" s="32">
        <v>1.0254374485047408</v>
      </c>
      <c r="J18" s="52">
        <v>1.2609742550845062</v>
      </c>
      <c r="K18" s="52">
        <v>1.3913399750858508</v>
      </c>
    </row>
    <row r="19" spans="1:11" x14ac:dyDescent="0.2">
      <c r="A19" s="27">
        <v>2012</v>
      </c>
      <c r="B19" s="32">
        <v>0.47935704476670821</v>
      </c>
      <c r="C19" s="32">
        <v>0.94196347865943797</v>
      </c>
      <c r="D19" s="32">
        <v>1</v>
      </c>
      <c r="E19" s="32">
        <v>0.45785534637956993</v>
      </c>
      <c r="F19" s="32">
        <v>0.18732183000960756</v>
      </c>
      <c r="G19" s="32">
        <v>0.47770057496117679</v>
      </c>
      <c r="H19" s="32">
        <v>0.75821222337983007</v>
      </c>
      <c r="I19" s="32">
        <v>1.0272142551409771</v>
      </c>
      <c r="J19" s="52">
        <v>1.2635433591715248</v>
      </c>
      <c r="K19" s="52">
        <v>1.4220456162823292</v>
      </c>
    </row>
    <row r="20" spans="1:11" x14ac:dyDescent="0.2">
      <c r="A20" s="27">
        <v>2013</v>
      </c>
      <c r="B20" s="32">
        <v>0.48287437510292669</v>
      </c>
      <c r="C20" s="32">
        <v>0.94545225444946057</v>
      </c>
      <c r="D20" s="32">
        <v>1</v>
      </c>
      <c r="E20" s="32">
        <v>0.4539517679360251</v>
      </c>
      <c r="F20" s="32">
        <v>0.18575637230608386</v>
      </c>
      <c r="G20" s="32">
        <v>0.47736422777549131</v>
      </c>
      <c r="H20" s="32">
        <v>0.75952372826153736</v>
      </c>
      <c r="I20" s="32">
        <v>1.0289910617772133</v>
      </c>
      <c r="J20" s="52">
        <v>1.2661124632585434</v>
      </c>
      <c r="K20" s="52">
        <v>1.4568859802668683</v>
      </c>
    </row>
    <row r="21" spans="1:11" x14ac:dyDescent="0.2">
      <c r="A21" s="27">
        <v>2014</v>
      </c>
      <c r="B21" s="32">
        <v>0.48036438189944342</v>
      </c>
      <c r="C21" s="32">
        <v>0.94279314038066009</v>
      </c>
      <c r="D21" s="32">
        <v>1</v>
      </c>
      <c r="E21" s="32">
        <v>0.44835772788406442</v>
      </c>
      <c r="F21" s="32">
        <v>0.18341169117858483</v>
      </c>
      <c r="G21" s="32">
        <v>0.47698886310690547</v>
      </c>
      <c r="H21" s="32">
        <v>0.76083523314324464</v>
      </c>
      <c r="I21" s="32">
        <v>1.0307678684134496</v>
      </c>
      <c r="J21" s="52">
        <v>1.268681567345562</v>
      </c>
      <c r="K21" s="52">
        <v>1.498143896460681</v>
      </c>
    </row>
    <row r="22" spans="1:11" x14ac:dyDescent="0.2">
      <c r="A22" s="27">
        <v>2015</v>
      </c>
      <c r="B22" s="32">
        <v>0.47743053459246115</v>
      </c>
      <c r="C22" s="32">
        <v>0.94108918536452013</v>
      </c>
      <c r="D22" s="32">
        <v>1</v>
      </c>
      <c r="E22" s="32">
        <v>0.44333894781179567</v>
      </c>
      <c r="F22" s="32">
        <v>0.18127217281180208</v>
      </c>
      <c r="G22" s="32">
        <v>0.47713465556265067</v>
      </c>
      <c r="H22" s="32">
        <v>0.76214673802495192</v>
      </c>
      <c r="I22" s="32">
        <v>1.0325446750496858</v>
      </c>
      <c r="J22" s="52">
        <v>1.2712506714325806</v>
      </c>
      <c r="K22" s="52">
        <v>1.5379541950436995</v>
      </c>
    </row>
    <row r="23" spans="1:11" x14ac:dyDescent="0.2">
      <c r="A23" s="27">
        <v>2016</v>
      </c>
      <c r="B23" s="32">
        <v>0.47522961091091281</v>
      </c>
      <c r="C23" s="32">
        <v>0.94045204956931905</v>
      </c>
      <c r="D23" s="32">
        <v>1</v>
      </c>
      <c r="E23" s="32">
        <v>0.43916105717309073</v>
      </c>
      <c r="F23" s="32">
        <v>0.17958746025631997</v>
      </c>
      <c r="G23" s="32">
        <v>0.47804827531362926</v>
      </c>
      <c r="H23" s="32">
        <v>0.7634582429066592</v>
      </c>
      <c r="I23" s="32">
        <v>1.0343214816859221</v>
      </c>
      <c r="J23" s="52">
        <v>1.2738197755195992</v>
      </c>
      <c r="K23" s="52">
        <v>1.579757248016433</v>
      </c>
    </row>
    <row r="24" spans="1:11" x14ac:dyDescent="0.2">
      <c r="A24" s="27">
        <v>2017</v>
      </c>
      <c r="B24" s="32">
        <v>0.47354694638105743</v>
      </c>
      <c r="C24" s="32">
        <v>0.94090903255434244</v>
      </c>
      <c r="D24" s="32">
        <v>1</v>
      </c>
      <c r="E24" s="32">
        <v>0.43484077840912999</v>
      </c>
      <c r="F24" s="32">
        <v>0.17784852056762324</v>
      </c>
      <c r="G24" s="32">
        <v>0.47912122780859712</v>
      </c>
      <c r="H24" s="32">
        <v>0.76476974778836648</v>
      </c>
      <c r="I24" s="32">
        <v>1.0360982883221583</v>
      </c>
      <c r="J24" s="52">
        <v>1.2763888796066178</v>
      </c>
      <c r="K24" s="52">
        <v>1.6175279440504851</v>
      </c>
    </row>
    <row r="25" spans="1:11" x14ac:dyDescent="0.2">
      <c r="A25" s="27">
        <v>2018</v>
      </c>
      <c r="B25" s="32">
        <v>0.47161955284253676</v>
      </c>
      <c r="C25" s="32">
        <v>0.94043463637148916</v>
      </c>
      <c r="D25" s="32">
        <v>1</v>
      </c>
      <c r="E25" s="32">
        <v>0.43036611099293665</v>
      </c>
      <c r="F25" s="32">
        <v>0.17616297116627344</v>
      </c>
      <c r="G25" s="32">
        <v>0.47997727396081502</v>
      </c>
      <c r="H25" s="32">
        <v>0.76608125267007376</v>
      </c>
      <c r="I25" s="32">
        <v>1.0378750949583946</v>
      </c>
      <c r="J25" s="52">
        <v>1.2789579836936364</v>
      </c>
      <c r="K25" s="52">
        <v>1.6531153499411519</v>
      </c>
    </row>
    <row r="26" spans="1:11" x14ac:dyDescent="0.2">
      <c r="A26" s="27">
        <v>2019</v>
      </c>
      <c r="B26" s="32">
        <v>0.47033765162986679</v>
      </c>
      <c r="C26" s="32">
        <v>0.94039806386068159</v>
      </c>
      <c r="D26" s="32">
        <v>1</v>
      </c>
      <c r="E26" s="32">
        <v>0.42639341711479389</v>
      </c>
      <c r="F26" s="32">
        <v>0.17444240817475962</v>
      </c>
      <c r="G26" s="32">
        <v>0.4807338479828967</v>
      </c>
      <c r="H26" s="32">
        <v>0.76739275755178105</v>
      </c>
      <c r="I26" s="32">
        <v>1.0396519015946308</v>
      </c>
      <c r="J26" s="52">
        <v>1.281527087780655</v>
      </c>
      <c r="K26" s="52">
        <v>1.6875139701712583</v>
      </c>
    </row>
    <row r="27" spans="1:11" x14ac:dyDescent="0.2">
      <c r="A27" s="27">
        <v>2020</v>
      </c>
      <c r="B27" s="32">
        <v>0.46870939003569417</v>
      </c>
      <c r="C27" s="32">
        <v>0.94111937089365083</v>
      </c>
      <c r="D27" s="32">
        <v>1</v>
      </c>
      <c r="E27" s="32">
        <v>0.4230067347769868</v>
      </c>
      <c r="F27" s="32">
        <v>0.17296309185548805</v>
      </c>
      <c r="G27" s="32">
        <v>0.4811276339941169</v>
      </c>
      <c r="H27" s="32">
        <v>0.76870426243348833</v>
      </c>
      <c r="I27" s="32">
        <v>1.0414287082308671</v>
      </c>
      <c r="J27" s="52">
        <v>1.2840961918676737</v>
      </c>
      <c r="K27" s="52">
        <v>1.7204254224075299</v>
      </c>
    </row>
    <row r="28" spans="1:11" x14ac:dyDescent="0.2">
      <c r="A28" s="28">
        <v>2021</v>
      </c>
      <c r="B28" s="32">
        <v>0.46771413066406331</v>
      </c>
      <c r="C28" s="32">
        <v>0.94159868013398118</v>
      </c>
      <c r="D28" s="32">
        <v>1</v>
      </c>
      <c r="E28" s="32">
        <v>0.41993438632932395</v>
      </c>
      <c r="F28" s="32">
        <v>0.17105658349483313</v>
      </c>
      <c r="G28" s="32">
        <v>0.48147363003119931</v>
      </c>
      <c r="H28" s="32">
        <v>0.77001576731519561</v>
      </c>
      <c r="I28" s="32">
        <v>1.0432055148671033</v>
      </c>
      <c r="J28" s="52">
        <v>1.2866652959546923</v>
      </c>
      <c r="K28" s="52">
        <v>1.7550613860249846</v>
      </c>
    </row>
    <row r="29" spans="1:11" x14ac:dyDescent="0.2">
      <c r="A29" s="28">
        <v>2022</v>
      </c>
      <c r="B29" s="32">
        <v>0.46704372645918352</v>
      </c>
      <c r="C29" s="32">
        <v>0.94264345167469443</v>
      </c>
      <c r="D29" s="32">
        <v>1</v>
      </c>
      <c r="E29" s="32">
        <v>0.41679076862641096</v>
      </c>
      <c r="F29" s="32">
        <v>0.16939456642519821</v>
      </c>
      <c r="G29" s="32">
        <v>0.48161268670264135</v>
      </c>
      <c r="H29" s="32">
        <v>0.77132727219690289</v>
      </c>
      <c r="I29" s="32">
        <v>1.0449823215033396</v>
      </c>
      <c r="J29" s="52">
        <v>1.2892344000417109</v>
      </c>
      <c r="K29" s="52">
        <v>1.7873374090184848</v>
      </c>
    </row>
    <row r="30" spans="1:11" x14ac:dyDescent="0.2">
      <c r="A30" s="28">
        <v>2023</v>
      </c>
      <c r="B30" s="32">
        <v>0.466821134779629</v>
      </c>
      <c r="C30" s="32">
        <v>0.94338645866724402</v>
      </c>
      <c r="D30" s="32">
        <v>1</v>
      </c>
      <c r="E30" s="32">
        <v>0.41382216740213745</v>
      </c>
      <c r="F30" s="32">
        <v>0.16780749058650973</v>
      </c>
      <c r="G30" s="32">
        <v>0.48183803563306271</v>
      </c>
      <c r="H30" s="32">
        <v>0.77263877707861017</v>
      </c>
      <c r="I30" s="32">
        <v>1.0467591281395758</v>
      </c>
      <c r="J30" s="52">
        <v>1.2918035041287295</v>
      </c>
      <c r="K30" s="52">
        <v>1.8213434569545968</v>
      </c>
    </row>
    <row r="31" spans="1:11" x14ac:dyDescent="0.2">
      <c r="A31" s="28">
        <v>2024</v>
      </c>
      <c r="B31" s="32">
        <v>0.46639553189160676</v>
      </c>
      <c r="C31" s="32">
        <v>0.94376159143887139</v>
      </c>
      <c r="D31" s="32">
        <v>1</v>
      </c>
      <c r="E31" s="32">
        <v>0.41087328248430688</v>
      </c>
      <c r="F31" s="32">
        <v>0.16626635949332078</v>
      </c>
      <c r="G31" s="32">
        <v>0.4821397155517515</v>
      </c>
      <c r="H31" s="32">
        <v>0.77395028196031745</v>
      </c>
      <c r="I31" s="32">
        <v>1.0485359347758121</v>
      </c>
      <c r="J31" s="52">
        <v>1.2943726082157481</v>
      </c>
      <c r="K31" s="52">
        <v>1.8546935104226596</v>
      </c>
    </row>
    <row r="32" spans="1:11" x14ac:dyDescent="0.2">
      <c r="A32" s="28">
        <v>2025</v>
      </c>
      <c r="B32" s="32">
        <v>0.46608238018410464</v>
      </c>
      <c r="C32" s="32">
        <v>0.94440346298590561</v>
      </c>
      <c r="D32" s="32">
        <v>1</v>
      </c>
      <c r="E32" s="32">
        <v>0.40780716720321514</v>
      </c>
      <c r="F32" s="32">
        <v>0.16458310787029362</v>
      </c>
      <c r="G32" s="32">
        <v>0.48266637510777372</v>
      </c>
      <c r="H32" s="32">
        <v>0.77526178684202474</v>
      </c>
      <c r="I32" s="32">
        <v>1.0503127414120483</v>
      </c>
      <c r="J32" s="52">
        <v>1.2969417123027667</v>
      </c>
      <c r="K32" s="52">
        <v>1.8889356601848637</v>
      </c>
    </row>
    <row r="33" spans="1:11" x14ac:dyDescent="0.2">
      <c r="A33" s="28">
        <f t="shared" ref="A33:A50" si="0">A32+1</f>
        <v>2026</v>
      </c>
      <c r="B33" s="32">
        <v>0.46589658245562904</v>
      </c>
      <c r="C33" s="32">
        <v>0.94383860880575465</v>
      </c>
      <c r="D33" s="32">
        <v>1</v>
      </c>
      <c r="E33" s="32">
        <v>0.40497901817140219</v>
      </c>
      <c r="F33" s="32">
        <v>0.16324958631433001</v>
      </c>
      <c r="G33" s="32">
        <v>0.48329533542037795</v>
      </c>
      <c r="H33" s="32">
        <v>0.77657329172373202</v>
      </c>
      <c r="I33" s="32">
        <v>1.0520895480482846</v>
      </c>
      <c r="J33" s="52">
        <v>1.2995108163897853</v>
      </c>
      <c r="K33" s="52">
        <v>1.9218845854845232</v>
      </c>
    </row>
    <row r="34" spans="1:11" x14ac:dyDescent="0.2">
      <c r="A34" s="28">
        <f t="shared" si="0"/>
        <v>2027</v>
      </c>
      <c r="B34" s="32">
        <v>0.46569889767240941</v>
      </c>
      <c r="C34" s="32">
        <v>0.94328469423626171</v>
      </c>
      <c r="D34" s="32">
        <v>1</v>
      </c>
      <c r="E34" s="32">
        <v>0.4022374042520287</v>
      </c>
      <c r="F34" s="32">
        <v>0.16177902092814603</v>
      </c>
      <c r="G34" s="32">
        <v>0.48414835656842581</v>
      </c>
      <c r="H34" s="32">
        <v>0.7778847966054393</v>
      </c>
      <c r="I34" s="32">
        <v>1.0538663546845208</v>
      </c>
      <c r="J34" s="52">
        <v>1.3020799204768039</v>
      </c>
      <c r="K34" s="52">
        <v>1.9542273594666002</v>
      </c>
    </row>
    <row r="35" spans="1:11" x14ac:dyDescent="0.2">
      <c r="A35" s="28">
        <f t="shared" si="0"/>
        <v>2028</v>
      </c>
      <c r="B35" s="32">
        <v>0.46579555275838136</v>
      </c>
      <c r="C35" s="32">
        <v>0.94373568317619017</v>
      </c>
      <c r="D35" s="32">
        <v>1</v>
      </c>
      <c r="E35" s="32">
        <v>0.39999995532385346</v>
      </c>
      <c r="F35" s="32">
        <v>0.16032012187300324</v>
      </c>
      <c r="G35" s="32">
        <v>0.48519941241165782</v>
      </c>
      <c r="H35" s="32">
        <v>0.77919630148714658</v>
      </c>
      <c r="I35" s="32">
        <v>1.0556431613207571</v>
      </c>
      <c r="J35" s="52">
        <v>1.3046490245638225</v>
      </c>
      <c r="K35" s="52">
        <v>1.9863000220021281</v>
      </c>
    </row>
    <row r="36" spans="1:11" x14ac:dyDescent="0.2">
      <c r="A36" s="28">
        <f t="shared" si="0"/>
        <v>2029</v>
      </c>
      <c r="B36" s="32">
        <v>0.46595294255797837</v>
      </c>
      <c r="C36" s="32">
        <v>0.94422279340736337</v>
      </c>
      <c r="D36" s="32">
        <v>1</v>
      </c>
      <c r="E36" s="32">
        <v>0.39793177234068494</v>
      </c>
      <c r="F36" s="32">
        <v>0.15918078564955107</v>
      </c>
      <c r="G36" s="32">
        <v>0.48643238851681347</v>
      </c>
      <c r="H36" s="32">
        <v>0.78050780636885386</v>
      </c>
      <c r="I36" s="32">
        <v>1.0574199679569933</v>
      </c>
      <c r="J36" s="52">
        <v>1.3072181286508411</v>
      </c>
      <c r="K36" s="52">
        <v>2.0181497521393768</v>
      </c>
    </row>
    <row r="37" spans="1:11" x14ac:dyDescent="0.2">
      <c r="A37" s="28">
        <f t="shared" si="0"/>
        <v>2030</v>
      </c>
      <c r="B37" s="32">
        <v>0.4666026234285745</v>
      </c>
      <c r="C37" s="32">
        <v>0.94506766408418952</v>
      </c>
      <c r="D37" s="32">
        <v>1</v>
      </c>
      <c r="E37" s="32">
        <v>0.3979258175346933</v>
      </c>
      <c r="F37" s="32">
        <v>0.15805009062103642</v>
      </c>
      <c r="G37" s="32">
        <v>0.48775802374229948</v>
      </c>
      <c r="H37" s="32">
        <v>0.78181931125056114</v>
      </c>
      <c r="I37" s="32">
        <v>1.0591967745932296</v>
      </c>
      <c r="J37" s="52">
        <v>1.3097872327378597</v>
      </c>
      <c r="K37" s="52">
        <v>2.0496304414558608</v>
      </c>
    </row>
    <row r="38" spans="1:11" x14ac:dyDescent="0.2">
      <c r="A38" s="28">
        <f t="shared" si="0"/>
        <v>2031</v>
      </c>
      <c r="B38" s="32">
        <v>0.46691868935147474</v>
      </c>
      <c r="C38" s="32">
        <v>0.94594141338988835</v>
      </c>
      <c r="D38" s="32">
        <v>1</v>
      </c>
      <c r="E38" s="32">
        <v>0.39809521084756144</v>
      </c>
      <c r="F38" s="32">
        <v>0.15628843804311729</v>
      </c>
      <c r="G38" s="32">
        <v>0.48888581554650784</v>
      </c>
      <c r="H38" s="32">
        <v>0.78313081613226843</v>
      </c>
      <c r="I38" s="32">
        <v>1.0609735812294658</v>
      </c>
      <c r="J38" s="52">
        <v>1.3123563368248783</v>
      </c>
      <c r="K38" s="52">
        <v>2.0799553792948227</v>
      </c>
    </row>
    <row r="39" spans="1:11" x14ac:dyDescent="0.2">
      <c r="A39" s="28">
        <f t="shared" si="0"/>
        <v>2032</v>
      </c>
      <c r="B39" s="32">
        <v>0.46721680650984265</v>
      </c>
      <c r="C39" s="32">
        <v>0.945895520028462</v>
      </c>
      <c r="D39" s="32">
        <v>1</v>
      </c>
      <c r="E39" s="32">
        <v>0.39826591492097269</v>
      </c>
      <c r="F39" s="32">
        <v>0.15513400232112132</v>
      </c>
      <c r="G39" s="32">
        <v>0.48970679195383715</v>
      </c>
      <c r="H39" s="32">
        <v>0.78444232101397571</v>
      </c>
      <c r="I39" s="32">
        <v>1.0627503878657021</v>
      </c>
      <c r="J39" s="52">
        <v>1.3149254409118969</v>
      </c>
      <c r="K39" s="52">
        <v>2.1081363383419114</v>
      </c>
    </row>
    <row r="40" spans="1:11" x14ac:dyDescent="0.2">
      <c r="A40" s="28">
        <f t="shared" si="0"/>
        <v>2033</v>
      </c>
      <c r="B40" s="32">
        <v>0.46653388473264729</v>
      </c>
      <c r="C40" s="32">
        <v>0.94536772076501929</v>
      </c>
      <c r="D40" s="32">
        <v>1</v>
      </c>
      <c r="E40" s="32">
        <v>0.39776955700077071</v>
      </c>
      <c r="F40" s="32">
        <v>0.15377688565757397</v>
      </c>
      <c r="G40" s="32">
        <v>0.49012046887971628</v>
      </c>
      <c r="H40" s="32">
        <v>0.78575382589568299</v>
      </c>
      <c r="I40" s="32">
        <v>1.0645271945019383</v>
      </c>
      <c r="J40" s="52">
        <v>1.3174945449989155</v>
      </c>
      <c r="K40" s="52">
        <v>2.1346541115172637</v>
      </c>
    </row>
    <row r="41" spans="1:11" x14ac:dyDescent="0.2">
      <c r="A41" s="28">
        <f t="shared" si="0"/>
        <v>2034</v>
      </c>
      <c r="B41" s="32">
        <v>0.4656702276618635</v>
      </c>
      <c r="C41" s="32">
        <v>0.94357337841628963</v>
      </c>
      <c r="D41" s="32">
        <v>1</v>
      </c>
      <c r="E41" s="32">
        <v>0.39693962957507523</v>
      </c>
      <c r="F41" s="32">
        <v>0.15195421960474925</v>
      </c>
      <c r="G41" s="32">
        <v>0.49036554531586019</v>
      </c>
      <c r="H41" s="32">
        <v>0.78706533077739027</v>
      </c>
      <c r="I41" s="32">
        <v>1.0663040011381746</v>
      </c>
      <c r="J41" s="52">
        <v>1.3200636490859341</v>
      </c>
      <c r="K41" s="52">
        <v>2.1596865091333814</v>
      </c>
    </row>
    <row r="42" spans="1:11" x14ac:dyDescent="0.2">
      <c r="A42" s="28">
        <f t="shared" si="0"/>
        <v>2035</v>
      </c>
      <c r="B42" s="32">
        <v>0.46464867531498166</v>
      </c>
      <c r="C42" s="32">
        <v>0.94198063321479653</v>
      </c>
      <c r="D42" s="32">
        <v>1</v>
      </c>
      <c r="E42" s="32">
        <v>0.39626799424957498</v>
      </c>
      <c r="F42" s="32">
        <v>0.15023924073295111</v>
      </c>
      <c r="G42" s="32">
        <v>0.49050500482666964</v>
      </c>
      <c r="H42" s="32">
        <v>0.78837683565909733</v>
      </c>
      <c r="I42" s="32">
        <v>1.0680808077744108</v>
      </c>
      <c r="J42" s="52">
        <v>1.3226327531729534</v>
      </c>
      <c r="K42" s="52">
        <v>2.1831856884625109</v>
      </c>
    </row>
    <row r="43" spans="1:11" x14ac:dyDescent="0.2">
      <c r="A43" s="28">
        <f t="shared" si="0"/>
        <v>2036</v>
      </c>
      <c r="B43" s="32">
        <v>0.46464867531498166</v>
      </c>
      <c r="C43" s="32">
        <v>0.94198063321479653</v>
      </c>
      <c r="D43" s="32">
        <v>1</v>
      </c>
      <c r="E43" s="32">
        <v>0.39626799424957498</v>
      </c>
      <c r="F43" s="32">
        <v>0.15023924073295111</v>
      </c>
      <c r="G43" s="32">
        <v>0.49050500482666964</v>
      </c>
      <c r="H43" s="32">
        <v>0.78837683565909733</v>
      </c>
      <c r="I43" s="32">
        <v>1.0680808077744108</v>
      </c>
      <c r="J43" s="52">
        <v>1.3226327531729534</v>
      </c>
      <c r="K43" s="52">
        <v>2.1831856884625109</v>
      </c>
    </row>
    <row r="44" spans="1:11" x14ac:dyDescent="0.2">
      <c r="A44" s="28">
        <f t="shared" si="0"/>
        <v>2037</v>
      </c>
      <c r="B44" s="32">
        <v>0.46464867531498166</v>
      </c>
      <c r="C44" s="32">
        <v>0.94198063321479653</v>
      </c>
      <c r="D44" s="32">
        <v>1</v>
      </c>
      <c r="E44" s="32">
        <v>0.39626799424957498</v>
      </c>
      <c r="F44" s="32">
        <v>0.15023924073295111</v>
      </c>
      <c r="G44" s="32">
        <v>0.49050500482666964</v>
      </c>
      <c r="H44" s="32">
        <v>0.78837683565909733</v>
      </c>
      <c r="I44" s="32">
        <v>1.0680808077744108</v>
      </c>
      <c r="J44" s="52">
        <v>1.3226327531729534</v>
      </c>
      <c r="K44" s="52">
        <v>2.1831856884625109</v>
      </c>
    </row>
    <row r="45" spans="1:11" x14ac:dyDescent="0.2">
      <c r="A45" s="28">
        <f t="shared" si="0"/>
        <v>2038</v>
      </c>
      <c r="B45" s="32">
        <v>0.46464867531498166</v>
      </c>
      <c r="C45" s="32">
        <v>0.94198063321479653</v>
      </c>
      <c r="D45" s="32">
        <v>1</v>
      </c>
      <c r="E45" s="32">
        <v>0.39626799424957498</v>
      </c>
      <c r="F45" s="32">
        <v>0.15023924073295111</v>
      </c>
      <c r="G45" s="32">
        <v>0.49050500482666964</v>
      </c>
      <c r="H45" s="32">
        <v>0.78837683565909733</v>
      </c>
      <c r="I45" s="32">
        <v>1.0680808077744108</v>
      </c>
      <c r="J45" s="52">
        <v>1.3226327531729534</v>
      </c>
      <c r="K45" s="52">
        <v>2.1831856884625109</v>
      </c>
    </row>
    <row r="46" spans="1:11" x14ac:dyDescent="0.2">
      <c r="A46" s="28">
        <f t="shared" si="0"/>
        <v>2039</v>
      </c>
      <c r="B46" s="32">
        <v>0.46464867531498166</v>
      </c>
      <c r="C46" s="32">
        <v>0.94198063321479653</v>
      </c>
      <c r="D46" s="32">
        <v>1</v>
      </c>
      <c r="E46" s="32">
        <v>0.39626799424957498</v>
      </c>
      <c r="F46" s="32">
        <v>0.15023924073295111</v>
      </c>
      <c r="G46" s="32">
        <v>0.49050500482666964</v>
      </c>
      <c r="H46" s="32">
        <v>0.78837683565909733</v>
      </c>
      <c r="I46" s="32">
        <v>1.0680808077744108</v>
      </c>
      <c r="J46" s="52">
        <v>1.3226327531729534</v>
      </c>
      <c r="K46" s="52">
        <v>2.1831856884625109</v>
      </c>
    </row>
    <row r="47" spans="1:11" x14ac:dyDescent="0.2">
      <c r="A47" s="28">
        <f t="shared" si="0"/>
        <v>2040</v>
      </c>
      <c r="B47" s="32">
        <v>0.46464867531498166</v>
      </c>
      <c r="C47" s="32">
        <v>0.94198063321479653</v>
      </c>
      <c r="D47" s="32">
        <v>1</v>
      </c>
      <c r="E47" s="32">
        <v>0.39626799424957498</v>
      </c>
      <c r="F47" s="32">
        <v>0.15023924073295111</v>
      </c>
      <c r="G47" s="32">
        <v>0.49050500482666964</v>
      </c>
      <c r="H47" s="32">
        <v>0.78837683565909733</v>
      </c>
      <c r="I47" s="32">
        <v>1.0680808077744108</v>
      </c>
      <c r="J47" s="52">
        <v>1.3226327531729534</v>
      </c>
      <c r="K47" s="52">
        <v>2.1831856884625109</v>
      </c>
    </row>
    <row r="48" spans="1:11" x14ac:dyDescent="0.2">
      <c r="A48" s="28">
        <f t="shared" si="0"/>
        <v>2041</v>
      </c>
      <c r="B48" s="32">
        <v>0.46464867531498166</v>
      </c>
      <c r="C48" s="32">
        <v>0.94198063321479653</v>
      </c>
      <c r="D48" s="32">
        <v>1</v>
      </c>
      <c r="E48" s="32">
        <v>0.39626799424957498</v>
      </c>
      <c r="F48" s="32">
        <v>0.15023924073295111</v>
      </c>
      <c r="G48" s="32">
        <v>0.49050500482666964</v>
      </c>
      <c r="H48" s="32">
        <v>0.78837683565909733</v>
      </c>
      <c r="I48" s="32">
        <v>1.0680808077744108</v>
      </c>
      <c r="J48" s="52">
        <v>1.3226327531729534</v>
      </c>
      <c r="K48" s="52">
        <v>2.1831856884625109</v>
      </c>
    </row>
    <row r="49" spans="1:11" x14ac:dyDescent="0.2">
      <c r="A49" s="28">
        <f t="shared" si="0"/>
        <v>2042</v>
      </c>
      <c r="B49" s="32">
        <v>0.46464867531498166</v>
      </c>
      <c r="C49" s="32">
        <v>0.94198063321479653</v>
      </c>
      <c r="D49" s="32">
        <v>1</v>
      </c>
      <c r="E49" s="32">
        <v>0.39626799424957498</v>
      </c>
      <c r="F49" s="32">
        <v>0.15023924073295111</v>
      </c>
      <c r="G49" s="32">
        <v>0.49050500482666964</v>
      </c>
      <c r="H49" s="32">
        <v>0.78837683565909733</v>
      </c>
      <c r="I49" s="32">
        <v>1.0680808077744108</v>
      </c>
      <c r="J49" s="52">
        <v>1.3226327531729534</v>
      </c>
      <c r="K49" s="52">
        <v>2.1831856884625109</v>
      </c>
    </row>
    <row r="50" spans="1:11" x14ac:dyDescent="0.2">
      <c r="A50" s="28">
        <f t="shared" si="0"/>
        <v>2043</v>
      </c>
      <c r="B50" s="32">
        <v>0.46464867531498166</v>
      </c>
      <c r="C50" s="32">
        <v>0.94198063321479653</v>
      </c>
      <c r="D50" s="32">
        <v>1</v>
      </c>
      <c r="E50" s="32">
        <v>0.39626799424957498</v>
      </c>
      <c r="F50" s="32">
        <v>0.15023924073295111</v>
      </c>
      <c r="G50" s="32">
        <v>0.49050500482666964</v>
      </c>
      <c r="H50" s="32">
        <v>0.78837683565909733</v>
      </c>
      <c r="I50" s="32">
        <v>1.0680808077744108</v>
      </c>
      <c r="J50" s="52">
        <v>1.3226327531729534</v>
      </c>
      <c r="K50" s="52">
        <v>2.1831856884625109</v>
      </c>
    </row>
  </sheetData>
  <phoneticPr fontId="3" type="noConversion"/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11"/>
    <col min="2" max="12" width="9.140625" style="9"/>
    <col min="13" max="13" width="2.5703125" style="9" customWidth="1"/>
    <col min="15" max="15" width="9.140625" style="9"/>
  </cols>
  <sheetData>
    <row r="1" spans="1:16" x14ac:dyDescent="0.2">
      <c r="A1" s="26" t="s">
        <v>2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7</v>
      </c>
      <c r="G1" s="8" t="s">
        <v>10</v>
      </c>
      <c r="H1" s="8" t="s">
        <v>18</v>
      </c>
      <c r="I1" s="8" t="s">
        <v>19</v>
      </c>
      <c r="J1" s="8" t="s">
        <v>11</v>
      </c>
      <c r="K1" s="8" t="s">
        <v>12</v>
      </c>
      <c r="L1" s="8" t="s">
        <v>52</v>
      </c>
      <c r="M1" s="8"/>
      <c r="N1" s="8" t="s">
        <v>45</v>
      </c>
      <c r="O1" s="8" t="s">
        <v>13</v>
      </c>
      <c r="P1" s="8"/>
    </row>
    <row r="2" spans="1:16" s="1" customFormat="1" x14ac:dyDescent="0.2">
      <c r="A2" s="27">
        <v>1995</v>
      </c>
      <c r="B2" s="13">
        <f>B3*('KU Shares'!B2/'KU Shares'!B3)/('KU Efficiency'!B2/'KU Efficiency'!B3)</f>
        <v>3468.6115549568863</v>
      </c>
      <c r="C2" s="13">
        <f>C3*('KU Shares'!C2/'KU Shares'!C3)/('KU Efficiency'!C2/'KU Efficiency'!C3)</f>
        <v>11654.099248731083</v>
      </c>
      <c r="D2" s="13">
        <f>D3*('KU Shares'!D2/'KU Shares'!D3)/('KU Efficiency'!D2/'KU Efficiency'!D3)</f>
        <v>12110.97416526206</v>
      </c>
      <c r="E2" s="13">
        <f>E3*('KU Shares'!E2/'KU Shares'!E3)/('KU Efficiency'!E2/'KU Efficiency'!E3)</f>
        <v>2015.0606120270061</v>
      </c>
      <c r="F2" s="13">
        <f>F3*('KU Shares'!F2/'KU Shares'!F3)/('KU Efficiency'!F2/'KU Efficiency'!F3)</f>
        <v>442.54417415914583</v>
      </c>
      <c r="G2" s="13">
        <f>G3*('KU Shares'!G2/'KU Shares'!G3)/('KU Efficiency'!G2/'KU Efficiency'!G3)</f>
        <v>10801.73386325906</v>
      </c>
      <c r="H2" s="13">
        <f>H3*('KU Shares'!H2/'KU Shares'!H3)/('KU Efficiency'!H2/'KU Efficiency'!H3)</f>
        <v>2578.8371484201839</v>
      </c>
      <c r="I2" s="13">
        <f>I3*('KU Shares'!I2/'KU Shares'!I3)/('KU Efficiency'!I2/'KU Efficiency'!I3)</f>
        <v>22824.928848162959</v>
      </c>
      <c r="J2" s="13">
        <f>J3*('KU Shares'!J2/'KU Shares'!J3)/('KU Efficiency'!J2/'KU Efficiency'!J3)</f>
        <v>1981.7411521455622</v>
      </c>
      <c r="K2" s="13">
        <f>K3*('KU Shares'!K2/'KU Shares'!K3)/('KU Efficiency'!K2/'KU Efficiency'!K3)</f>
        <v>13022.191678350277</v>
      </c>
      <c r="L2" s="13">
        <f>'KU PV'!K2*'KU BaseYrInput'!$B$43</f>
        <v>0</v>
      </c>
      <c r="M2" s="12"/>
      <c r="N2" s="33">
        <f t="shared" ref="N2:N37" si="0">O2-B2-C2</f>
        <v>65778.011641786259</v>
      </c>
      <c r="O2" s="34">
        <f>SUM(B2:K2)</f>
        <v>80900.722445474239</v>
      </c>
    </row>
    <row r="3" spans="1:16" s="1" customFormat="1" x14ac:dyDescent="0.2">
      <c r="A3" s="27">
        <v>1996</v>
      </c>
      <c r="B3" s="13">
        <f>B4*('KU Shares'!B3/'KU Shares'!B4)/('KU Efficiency'!B3/'KU Efficiency'!B4)</f>
        <v>3486.1971721417881</v>
      </c>
      <c r="C3" s="13">
        <f>C4*('KU Shares'!C3/'KU Shares'!C4)/('KU Efficiency'!C3/'KU Efficiency'!C4)</f>
        <v>11699.270176051747</v>
      </c>
      <c r="D3" s="13">
        <f>D4*('KU Shares'!D3/'KU Shares'!D4)/('KU Efficiency'!D3/'KU Efficiency'!D4)</f>
        <v>12089.891948363873</v>
      </c>
      <c r="E3" s="13">
        <f>E4*('KU Shares'!E3/'KU Shares'!E4)/('KU Efficiency'!E3/'KU Efficiency'!E4)</f>
        <v>2042.3816629160544</v>
      </c>
      <c r="F3" s="13">
        <f>F4*('KU Shares'!F3/'KU Shares'!F4)/('KU Efficiency'!F3/'KU Efficiency'!F4)</f>
        <v>446.72686401327366</v>
      </c>
      <c r="G3" s="13">
        <f>G4*('KU Shares'!G3/'KU Shares'!G4)/('KU Efficiency'!G3/'KU Efficiency'!G4)</f>
        <v>10785.380308219377</v>
      </c>
      <c r="H3" s="13">
        <f>H4*('KU Shares'!H3/'KU Shares'!H4)/('KU Efficiency'!H3/'KU Efficiency'!H4)</f>
        <v>2571.0016990695772</v>
      </c>
      <c r="I3" s="13">
        <f>I4*('KU Shares'!I3/'KU Shares'!I4)/('KU Efficiency'!I3/'KU Efficiency'!I4)</f>
        <v>22798.868117969436</v>
      </c>
      <c r="J3" s="13">
        <f>J4*('KU Shares'!J3/'KU Shares'!J4)/('KU Efficiency'!J3/'KU Efficiency'!J4)</f>
        <v>1996.2412546397461</v>
      </c>
      <c r="K3" s="13">
        <f>K4*('KU Shares'!K3/'KU Shares'!K4)/('KU Efficiency'!K3/'KU Efficiency'!K4)</f>
        <v>13303.52427538453</v>
      </c>
      <c r="L3" s="13">
        <f>'KU PV'!K3*'KU BaseYrInput'!$B$43</f>
        <v>0</v>
      </c>
      <c r="M3" s="13"/>
      <c r="N3" s="33">
        <f t="shared" si="0"/>
        <v>66034.016130575852</v>
      </c>
      <c r="O3" s="34">
        <f t="shared" ref="O3:O42" si="1">SUM(B3:K3)</f>
        <v>81219.483478769398</v>
      </c>
    </row>
    <row r="4" spans="1:16" s="1" customFormat="1" x14ac:dyDescent="0.2">
      <c r="A4" s="27">
        <v>1997</v>
      </c>
      <c r="B4" s="13">
        <f>B5*('KU Shares'!B4/'KU Shares'!B5)/('KU Efficiency'!B4/'KU Efficiency'!B5)</f>
        <v>3503.6329133958234</v>
      </c>
      <c r="C4" s="13">
        <f>C5*('KU Shares'!C4/'KU Shares'!C5)/('KU Efficiency'!C4/'KU Efficiency'!C5)</f>
        <v>11744.44110337241</v>
      </c>
      <c r="D4" s="13">
        <f>D5*('KU Shares'!D4/'KU Shares'!D5)/('KU Efficiency'!D4/'KU Efficiency'!D5)</f>
        <v>12069.929761294246</v>
      </c>
      <c r="E4" s="13">
        <f>E5*('KU Shares'!E4/'KU Shares'!E5)/('KU Efficiency'!E4/'KU Efficiency'!E5)</f>
        <v>2069.2950368796305</v>
      </c>
      <c r="F4" s="13">
        <f>F5*('KU Shares'!F4/'KU Shares'!F5)/('KU Efficiency'!F4/'KU Efficiency'!F5)</f>
        <v>451.17675841211332</v>
      </c>
      <c r="G4" s="13">
        <f>G5*('KU Shares'!G4/'KU Shares'!G5)/('KU Efficiency'!G4/'KU Efficiency'!G5)</f>
        <v>10770.153105692705</v>
      </c>
      <c r="H4" s="13">
        <f>H5*('KU Shares'!H4/'KU Shares'!H5)/('KU Efficiency'!H4/'KU Efficiency'!H5)</f>
        <v>2562.1290726270927</v>
      </c>
      <c r="I4" s="13">
        <f>I5*('KU Shares'!I4/'KU Shares'!I5)/('KU Efficiency'!I4/'KU Efficiency'!I5)</f>
        <v>22763.038184311721</v>
      </c>
      <c r="J4" s="13">
        <f>J5*('KU Shares'!J4/'KU Shares'!J5)/('KU Efficiency'!J4/'KU Efficiency'!J5)</f>
        <v>2010.7423896841328</v>
      </c>
      <c r="K4" s="13">
        <f>K5*('KU Shares'!K4/'KU Shares'!K5)/('KU Efficiency'!K4/'KU Efficiency'!K5)</f>
        <v>13590.934807079018</v>
      </c>
      <c r="L4" s="13">
        <f>'KU PV'!K4*'KU BaseYrInput'!$B$43</f>
        <v>0</v>
      </c>
      <c r="M4" s="14"/>
      <c r="N4" s="33">
        <f t="shared" si="0"/>
        <v>66287.399115980661</v>
      </c>
      <c r="O4" s="34">
        <f t="shared" si="1"/>
        <v>81535.473132748899</v>
      </c>
    </row>
    <row r="5" spans="1:16" s="1" customFormat="1" x14ac:dyDescent="0.2">
      <c r="A5" s="27">
        <v>1998</v>
      </c>
      <c r="B5" s="13">
        <f>B6*('KU Shares'!B5/'KU Shares'!B6)/('KU Efficiency'!B5/'KU Efficiency'!B6)</f>
        <v>3498.7972541443851</v>
      </c>
      <c r="C5" s="13">
        <f>C6*('KU Shares'!C5/'KU Shares'!C6)/('KU Efficiency'!C5/'KU Efficiency'!C6)</f>
        <v>11606.873044217331</v>
      </c>
      <c r="D5" s="13">
        <f>D6*('KU Shares'!D5/'KU Shares'!D6)/('KU Efficiency'!D5/'KU Efficiency'!D6)</f>
        <v>11768.183312943882</v>
      </c>
      <c r="E5" s="13">
        <f>E6*('KU Shares'!E5/'KU Shares'!E6)/('KU Efficiency'!E5/'KU Efficiency'!E6)</f>
        <v>2093.1939373055643</v>
      </c>
      <c r="F5" s="13">
        <f>F6*('KU Shares'!F5/'KU Shares'!F6)/('KU Efficiency'!F5/'KU Efficiency'!F6)</f>
        <v>451.22279685684907</v>
      </c>
      <c r="G5" s="13">
        <f>G6*('KU Shares'!G5/'KU Shares'!G6)/('KU Efficiency'!G5/'KU Efficiency'!G6)</f>
        <v>10694.683183703275</v>
      </c>
      <c r="H5" s="13">
        <f>H6*('KU Shares'!H5/'KU Shares'!H6)/('KU Efficiency'!H5/'KU Efficiency'!H6)</f>
        <v>2555.618081528954</v>
      </c>
      <c r="I5" s="13">
        <f>I6*('KU Shares'!I5/'KU Shares'!I6)/('KU Efficiency'!I5/'KU Efficiency'!I6)</f>
        <v>22747.858169592277</v>
      </c>
      <c r="J5" s="13">
        <f>J6*('KU Shares'!J5/'KU Shares'!J6)/('KU Efficiency'!J5/'KU Efficiency'!J6)</f>
        <v>2025.24278719266</v>
      </c>
      <c r="K5" s="13">
        <f>K6*('KU Shares'!K5/'KU Shares'!K6)/('KU Efficiency'!K5/'KU Efficiency'!K6)</f>
        <v>13884.554581679293</v>
      </c>
      <c r="L5" s="13">
        <f>'KU PV'!K5*'KU BaseYrInput'!$B$43</f>
        <v>0</v>
      </c>
      <c r="M5" s="15"/>
      <c r="N5" s="33">
        <f t="shared" si="0"/>
        <v>66220.55685080275</v>
      </c>
      <c r="O5" s="34">
        <f t="shared" si="1"/>
        <v>81326.227149164464</v>
      </c>
    </row>
    <row r="6" spans="1:16" s="1" customFormat="1" x14ac:dyDescent="0.2">
      <c r="A6" s="27">
        <v>1999</v>
      </c>
      <c r="B6" s="13">
        <f>B7*('KU Shares'!B6/'KU Shares'!B7)/('KU Efficiency'!B6/'KU Efficiency'!B7)</f>
        <v>3537.9406475342453</v>
      </c>
      <c r="C6" s="13">
        <f>C7*('KU Shares'!C6/'KU Shares'!C7)/('KU Efficiency'!C6/'KU Efficiency'!C7)</f>
        <v>11518.907621898883</v>
      </c>
      <c r="D6" s="13">
        <f>D7*('KU Shares'!D6/'KU Shares'!D7)/('KU Efficiency'!D6/'KU Efficiency'!D7)</f>
        <v>11473.975228540396</v>
      </c>
      <c r="E6" s="13">
        <f>E7*('KU Shares'!E6/'KU Shares'!E7)/('KU Efficiency'!E6/'KU Efficiency'!E7)</f>
        <v>2127.1102203209689</v>
      </c>
      <c r="F6" s="13">
        <f>F7*('KU Shares'!F6/'KU Shares'!F7)/('KU Efficiency'!F6/'KU Efficiency'!F7)</f>
        <v>454.83257923170396</v>
      </c>
      <c r="G6" s="13">
        <f>G7*('KU Shares'!G6/'KU Shares'!G7)/('KU Efficiency'!G6/'KU Efficiency'!G7)</f>
        <v>10619.580455020763</v>
      </c>
      <c r="H6" s="13">
        <f>H7*('KU Shares'!H6/'KU Shares'!H7)/('KU Efficiency'!H6/'KU Efficiency'!H7)</f>
        <v>2549.1452021247073</v>
      </c>
      <c r="I6" s="13">
        <f>I7*('KU Shares'!I6/'KU Shares'!I7)/('KU Efficiency'!I6/'KU Efficiency'!I7)</f>
        <v>22732.688277987549</v>
      </c>
      <c r="J6" s="13">
        <f>J7*('KU Shares'!J6/'KU Shares'!J7)/('KU Efficiency'!J6/'KU Efficiency'!J7)</f>
        <v>2039.7431847011871</v>
      </c>
      <c r="K6" s="13">
        <f>K7*('KU Shares'!K6/'KU Shares'!K7)/('KU Efficiency'!K6/'KU Efficiency'!K7)</f>
        <v>14184.517744226025</v>
      </c>
      <c r="L6" s="13">
        <f>'KU PV'!K6*'KU BaseYrInput'!$B$43</f>
        <v>0</v>
      </c>
      <c r="M6" s="14"/>
      <c r="N6" s="33">
        <f t="shared" si="0"/>
        <v>66181.59289215332</v>
      </c>
      <c r="O6" s="34">
        <f t="shared" si="1"/>
        <v>81238.441161586437</v>
      </c>
    </row>
    <row r="7" spans="1:16" x14ac:dyDescent="0.2">
      <c r="A7" s="27">
        <v>2000</v>
      </c>
      <c r="B7" s="13">
        <f>B8*('KU Shares'!B7/'KU Shares'!B8)/('KU Efficiency'!B7/'KU Efficiency'!B8)</f>
        <v>3557.1052831330194</v>
      </c>
      <c r="C7" s="13">
        <f>C8*('KU Shares'!C7/'KU Shares'!C8)/('KU Efficiency'!C7/'KU Efficiency'!C8)</f>
        <v>11408.251570757442</v>
      </c>
      <c r="D7" s="13">
        <f>D8*('KU Shares'!D7/'KU Shares'!D8)/('KU Efficiency'!D7/'KU Efficiency'!D8)</f>
        <v>11187.129261867276</v>
      </c>
      <c r="E7" s="13">
        <f>E8*('KU Shares'!E7/'KU Shares'!E8)/('KU Efficiency'!E7/'KU Efficiency'!E8)</f>
        <v>2151.0809907869325</v>
      </c>
      <c r="F7" s="13">
        <f>F8*('KU Shares'!F7/'KU Shares'!F8)/('KU Efficiency'!F7/'KU Efficiency'!F8)</f>
        <v>456.31484611937884</v>
      </c>
      <c r="G7" s="13">
        <f>G8*('KU Shares'!G7/'KU Shares'!G8)/('KU Efficiency'!G7/'KU Efficiency'!G8)</f>
        <v>10544.955799661917</v>
      </c>
      <c r="H7" s="13">
        <f>H8*('KU Shares'!H7/'KU Shares'!H8)/('KU Efficiency'!H7/'KU Efficiency'!H8)</f>
        <v>2542.7198411096265</v>
      </c>
      <c r="I7" s="13">
        <f>I8*('KU Shares'!I7/'KU Shares'!I8)/('KU Efficiency'!I7/'KU Efficiency'!I8)</f>
        <v>22717.528502746725</v>
      </c>
      <c r="J7" s="13">
        <f>J8*('KU Shares'!J7/'KU Shares'!J8)/('KU Efficiency'!J7/'KU Efficiency'!J8)</f>
        <v>2054.2441722384015</v>
      </c>
      <c r="K7" s="13">
        <f>K8*('KU Shares'!K7/'KU Shares'!K8)/('KU Efficiency'!K7/'KU Efficiency'!K8)</f>
        <v>14490.961337841376</v>
      </c>
      <c r="L7" s="13">
        <f>'KU PV'!K7*'KU BaseYrInput'!$B$43</f>
        <v>0</v>
      </c>
      <c r="M7" s="10"/>
      <c r="N7" s="33">
        <f t="shared" si="0"/>
        <v>66144.934752371628</v>
      </c>
      <c r="O7" s="34">
        <f t="shared" si="1"/>
        <v>81110.291606262093</v>
      </c>
    </row>
    <row r="8" spans="1:16" x14ac:dyDescent="0.2">
      <c r="A8" s="27">
        <v>2001</v>
      </c>
      <c r="B8" s="13">
        <f>B9*('KU Shares'!B8/'KU Shares'!B9)/('KU Efficiency'!B8/'KU Efficiency'!B9)</f>
        <v>3561.9037172096168</v>
      </c>
      <c r="C8" s="13">
        <f>C9*('KU Shares'!C8/'KU Shares'!C9)/('KU Efficiency'!C8/'KU Efficiency'!C9)</f>
        <v>11282.937551437994</v>
      </c>
      <c r="D8" s="13">
        <f>D9*('KU Shares'!D8/'KU Shares'!D9)/('KU Efficiency'!D8/'KU Efficiency'!D9)</f>
        <v>10921.141602517619</v>
      </c>
      <c r="E8" s="13">
        <f>E9*('KU Shares'!E8/'KU Shares'!E9)/('KU Efficiency'!E8/'KU Efficiency'!E9)</f>
        <v>2167.9037977222238</v>
      </c>
      <c r="F8" s="13">
        <f>F9*('KU Shares'!F8/'KU Shares'!F9)/('KU Efficiency'!F8/'KU Efficiency'!F9)</f>
        <v>456.57932510776874</v>
      </c>
      <c r="G8" s="13">
        <f>G9*('KU Shares'!G8/'KU Shares'!G9)/('KU Efficiency'!G8/'KU Efficiency'!G9)</f>
        <v>10480.542454847953</v>
      </c>
      <c r="H8" s="13">
        <f>H9*('KU Shares'!H8/'KU Shares'!H9)/('KU Efficiency'!H8/'KU Efficiency'!H9)</f>
        <v>2536.3402101255242</v>
      </c>
      <c r="I8" s="13">
        <f>I9*('KU Shares'!I8/'KU Shares'!I9)/('KU Efficiency'!I8/'KU Efficiency'!I9)</f>
        <v>22702.378837123502</v>
      </c>
      <c r="J8" s="13">
        <f>J9*('KU Shares'!J8/'KU Shares'!J9)/('KU Efficiency'!J8/'KU Efficiency'!J9)</f>
        <v>2068.7441272254136</v>
      </c>
      <c r="K8" s="13">
        <f>K9*('KU Shares'!K8/'KU Shares'!K9)/('KU Efficiency'!K8/'KU Efficiency'!K9)</f>
        <v>14804.025366339407</v>
      </c>
      <c r="L8" s="13">
        <f>'KU PV'!K8*'KU BaseYrInput'!$B$43</f>
        <v>0</v>
      </c>
      <c r="M8" s="10"/>
      <c r="N8" s="33">
        <f t="shared" si="0"/>
        <v>66137.655721009418</v>
      </c>
      <c r="O8" s="34">
        <f t="shared" si="1"/>
        <v>80982.496989657026</v>
      </c>
    </row>
    <row r="9" spans="1:16" x14ac:dyDescent="0.2">
      <c r="A9" s="27">
        <v>2002</v>
      </c>
      <c r="B9" s="13">
        <f>B10*('KU Shares'!B9/'KU Shares'!B10)/('KU Efficiency'!B9/'KU Efficiency'!B10)</f>
        <v>3557.3178242229874</v>
      </c>
      <c r="C9" s="13">
        <f>C10*('KU Shares'!C9/'KU Shares'!C10)/('KU Efficiency'!C9/'KU Efficiency'!C10)</f>
        <v>11207.331365944938</v>
      </c>
      <c r="D9" s="13">
        <f>D10*('KU Shares'!D9/'KU Shares'!D10)/('KU Efficiency'!D9/'KU Efficiency'!D10)</f>
        <v>10730.02326174518</v>
      </c>
      <c r="E9" s="13">
        <f>E10*('KU Shares'!E9/'KU Shares'!E10)/('KU Efficiency'!E9/'KU Efficiency'!E10)</f>
        <v>2181.0630995793726</v>
      </c>
      <c r="F9" s="13">
        <f>F10*('KU Shares'!F9/'KU Shares'!F10)/('KU Efficiency'!F9/'KU Efficiency'!F10)</f>
        <v>456.95057588125121</v>
      </c>
      <c r="G9" s="13">
        <f>G10*('KU Shares'!G9/'KU Shares'!G10)/('KU Efficiency'!G9/'KU Efficiency'!G10)</f>
        <v>10430.95061103099</v>
      </c>
      <c r="H9" s="13">
        <f>H10*('KU Shares'!H9/'KU Shares'!H10)/('KU Efficiency'!H9/'KU Efficiency'!H10)</f>
        <v>2526.7289494873648</v>
      </c>
      <c r="I9" s="13">
        <f>I10*('KU Shares'!I9/'KU Shares'!I10)/('KU Efficiency'!I9/'KU Efficiency'!I10)</f>
        <v>22657.843108446483</v>
      </c>
      <c r="J9" s="13">
        <f>J10*('KU Shares'!J9/'KU Shares'!J10)/('KU Efficiency'!J9/'KU Efficiency'!J10)</f>
        <v>2083.2455572841436</v>
      </c>
      <c r="K9" s="13">
        <f>K10*('KU Shares'!K9/'KU Shares'!K10)/('KU Efficiency'!K9/'KU Efficiency'!K10)</f>
        <v>15123.852858189142</v>
      </c>
      <c r="L9" s="13">
        <f>'KU PV'!K9*'KU BaseYrInput'!$B$43</f>
        <v>0</v>
      </c>
      <c r="M9" s="10"/>
      <c r="N9" s="33">
        <f t="shared" si="0"/>
        <v>66190.658021643932</v>
      </c>
      <c r="O9" s="34">
        <f t="shared" si="1"/>
        <v>80955.307211811858</v>
      </c>
    </row>
    <row r="10" spans="1:16" x14ac:dyDescent="0.2">
      <c r="A10" s="27">
        <v>2003</v>
      </c>
      <c r="B10" s="13">
        <f>B11*('KU Shares'!B10/'KU Shares'!B11)/('KU Efficiency'!B10/'KU Efficiency'!B11)</f>
        <v>3542.8619391116913</v>
      </c>
      <c r="C10" s="13">
        <f>C11*('KU Shares'!C10/'KU Shares'!C11)/('KU Efficiency'!C10/'KU Efficiency'!C11)</f>
        <v>11120.829685978733</v>
      </c>
      <c r="D10" s="13">
        <f>D11*('KU Shares'!D10/'KU Shares'!D11)/('KU Efficiency'!D10/'KU Efficiency'!D11)</f>
        <v>10558.99772942217</v>
      </c>
      <c r="E10" s="13">
        <f>E11*('KU Shares'!E10/'KU Shares'!E11)/('KU Efficiency'!E10/'KU Efficiency'!E11)</f>
        <v>2190.8607197076085</v>
      </c>
      <c r="F10" s="13">
        <f>F11*('KU Shares'!F10/'KU Shares'!F11)/('KU Efficiency'!F10/'KU Efficiency'!F11)</f>
        <v>456.86246734260453</v>
      </c>
      <c r="G10" s="13">
        <f>G11*('KU Shares'!G10/'KU Shares'!G11)/('KU Efficiency'!G10/'KU Efficiency'!G11)</f>
        <v>10398.26647950432</v>
      </c>
      <c r="H10" s="13">
        <f>H11*('KU Shares'!H10/'KU Shares'!H11)/('KU Efficiency'!H10/'KU Efficiency'!H11)</f>
        <v>2491.3403959761472</v>
      </c>
      <c r="I10" s="13">
        <f>I11*('KU Shares'!I10/'KU Shares'!I11)/('KU Efficiency'!I10/'KU Efficiency'!I11)</f>
        <v>22381.326315647886</v>
      </c>
      <c r="J10" s="13">
        <f>J11*('KU Shares'!J10/'KU Shares'!J11)/('KU Efficiency'!J10/'KU Efficiency'!J11)</f>
        <v>2097.7455122711558</v>
      </c>
      <c r="K10" s="13">
        <f>K11*('KU Shares'!K10/'KU Shares'!K11)/('KU Efficiency'!K10/'KU Efficiency'!K11)</f>
        <v>15450.589931859471</v>
      </c>
      <c r="L10" s="13">
        <f>'KU PV'!K10*'KU BaseYrInput'!$B$43</f>
        <v>0</v>
      </c>
      <c r="M10" s="10"/>
      <c r="N10" s="33">
        <f t="shared" si="0"/>
        <v>66025.989551731356</v>
      </c>
      <c r="O10" s="34">
        <f t="shared" si="1"/>
        <v>80689.681176821789</v>
      </c>
    </row>
    <row r="11" spans="1:16" x14ac:dyDescent="0.2">
      <c r="A11" s="27">
        <v>2004</v>
      </c>
      <c r="B11" s="13">
        <f>'KU BaseYrInput'!D30</f>
        <v>3523.242609348018</v>
      </c>
      <c r="C11" s="13">
        <f>'KU BaseYrInput'!D31</f>
        <v>11055.706279155456</v>
      </c>
      <c r="D11" s="13">
        <f>'KU BaseYrInput'!D33</f>
        <v>10404.228089072729</v>
      </c>
      <c r="E11" s="13">
        <f>'KU BaseYrInput'!D32</f>
        <v>2197.6261182231633</v>
      </c>
      <c r="F11" s="13">
        <f>'KU BaseYrInput'!D34</f>
        <v>456.43937789646998</v>
      </c>
      <c r="G11" s="13">
        <f>'KU BaseYrInput'!D37</f>
        <v>10360.526446508171</v>
      </c>
      <c r="H11" s="13">
        <f>'KU BaseYrInput'!D35</f>
        <v>2471.408815993334</v>
      </c>
      <c r="I11" s="13">
        <f>'KU BaseYrInput'!D36</f>
        <v>22242.679343940003</v>
      </c>
      <c r="J11" s="13">
        <f>'KU BaseYrInput'!D38</f>
        <v>2112.2460572868554</v>
      </c>
      <c r="K11" s="13">
        <f>'KU BaseYrInput'!D39</f>
        <v>15784.385862575797</v>
      </c>
      <c r="L11" s="13">
        <f>'KU PV'!K11*'KU BaseYrInput'!$B$43</f>
        <v>0</v>
      </c>
      <c r="M11" s="10"/>
      <c r="N11" s="33">
        <f t="shared" si="0"/>
        <v>66029.540111496521</v>
      </c>
      <c r="O11" s="34">
        <f t="shared" si="1"/>
        <v>80608.489000000001</v>
      </c>
    </row>
    <row r="12" spans="1:16" x14ac:dyDescent="0.2">
      <c r="A12" s="27">
        <v>2005</v>
      </c>
      <c r="B12" s="13">
        <f>B11*('KU Shares'!B12/'KU Shares'!B11)/('KU Efficiency'!B12/'KU Efficiency'!B11)</f>
        <v>3448.0360488437741</v>
      </c>
      <c r="C12" s="13">
        <f>C11*('KU Shares'!C12/'KU Shares'!C11)/('KU Efficiency'!C12/'KU Efficiency'!C11)</f>
        <v>10964.442038062105</v>
      </c>
      <c r="D12" s="13">
        <f>D11*('KU Shares'!D12/'KU Shares'!D11)/('KU Efficiency'!D12/'KU Efficiency'!D11)</f>
        <v>10395.236971408038</v>
      </c>
      <c r="E12" s="13">
        <f>E11*('KU Shares'!E12/'KU Shares'!E11)/('KU Efficiency'!E12/'KU Efficiency'!E11)</f>
        <v>2166.5873225010509</v>
      </c>
      <c r="F12" s="13">
        <f>F11*('KU Shares'!F12/'KU Shares'!F11)/('KU Efficiency'!F12/'KU Efficiency'!F11)</f>
        <v>447.04658937293669</v>
      </c>
      <c r="G12" s="13">
        <f>G11*('KU Shares'!G12/'KU Shares'!G11)/('KU Efficiency'!G12/'KU Efficiency'!G11)</f>
        <v>10340.278367035688</v>
      </c>
      <c r="H12" s="13">
        <f>H11*('KU Shares'!H12/'KU Shares'!H11)/('KU Efficiency'!H12/'KU Efficiency'!H11)</f>
        <v>2368.4551630380547</v>
      </c>
      <c r="I12" s="13">
        <f>I11*('KU Shares'!I12/'KU Shares'!I11)/('KU Efficiency'!I12/'KU Efficiency'!I11)</f>
        <v>21316.09646734249</v>
      </c>
      <c r="J12" s="13">
        <f>J11*('KU Shares'!J12/'KU Shares'!J11)/('KU Efficiency'!J12/'KU Efficiency'!J11)</f>
        <v>2116.6118025302662</v>
      </c>
      <c r="K12" s="13">
        <f>K11*('KU Shares'!K12/'KU Shares'!K11)/('KU Efficiency'!K12/'KU Efficiency'!K11)</f>
        <v>16018.003223495663</v>
      </c>
      <c r="L12" s="13">
        <f>'KU PV'!K12*'KU BaseYrInput'!$B$43</f>
        <v>0</v>
      </c>
      <c r="M12" s="10"/>
      <c r="N12" s="33">
        <f t="shared" si="0"/>
        <v>65168.31590672418</v>
      </c>
      <c r="O12" s="34">
        <f t="shared" si="1"/>
        <v>79580.793993630054</v>
      </c>
    </row>
    <row r="13" spans="1:16" x14ac:dyDescent="0.2">
      <c r="A13" s="27">
        <v>2006</v>
      </c>
      <c r="B13" s="13">
        <f>B12*('KU Shares'!B13/'KU Shares'!B12)/('KU Efficiency'!B13/'KU Efficiency'!B12)</f>
        <v>3382.1141742468931</v>
      </c>
      <c r="C13" s="13">
        <f>C12*('KU Shares'!C13/'KU Shares'!C12)/('KU Efficiency'!C13/'KU Efficiency'!C12)</f>
        <v>10880.527665456242</v>
      </c>
      <c r="D13" s="13">
        <f>D12*('KU Shares'!D13/'KU Shares'!D12)/('KU Efficiency'!D13/'KU Efficiency'!D12)</f>
        <v>10386.253623680353</v>
      </c>
      <c r="E13" s="13">
        <f>E12*('KU Shares'!E13/'KU Shares'!E12)/('KU Efficiency'!E13/'KU Efficiency'!E12)</f>
        <v>2094.8628892195179</v>
      </c>
      <c r="F13" s="13">
        <f>F12*('KU Shares'!F13/'KU Shares'!F12)/('KU Efficiency'!F13/'KU Efficiency'!F12)</f>
        <v>435.77877061401887</v>
      </c>
      <c r="G13" s="13">
        <f>G12*('KU Shares'!G13/'KU Shares'!G12)/('KU Efficiency'!G13/'KU Efficiency'!G12)</f>
        <v>10286.713706626684</v>
      </c>
      <c r="H13" s="13">
        <f>H12*('KU Shares'!H13/'KU Shares'!H12)/('KU Efficiency'!H13/'KU Efficiency'!H12)</f>
        <v>2274.9502478739969</v>
      </c>
      <c r="I13" s="13">
        <f>I12*('KU Shares'!I13/'KU Shares'!I12)/('KU Efficiency'!I13/'KU Efficiency'!I12)</f>
        <v>20474.552230865971</v>
      </c>
      <c r="J13" s="13">
        <f>J12*('KU Shares'!J13/'KU Shares'!J12)/('KU Efficiency'!J13/'KU Efficiency'!J12)</f>
        <v>2120.9775477736771</v>
      </c>
      <c r="K13" s="13">
        <f>K12*('KU Shares'!K13/'KU Shares'!K12)/('KU Efficiency'!K13/'KU Efficiency'!K12)</f>
        <v>16251.620584415528</v>
      </c>
      <c r="L13" s="13">
        <f>'KU PV'!K13*'KU BaseYrInput'!$B$43</f>
        <v>0</v>
      </c>
      <c r="M13" s="10"/>
      <c r="N13" s="33">
        <f t="shared" si="0"/>
        <v>64325.70960106975</v>
      </c>
      <c r="O13" s="34">
        <f t="shared" si="1"/>
        <v>78588.35144077288</v>
      </c>
    </row>
    <row r="14" spans="1:16" x14ac:dyDescent="0.2">
      <c r="A14" s="27">
        <v>2007</v>
      </c>
      <c r="B14" s="13">
        <f>B13*('KU Shares'!B14/'KU Shares'!B13)/('KU Efficiency'!B14/'KU Efficiency'!B13)</f>
        <v>3332.794901080184</v>
      </c>
      <c r="C14" s="13">
        <f>C13*('KU Shares'!C14/'KU Shares'!C13)/('KU Efficiency'!C14/'KU Efficiency'!C13)</f>
        <v>10801.213410834553</v>
      </c>
      <c r="D14" s="13">
        <f>D13*('KU Shares'!D14/'KU Shares'!D13)/('KU Efficiency'!D14/'KU Efficiency'!D13)</f>
        <v>10377.278039175058</v>
      </c>
      <c r="E14" s="13">
        <f>E13*('KU Shares'!E14/'KU Shares'!E13)/('KU Efficiency'!E14/'KU Efficiency'!E13)</f>
        <v>2026.4862731347462</v>
      </c>
      <c r="F14" s="13">
        <f>F13*('KU Shares'!F14/'KU Shares'!F13)/('KU Efficiency'!F14/'KU Efficiency'!F13)</f>
        <v>425.8766984194736</v>
      </c>
      <c r="G14" s="13">
        <f>G13*('KU Shares'!G14/'KU Shares'!G13)/('KU Efficiency'!G14/'KU Efficiency'!G13)</f>
        <v>10233.783211424758</v>
      </c>
      <c r="H14" s="13">
        <f>H13*('KU Shares'!H14/'KU Shares'!H13)/('KU Efficiency'!H14/'KU Efficiency'!H13)</f>
        <v>2205.1720019753589</v>
      </c>
      <c r="I14" s="13">
        <f>I13*('KU Shares'!I14/'KU Shares'!I13)/('KU Efficiency'!I14/'KU Efficiency'!I13)</f>
        <v>19846.54801777823</v>
      </c>
      <c r="J14" s="13">
        <f>J13*('KU Shares'!J14/'KU Shares'!J13)/('KU Efficiency'!J14/'KU Efficiency'!J13)</f>
        <v>2125.3432930170879</v>
      </c>
      <c r="K14" s="13">
        <f>K13*('KU Shares'!K14/'KU Shares'!K13)/('KU Efficiency'!K14/'KU Efficiency'!K13)</f>
        <v>16485.237945335397</v>
      </c>
      <c r="L14" s="13">
        <f>'KU PV'!K14*'KU BaseYrInput'!$B$43</f>
        <v>0</v>
      </c>
      <c r="M14" s="10"/>
      <c r="N14" s="33">
        <f t="shared" si="0"/>
        <v>63725.725480260109</v>
      </c>
      <c r="O14" s="34">
        <f t="shared" si="1"/>
        <v>77859.73379217484</v>
      </c>
    </row>
    <row r="15" spans="1:16" x14ac:dyDescent="0.2">
      <c r="A15" s="27">
        <v>2008</v>
      </c>
      <c r="B15" s="13">
        <f>B14*('KU Shares'!B15/'KU Shares'!B14)/('KU Efficiency'!B15/'KU Efficiency'!B14)</f>
        <v>3261.0779932995283</v>
      </c>
      <c r="C15" s="13">
        <f>C14*('KU Shares'!C15/'KU Shares'!C14)/('KU Efficiency'!C15/'KU Efficiency'!C14)</f>
        <v>10717.920191958021</v>
      </c>
      <c r="D15" s="13">
        <f>D14*('KU Shares'!D15/'KU Shares'!D14)/('KU Efficiency'!D15/'KU Efficiency'!D14)</f>
        <v>10368.310211183336</v>
      </c>
      <c r="E15" s="13">
        <f>E14*('KU Shares'!E15/'KU Shares'!E14)/('KU Efficiency'!E15/'KU Efficiency'!E14)</f>
        <v>1939.1459894215197</v>
      </c>
      <c r="F15" s="13">
        <f>F14*('KU Shares'!F15/'KU Shares'!F14)/('KU Efficiency'!F15/'KU Efficiency'!F14)</f>
        <v>412.00415273489961</v>
      </c>
      <c r="G15" s="13">
        <f>G14*('KU Shares'!G15/'KU Shares'!G14)/('KU Efficiency'!G15/'KU Efficiency'!G14)</f>
        <v>10139.278309755655</v>
      </c>
      <c r="H15" s="13">
        <f>H14*('KU Shares'!H15/'KU Shares'!H14)/('KU Efficiency'!H15/'KU Efficiency'!H14)</f>
        <v>2133.9599536554538</v>
      </c>
      <c r="I15" s="13">
        <f>I14*('KU Shares'!I15/'KU Shares'!I14)/('KU Efficiency'!I15/'KU Efficiency'!I14)</f>
        <v>19205.639582899083</v>
      </c>
      <c r="J15" s="13">
        <f>J14*('KU Shares'!J15/'KU Shares'!J14)/('KU Efficiency'!J15/'KU Efficiency'!J14)</f>
        <v>2129.7090382604988</v>
      </c>
      <c r="K15" s="13">
        <f>K14*('KU Shares'!K15/'KU Shares'!K14)/('KU Efficiency'!K15/'KU Efficiency'!K14)</f>
        <v>16718.85530625526</v>
      </c>
      <c r="L15" s="13">
        <f>'KU PV'!K15*'KU BaseYrInput'!$B$43</f>
        <v>0</v>
      </c>
      <c r="M15" s="10"/>
      <c r="N15" s="33">
        <f t="shared" si="0"/>
        <v>63046.9025441657</v>
      </c>
      <c r="O15" s="34">
        <f t="shared" si="1"/>
        <v>77025.900729423258</v>
      </c>
    </row>
    <row r="16" spans="1:16" x14ac:dyDescent="0.2">
      <c r="A16" s="27">
        <v>2009</v>
      </c>
      <c r="B16" s="13">
        <f>B15*('KU Shares'!B16/'KU Shares'!B15)/('KU Efficiency'!B16/'KU Efficiency'!B15)</f>
        <v>3225.1344087918797</v>
      </c>
      <c r="C16" s="13">
        <f>C15*('KU Shares'!C16/'KU Shares'!C15)/('KU Efficiency'!C16/'KU Efficiency'!C15)</f>
        <v>10643.592720803525</v>
      </c>
      <c r="D16" s="13">
        <f>D15*('KU Shares'!D16/'KU Shares'!D15)/('KU Efficiency'!D16/'KU Efficiency'!D15)</f>
        <v>10338.229575096757</v>
      </c>
      <c r="E16" s="13">
        <f>E15*('KU Shares'!E16/'KU Shares'!E15)/('KU Efficiency'!E16/'KU Efficiency'!E15)</f>
        <v>1860.3517442334651</v>
      </c>
      <c r="F16" s="13">
        <f>F15*('KU Shares'!F16/'KU Shares'!F15)/('KU Efficiency'!F16/'KU Efficiency'!F15)</f>
        <v>399.54725277169979</v>
      </c>
      <c r="G16" s="13">
        <f>G15*('KU Shares'!G16/'KU Shares'!G15)/('KU Efficiency'!G16/'KU Efficiency'!G15)</f>
        <v>9777.5320481577855</v>
      </c>
      <c r="H16" s="13">
        <f>H15*('KU Shares'!H16/'KU Shares'!H15)/('KU Efficiency'!H16/'KU Efficiency'!H15)</f>
        <v>2072.0171282365504</v>
      </c>
      <c r="I16" s="13">
        <f>I15*('KU Shares'!I16/'KU Shares'!I15)/('KU Efficiency'!I16/'KU Efficiency'!I15)</f>
        <v>18648.154154128952</v>
      </c>
      <c r="J16" s="13">
        <f>J15*('KU Shares'!J16/'KU Shares'!J15)/('KU Efficiency'!J16/'KU Efficiency'!J15)</f>
        <v>2134.0747835039097</v>
      </c>
      <c r="K16" s="13">
        <f>K15*('KU Shares'!K16/'KU Shares'!K15)/('KU Efficiency'!K16/'KU Efficiency'!K15)</f>
        <v>17066.843473473411</v>
      </c>
      <c r="L16" s="13">
        <f>'KU PV'!K16*'KU BaseYrInput'!$B$43</f>
        <v>0</v>
      </c>
      <c r="M16" s="10"/>
      <c r="N16" s="33">
        <f t="shared" si="0"/>
        <v>62296.750159602525</v>
      </c>
      <c r="O16" s="34">
        <f t="shared" si="1"/>
        <v>76165.477289197937</v>
      </c>
    </row>
    <row r="17" spans="1:15" x14ac:dyDescent="0.2">
      <c r="A17" s="27">
        <v>2010</v>
      </c>
      <c r="B17" s="13">
        <f>B16*('KU Shares'!B17/'KU Shares'!B16)/('KU Efficiency'!B17/'KU Efficiency'!B16)</f>
        <v>3207.6942393648114</v>
      </c>
      <c r="C17" s="13">
        <f>C16*('KU Shares'!C17/'KU Shares'!C16)/('KU Efficiency'!C17/'KU Efficiency'!C16)</f>
        <v>10519.149199849229</v>
      </c>
      <c r="D17" s="13">
        <f>D16*('KU Shares'!D17/'KU Shares'!D16)/('KU Efficiency'!D17/'KU Efficiency'!D16)</f>
        <v>10312.315736595487</v>
      </c>
      <c r="E17" s="13">
        <f>E16*('KU Shares'!E17/'KU Shares'!E16)/('KU Efficiency'!E17/'KU Efficiency'!E16)</f>
        <v>1787.5062593387775</v>
      </c>
      <c r="F17" s="13">
        <f>F16*('KU Shares'!F17/'KU Shares'!F16)/('KU Efficiency'!F17/'KU Efficiency'!F16)</f>
        <v>389.71658243947178</v>
      </c>
      <c r="G17" s="13">
        <f>G16*('KU Shares'!G17/'KU Shares'!G16)/('KU Efficiency'!G17/'KU Efficiency'!G16)</f>
        <v>9439.4994650554818</v>
      </c>
      <c r="H17" s="13">
        <f>H16*('KU Shares'!H17/'KU Shares'!H16)/('KU Efficiency'!H17/'KU Efficiency'!H16)</f>
        <v>2011.9449073333349</v>
      </c>
      <c r="I17" s="13">
        <f>I16*('KU Shares'!I17/'KU Shares'!I16)/('KU Efficiency'!I17/'KU Efficiency'!I16)</f>
        <v>18107.50416600001</v>
      </c>
      <c r="J17" s="13">
        <f>J16*('KU Shares'!J17/'KU Shares'!J16)/('KU Efficiency'!J17/'KU Efficiency'!J16)</f>
        <v>2138.4405287473205</v>
      </c>
      <c r="K17" s="13">
        <f>K16*('KU Shares'!K17/'KU Shares'!K16)/('KU Efficiency'!K17/'KU Efficiency'!K16)</f>
        <v>17460.197283665937</v>
      </c>
      <c r="L17" s="13">
        <f>'KU PV'!K17*'KU BaseYrInput'!$B$43</f>
        <v>0</v>
      </c>
      <c r="M17" s="10"/>
      <c r="N17" s="33">
        <f t="shared" si="0"/>
        <v>61647.124929175829</v>
      </c>
      <c r="O17" s="34">
        <f t="shared" si="1"/>
        <v>75373.968368389862</v>
      </c>
    </row>
    <row r="18" spans="1:15" x14ac:dyDescent="0.2">
      <c r="A18" s="27">
        <v>2011</v>
      </c>
      <c r="B18" s="13">
        <f>B17*('KU Shares'!B18/'KU Shares'!B17)/('KU Efficiency'!B18/'KU Efficiency'!B17)</f>
        <v>3199.9532044278426</v>
      </c>
      <c r="C18" s="13">
        <f>C17*('KU Shares'!C18/'KU Shares'!C17)/('KU Efficiency'!C18/'KU Efficiency'!C17)</f>
        <v>10425.072330556663</v>
      </c>
      <c r="D18" s="13">
        <f>D17*('KU Shares'!D18/'KU Shares'!D17)/('KU Efficiency'!D18/'KU Efficiency'!D17)</f>
        <v>10293.29233624556</v>
      </c>
      <c r="E18" s="13">
        <f>E17*('KU Shares'!E18/'KU Shares'!E17)/('KU Efficiency'!E18/'KU Efficiency'!E17)</f>
        <v>1772.5204135389943</v>
      </c>
      <c r="F18" s="13">
        <f>F17*('KU Shares'!F18/'KU Shares'!F17)/('KU Efficiency'!F18/'KU Efficiency'!F17)</f>
        <v>385.29884464802456</v>
      </c>
      <c r="G18" s="13">
        <f>G17*('KU Shares'!G18/'KU Shares'!G17)/('KU Efficiency'!G18/'KU Efficiency'!G17)</f>
        <v>9195.3957073744878</v>
      </c>
      <c r="H18" s="13">
        <f>H17*('KU Shares'!H18/'KU Shares'!H17)/('KU Efficiency'!H18/'KU Efficiency'!H17)</f>
        <v>1967.7475604174278</v>
      </c>
      <c r="I18" s="13">
        <f>I17*('KU Shares'!I18/'KU Shares'!I17)/('KU Efficiency'!I18/'KU Efficiency'!I17)</f>
        <v>17709.728043756848</v>
      </c>
      <c r="J18" s="13">
        <f>J17*('KU Shares'!J18/'KU Shares'!J17)/('KU Efficiency'!J18/'KU Efficiency'!J17)</f>
        <v>2142.8062739907314</v>
      </c>
      <c r="K18" s="13">
        <f>K17*('KU Shares'!K18/'KU Shares'!K17)/('KU Efficiency'!K18/'KU Efficiency'!K17)</f>
        <v>18118.295845319051</v>
      </c>
      <c r="L18" s="13">
        <f>'KU PV'!K18*'KU BaseYrInput'!$B$43</f>
        <v>0</v>
      </c>
      <c r="M18" s="10"/>
      <c r="N18" s="33">
        <f t="shared" si="0"/>
        <v>61585.085025291119</v>
      </c>
      <c r="O18" s="34">
        <f t="shared" si="1"/>
        <v>75210.110560275629</v>
      </c>
    </row>
    <row r="19" spans="1:15" x14ac:dyDescent="0.2">
      <c r="A19" s="27">
        <v>2012</v>
      </c>
      <c r="B19" s="13">
        <f>B18*('KU Shares'!B19/'KU Shares'!B18)/('KU Efficiency'!B19/'KU Efficiency'!B18)</f>
        <v>3194.6154471658365</v>
      </c>
      <c r="C19" s="13">
        <f>C18*('KU Shares'!C19/'KU Shares'!C18)/('KU Efficiency'!C19/'KU Efficiency'!C18)</f>
        <v>10336.680520802138</v>
      </c>
      <c r="D19" s="13">
        <f>D18*('KU Shares'!D19/'KU Shares'!D18)/('KU Efficiency'!D19/'KU Efficiency'!D18)</f>
        <v>10284.828469820666</v>
      </c>
      <c r="E19" s="13">
        <f>E18*('KU Shares'!E19/'KU Shares'!E18)/('KU Efficiency'!E19/'KU Efficiency'!E18)</f>
        <v>1752.2172767894569</v>
      </c>
      <c r="F19" s="13">
        <f>F18*('KU Shares'!F19/'KU Shares'!F18)/('KU Efficiency'!F19/'KU Efficiency'!F18)</f>
        <v>379.79963759761512</v>
      </c>
      <c r="G19" s="13">
        <f>G18*('KU Shares'!G19/'KU Shares'!G18)/('KU Efficiency'!G19/'KU Efficiency'!G18)</f>
        <v>8943.37230730175</v>
      </c>
      <c r="H19" s="13">
        <f>H18*('KU Shares'!H19/'KU Shares'!H18)/('KU Efficiency'!H19/'KU Efficiency'!H18)</f>
        <v>1947.4098626719385</v>
      </c>
      <c r="I19" s="13">
        <f>I18*('KU Shares'!I19/'KU Shares'!I18)/('KU Efficiency'!I19/'KU Efficiency'!I18)</f>
        <v>17526.688764047445</v>
      </c>
      <c r="J19" s="13">
        <f>J18*('KU Shares'!J19/'KU Shares'!J18)/('KU Efficiency'!J19/'KU Efficiency'!J18)</f>
        <v>2147.1720192341422</v>
      </c>
      <c r="K19" s="13">
        <f>K18*('KU Shares'!K19/'KU Shares'!K18)/('KU Efficiency'!K19/'KU Efficiency'!K18)</f>
        <v>18518.15059058624</v>
      </c>
      <c r="L19" s="13">
        <f>'KU PV'!K19*'KU BaseYrInput'!$B$43</f>
        <v>0</v>
      </c>
      <c r="M19" s="10"/>
      <c r="N19" s="33">
        <f t="shared" si="0"/>
        <v>61499.638928049244</v>
      </c>
      <c r="O19" s="34">
        <f t="shared" si="1"/>
        <v>75030.934896017221</v>
      </c>
    </row>
    <row r="20" spans="1:15" x14ac:dyDescent="0.2">
      <c r="A20" s="27">
        <v>2013</v>
      </c>
      <c r="B20" s="13">
        <f>B19*('KU Shares'!B20/'KU Shares'!B19)/('KU Efficiency'!B20/'KU Efficiency'!B19)</f>
        <v>3189.9623277086498</v>
      </c>
      <c r="C20" s="13">
        <f>C19*('KU Shares'!C20/'KU Shares'!C19)/('KU Efficiency'!C20/'KU Efficiency'!C19)</f>
        <v>10268.343365562985</v>
      </c>
      <c r="D20" s="13">
        <f>D19*('KU Shares'!D20/'KU Shares'!D19)/('KU Efficiency'!D20/'KU Efficiency'!D19)</f>
        <v>10275.906328336909</v>
      </c>
      <c r="E20" s="13">
        <f>E19*('KU Shares'!E20/'KU Shares'!E19)/('KU Efficiency'!E20/'KU Efficiency'!E19)</f>
        <v>1727.3479798418323</v>
      </c>
      <c r="F20" s="13">
        <f>F19*('KU Shares'!F20/'KU Shares'!F19)/('KU Efficiency'!F20/'KU Efficiency'!F19)</f>
        <v>375.33565447139557</v>
      </c>
      <c r="G20" s="13">
        <f>G19*('KU Shares'!G20/'KU Shares'!G19)/('KU Efficiency'!G20/'KU Efficiency'!G19)</f>
        <v>8688.4898950881998</v>
      </c>
      <c r="H20" s="13">
        <f>H19*('KU Shares'!H20/'KU Shares'!H19)/('KU Efficiency'!H20/'KU Efficiency'!H19)</f>
        <v>1924.4638178659047</v>
      </c>
      <c r="I20" s="13">
        <f>I19*('KU Shares'!I20/'KU Shares'!I19)/('KU Efficiency'!I20/'KU Efficiency'!I19)</f>
        <v>17320.174360793142</v>
      </c>
      <c r="J20" s="13">
        <f>J19*('KU Shares'!J20/'KU Shares'!J19)/('KU Efficiency'!J20/'KU Efficiency'!J19)</f>
        <v>2151.5377644775531</v>
      </c>
      <c r="K20" s="13">
        <f>K19*('KU Shares'!K20/'KU Shares'!K19)/('KU Efficiency'!K20/'KU Efficiency'!K19)</f>
        <v>18971.848488536398</v>
      </c>
      <c r="L20" s="13">
        <f>'KU PV'!K20*'KU BaseYrInput'!$B$43</f>
        <v>0</v>
      </c>
      <c r="M20" s="10"/>
      <c r="N20" s="33">
        <f t="shared" si="0"/>
        <v>61435.104289411342</v>
      </c>
      <c r="O20" s="34">
        <f t="shared" si="1"/>
        <v>74893.409982682977</v>
      </c>
    </row>
    <row r="21" spans="1:15" x14ac:dyDescent="0.2">
      <c r="A21" s="27">
        <v>2014</v>
      </c>
      <c r="B21" s="13">
        <f>B20*('KU Shares'!B21/'KU Shares'!B20)/('KU Efficiency'!B21/'KU Efficiency'!B20)</f>
        <v>3150.5104419014983</v>
      </c>
      <c r="C21" s="13">
        <f>C20*('KU Shares'!C21/'KU Shares'!C20)/('KU Efficiency'!C21/'KU Efficiency'!C20)</f>
        <v>10126.188860879689</v>
      </c>
      <c r="D21" s="13">
        <f>D20*('KU Shares'!D21/'KU Shares'!D20)/('KU Efficiency'!D21/'KU Efficiency'!D20)</f>
        <v>10278.872355879965</v>
      </c>
      <c r="E21" s="13">
        <f>E20*('KU Shares'!E21/'KU Shares'!E20)/('KU Efficiency'!E21/'KU Efficiency'!E20)</f>
        <v>1698.2719893037668</v>
      </c>
      <c r="F21" s="13">
        <f>F20*('KU Shares'!F21/'KU Shares'!F20)/('KU Efficiency'!F21/'KU Efficiency'!F20)</f>
        <v>369.58210141255012</v>
      </c>
      <c r="G21" s="13">
        <f>G20*('KU Shares'!G21/'KU Shares'!G20)/('KU Efficiency'!G21/'KU Efficiency'!G20)</f>
        <v>8458.255864783785</v>
      </c>
      <c r="H21" s="13">
        <f>H20*('KU Shares'!H21/'KU Shares'!H20)/('KU Efficiency'!H21/'KU Efficiency'!H20)</f>
        <v>1903.6665171268564</v>
      </c>
      <c r="I21" s="13">
        <f>I20*('KU Shares'!I21/'KU Shares'!I20)/('KU Efficiency'!I21/'KU Efficiency'!I20)</f>
        <v>17132.998654141709</v>
      </c>
      <c r="J21" s="13">
        <f>J20*('KU Shares'!J21/'KU Shares'!J20)/('KU Efficiency'!J21/'KU Efficiency'!J20)</f>
        <v>2155.9035097209639</v>
      </c>
      <c r="K21" s="13">
        <f>K20*('KU Shares'!K21/'KU Shares'!K20)/('KU Efficiency'!K21/'KU Efficiency'!K20)</f>
        <v>19509.116981461539</v>
      </c>
      <c r="L21" s="13">
        <f>'KU PV'!K21*'KU BaseYrInput'!$B$43</f>
        <v>0</v>
      </c>
      <c r="M21" s="10"/>
      <c r="N21" s="33">
        <f t="shared" si="0"/>
        <v>61506.667973831136</v>
      </c>
      <c r="O21" s="34">
        <f t="shared" si="1"/>
        <v>74783.36727661232</v>
      </c>
    </row>
    <row r="22" spans="1:15" x14ac:dyDescent="0.2">
      <c r="A22" s="27">
        <v>2015</v>
      </c>
      <c r="B22" s="13">
        <f>B21*('KU Shares'!B22/'KU Shares'!B21)/('KU Efficiency'!B22/'KU Efficiency'!B21)</f>
        <v>3110.7956871331448</v>
      </c>
      <c r="C22" s="13">
        <f>C21*('KU Shares'!C22/'KU Shares'!C21)/('KU Efficiency'!C22/'KU Efficiency'!C21)</f>
        <v>9996.7170723198396</v>
      </c>
      <c r="D22" s="13">
        <f>D21*('KU Shares'!D22/'KU Shares'!D21)/('KU Efficiency'!D22/'KU Efficiency'!D21)</f>
        <v>10281.972455676871</v>
      </c>
      <c r="E22" s="13">
        <f>E21*('KU Shares'!E22/'KU Shares'!E21)/('KU Efficiency'!E22/'KU Efficiency'!E21)</f>
        <v>1671.7911686249586</v>
      </c>
      <c r="F22" s="13">
        <f>F21*('KU Shares'!F22/'KU Shares'!F21)/('KU Efficiency'!F22/'KU Efficiency'!F21)</f>
        <v>364.36846951399838</v>
      </c>
      <c r="G22" s="13">
        <f>G21*('KU Shares'!G22/'KU Shares'!G21)/('KU Efficiency'!G22/'KU Efficiency'!G21)</f>
        <v>8258.364015475574</v>
      </c>
      <c r="H22" s="13">
        <f>H21*('KU Shares'!H22/'KU Shares'!H21)/('KU Efficiency'!H22/'KU Efficiency'!H21)</f>
        <v>1887.7827003120683</v>
      </c>
      <c r="I22" s="13">
        <f>I21*('KU Shares'!I22/'KU Shares'!I21)/('KU Efficiency'!I22/'KU Efficiency'!I21)</f>
        <v>16990.044302808616</v>
      </c>
      <c r="J22" s="13">
        <f>J21*('KU Shares'!J22/'KU Shares'!J21)/('KU Efficiency'!J22/'KU Efficiency'!J21)</f>
        <v>2160.2692549643748</v>
      </c>
      <c r="K22" s="13">
        <f>K21*('KU Shares'!K22/'KU Shares'!K21)/('KU Efficiency'!K22/'KU Efficiency'!K21)</f>
        <v>20027.534320381961</v>
      </c>
      <c r="L22" s="13">
        <f>'KU PV'!K22*'KU BaseYrInput'!$B$43</f>
        <v>0</v>
      </c>
      <c r="M22" s="10"/>
      <c r="N22" s="33">
        <f t="shared" si="0"/>
        <v>61642.126687758428</v>
      </c>
      <c r="O22" s="34">
        <f t="shared" si="1"/>
        <v>74749.639447211404</v>
      </c>
    </row>
    <row r="23" spans="1:15" x14ac:dyDescent="0.2">
      <c r="A23" s="27">
        <v>2016</v>
      </c>
      <c r="B23" s="13">
        <f>B22*('KU Shares'!B23/'KU Shares'!B22)/('KU Efficiency'!B23/'KU Efficiency'!B22)</f>
        <v>3078.9714614747782</v>
      </c>
      <c r="C23" s="13">
        <f>C22*('KU Shares'!C23/'KU Shares'!C22)/('KU Efficiency'!C23/'KU Efficiency'!C22)</f>
        <v>9886.1724240390522</v>
      </c>
      <c r="D23" s="13">
        <f>D22*('KU Shares'!D23/'KU Shares'!D22)/('KU Efficiency'!D23/'KU Efficiency'!D22)</f>
        <v>10286.001597406888</v>
      </c>
      <c r="E23" s="13">
        <f>E22*('KU Shares'!E23/'KU Shares'!E22)/('KU Efficiency'!E23/'KU Efficiency'!E22)</f>
        <v>1648.9167880079438</v>
      </c>
      <c r="F23" s="13">
        <f>F22*('KU Shares'!F23/'KU Shares'!F22)/('KU Efficiency'!F23/'KU Efficiency'!F22)</f>
        <v>360.18257023587165</v>
      </c>
      <c r="G23" s="13">
        <f>G22*('KU Shares'!G23/'KU Shares'!G22)/('KU Efficiency'!G23/'KU Efficiency'!G22)</f>
        <v>8091.7392309003526</v>
      </c>
      <c r="H23" s="13">
        <f>H22*('KU Shares'!H23/'KU Shares'!H22)/('KU Efficiency'!H23/'KU Efficiency'!H22)</f>
        <v>1874.9493885431677</v>
      </c>
      <c r="I23" s="13">
        <f>I22*('KU Shares'!I23/'KU Shares'!I22)/('KU Efficiency'!I23/'KU Efficiency'!I22)</f>
        <v>16874.544496888509</v>
      </c>
      <c r="J23" s="13">
        <f>J22*('KU Shares'!J23/'KU Shares'!J22)/('KU Efficiency'!J23/'KU Efficiency'!J22)</f>
        <v>2164.6350002077857</v>
      </c>
      <c r="K23" s="13">
        <f>K22*('KU Shares'!K23/'KU Shares'!K22)/('KU Efficiency'!K23/'KU Efficiency'!K22)</f>
        <v>20571.901688933129</v>
      </c>
      <c r="L23" s="13">
        <f>'KU PV'!K23*'KU BaseYrInput'!$B$43</f>
        <v>0</v>
      </c>
      <c r="M23" s="10"/>
      <c r="N23" s="33">
        <f t="shared" si="0"/>
        <v>61872.870761123653</v>
      </c>
      <c r="O23" s="34">
        <f t="shared" si="1"/>
        <v>74838.014646637486</v>
      </c>
    </row>
    <row r="24" spans="1:15" x14ac:dyDescent="0.2">
      <c r="A24" s="27">
        <v>2017</v>
      </c>
      <c r="B24" s="13">
        <f>B23*('KU Shares'!B24/'KU Shares'!B23)/('KU Efficiency'!B24/'KU Efficiency'!B23)</f>
        <v>3052.9645555858165</v>
      </c>
      <c r="C24" s="13">
        <f>C23*('KU Shares'!C24/'KU Shares'!C23)/('KU Efficiency'!C24/'KU Efficiency'!C23)</f>
        <v>9794.2596974521239</v>
      </c>
      <c r="D24" s="13">
        <f>D23*('KU Shares'!D24/'KU Shares'!D23)/('KU Efficiency'!D24/'KU Efficiency'!D23)</f>
        <v>10288.746247361112</v>
      </c>
      <c r="E24" s="13">
        <f>E23*('KU Shares'!E24/'KU Shares'!E23)/('KU Efficiency'!E24/'KU Efficiency'!E23)</f>
        <v>1631.9660478070671</v>
      </c>
      <c r="F24" s="13">
        <f>F23*('KU Shares'!F24/'KU Shares'!F23)/('KU Efficiency'!F24/'KU Efficiency'!F23)</f>
        <v>355.99741348076225</v>
      </c>
      <c r="G24" s="13">
        <f>G23*('KU Shares'!G24/'KU Shares'!G23)/('KU Efficiency'!G24/'KU Efficiency'!G23)</f>
        <v>7947.2494177814824</v>
      </c>
      <c r="H24" s="13">
        <f>H23*('KU Shares'!H24/'KU Shares'!H23)/('KU Efficiency'!H24/'KU Efficiency'!H23)</f>
        <v>1864.5878492561828</v>
      </c>
      <c r="I24" s="13">
        <f>I23*('KU Shares'!I24/'KU Shares'!I23)/('KU Efficiency'!I24/'KU Efficiency'!I23)</f>
        <v>16781.290643305645</v>
      </c>
      <c r="J24" s="13">
        <f>J23*('KU Shares'!J24/'KU Shares'!J23)/('KU Efficiency'!J24/'KU Efficiency'!J23)</f>
        <v>2169.0007454511965</v>
      </c>
      <c r="K24" s="13">
        <f>K23*('KU Shares'!K24/'KU Shares'!K23)/('KU Efficiency'!K24/'KU Efficiency'!K23)</f>
        <v>21063.758932513261</v>
      </c>
      <c r="L24" s="13">
        <f>'KU PV'!K24*'KU BaseYrInput'!$B$43</f>
        <v>0</v>
      </c>
      <c r="M24" s="10"/>
      <c r="N24" s="33">
        <f t="shared" si="0"/>
        <v>62102.597296956701</v>
      </c>
      <c r="O24" s="34">
        <f t="shared" si="1"/>
        <v>74949.821549994638</v>
      </c>
    </row>
    <row r="25" spans="1:15" x14ac:dyDescent="0.2">
      <c r="A25" s="27">
        <v>2018</v>
      </c>
      <c r="B25" s="13">
        <f>B24*('KU Shares'!B25/'KU Shares'!B24)/('KU Efficiency'!B25/'KU Efficiency'!B24)</f>
        <v>3025.8775756030545</v>
      </c>
      <c r="C25" s="13">
        <f>C24*('KU Shares'!C25/'KU Shares'!C24)/('KU Efficiency'!C25/'KU Efficiency'!C24)</f>
        <v>9699.7028499540666</v>
      </c>
      <c r="D25" s="13">
        <f>D24*('KU Shares'!D25/'KU Shares'!D24)/('KU Efficiency'!D25/'KU Efficiency'!D24)</f>
        <v>10291.22715635705</v>
      </c>
      <c r="E25" s="13">
        <f>E24*('KU Shares'!E25/'KU Shares'!E24)/('KU Efficiency'!E25/'KU Efficiency'!E24)</f>
        <v>1614.5015802408984</v>
      </c>
      <c r="F25" s="13">
        <f>F24*('KU Shares'!F25/'KU Shares'!F24)/('KU Efficiency'!F25/'KU Efficiency'!F24)</f>
        <v>352.04574590431139</v>
      </c>
      <c r="G25" s="13">
        <f>G24*('KU Shares'!G25/'KU Shares'!G24)/('KU Efficiency'!G25/'KU Efficiency'!G24)</f>
        <v>7817.6218045893384</v>
      </c>
      <c r="H25" s="13">
        <f>H24*('KU Shares'!H25/'KU Shares'!H24)/('KU Efficiency'!H25/'KU Efficiency'!H24)</f>
        <v>1856.3019692245396</v>
      </c>
      <c r="I25" s="13">
        <f>I24*('KU Shares'!I25/'KU Shares'!I24)/('KU Efficiency'!I25/'KU Efficiency'!I24)</f>
        <v>16706.717723020854</v>
      </c>
      <c r="J25" s="13">
        <f>J24*('KU Shares'!J25/'KU Shares'!J24)/('KU Efficiency'!J25/'KU Efficiency'!J24)</f>
        <v>2173.3664906946074</v>
      </c>
      <c r="K25" s="13">
        <f>K24*('KU Shares'!K25/'KU Shares'!K24)/('KU Efficiency'!K25/'KU Efficiency'!K24)</f>
        <v>21527.184953356777</v>
      </c>
      <c r="L25" s="13">
        <f>'KU PV'!K25*'KU BaseYrInput'!$B$43</f>
        <v>0</v>
      </c>
      <c r="M25" s="10"/>
      <c r="N25" s="33">
        <f t="shared" si="0"/>
        <v>62338.967423388378</v>
      </c>
      <c r="O25" s="34">
        <f t="shared" si="1"/>
        <v>75064.547848945498</v>
      </c>
    </row>
    <row r="26" spans="1:15" x14ac:dyDescent="0.2">
      <c r="A26" s="27">
        <v>2019</v>
      </c>
      <c r="B26" s="13">
        <f>B25*('KU Shares'!B26/'KU Shares'!B25)/('KU Efficiency'!B26/'KU Efficiency'!B25)</f>
        <v>3000.7177599403603</v>
      </c>
      <c r="C26" s="13">
        <f>C25*('KU Shares'!C26/'KU Shares'!C25)/('KU Efficiency'!C26/'KU Efficiency'!C25)</f>
        <v>9616.5643741463246</v>
      </c>
      <c r="D26" s="13">
        <f>D25*('KU Shares'!D26/'KU Shares'!D25)/('KU Efficiency'!D26/'KU Efficiency'!D25)</f>
        <v>10292.667010820083</v>
      </c>
      <c r="E26" s="13">
        <f>E25*('KU Shares'!E26/'KU Shares'!E25)/('KU Efficiency'!E26/'KU Efficiency'!E25)</f>
        <v>1599.0562013955671</v>
      </c>
      <c r="F26" s="13">
        <f>F25*('KU Shares'!F26/'KU Shares'!F25)/('KU Efficiency'!F26/'KU Efficiency'!F25)</f>
        <v>348.10178844705257</v>
      </c>
      <c r="G26" s="13">
        <f>G25*('KU Shares'!G26/'KU Shares'!G25)/('KU Efficiency'!G26/'KU Efficiency'!G25)</f>
        <v>7703.6682796789109</v>
      </c>
      <c r="H26" s="13">
        <f>H25*('KU Shares'!H26/'KU Shares'!H25)/('KU Efficiency'!H26/'KU Efficiency'!H25)</f>
        <v>1849.8914293698615</v>
      </c>
      <c r="I26" s="13">
        <f>I25*('KU Shares'!I26/'KU Shares'!I25)/('KU Efficiency'!I26/'KU Efficiency'!I25)</f>
        <v>16649.022864328752</v>
      </c>
      <c r="J26" s="13">
        <f>J25*('KU Shares'!J26/'KU Shares'!J25)/('KU Efficiency'!J26/'KU Efficiency'!J25)</f>
        <v>2177.7322359380182</v>
      </c>
      <c r="K26" s="13">
        <f>K25*('KU Shares'!K26/'KU Shares'!K25)/('KU Efficiency'!K26/'KU Efficiency'!K25)</f>
        <v>21975.130379463997</v>
      </c>
      <c r="L26" s="13">
        <f>'KU PV'!K26*'KU BaseYrInput'!$B$43</f>
        <v>0</v>
      </c>
      <c r="M26" s="10"/>
      <c r="N26" s="33">
        <f t="shared" si="0"/>
        <v>62595.270189442235</v>
      </c>
      <c r="O26" s="34">
        <f t="shared" si="1"/>
        <v>75212.552323528929</v>
      </c>
    </row>
    <row r="27" spans="1:15" x14ac:dyDescent="0.2">
      <c r="A27" s="27">
        <v>2020</v>
      </c>
      <c r="B27" s="13">
        <f>B26*('KU Shares'!B27/'KU Shares'!B26)/('KU Efficiency'!B27/'KU Efficiency'!B26)</f>
        <v>2975.3228367537035</v>
      </c>
      <c r="C27" s="13">
        <f>C26*('KU Shares'!C27/'KU Shares'!C26)/('KU Efficiency'!C27/'KU Efficiency'!C26)</f>
        <v>9540.3707579660295</v>
      </c>
      <c r="D27" s="13">
        <f>D26*('KU Shares'!D27/'KU Shares'!D26)/('KU Efficiency'!D27/'KU Efficiency'!D26)</f>
        <v>10294.050408334104</v>
      </c>
      <c r="E27" s="13">
        <f>E26*('KU Shares'!E27/'KU Shares'!E26)/('KU Efficiency'!E27/'KU Efficiency'!E26)</f>
        <v>1580.3729677590704</v>
      </c>
      <c r="F27" s="13">
        <f>F26*('KU Shares'!F27/'KU Shares'!F26)/('KU Efficiency'!F27/'KU Efficiency'!F26)</f>
        <v>344.7111762132111</v>
      </c>
      <c r="G27" s="13">
        <f>G26*('KU Shares'!G27/'KU Shares'!G26)/('KU Efficiency'!G27/'KU Efficiency'!G26)</f>
        <v>7597.3262624976478</v>
      </c>
      <c r="H27" s="13">
        <f>H26*('KU Shares'!H27/'KU Shares'!H26)/('KU Efficiency'!H27/'KU Efficiency'!H26)</f>
        <v>1842.2248622108</v>
      </c>
      <c r="I27" s="13">
        <f>I26*('KU Shares'!I27/'KU Shares'!I26)/('KU Efficiency'!I27/'KU Efficiency'!I26)</f>
        <v>16580.023759897202</v>
      </c>
      <c r="J27" s="13">
        <f>J26*('KU Shares'!J27/'KU Shares'!J26)/('KU Efficiency'!J27/'KU Efficiency'!J26)</f>
        <v>2182.0979811814291</v>
      </c>
      <c r="K27" s="13">
        <f>K26*('KU Shares'!K27/'KU Shares'!K26)/('KU Efficiency'!K27/'KU Efficiency'!K26)</f>
        <v>22403.709618897596</v>
      </c>
      <c r="L27" s="13">
        <f>'KU PV'!K27*'KU BaseYrInput'!$B$43</f>
        <v>0</v>
      </c>
      <c r="N27" s="33">
        <f t="shared" si="0"/>
        <v>62824.517036991063</v>
      </c>
      <c r="O27" s="34">
        <f t="shared" si="1"/>
        <v>75340.210631710797</v>
      </c>
    </row>
    <row r="28" spans="1:15" x14ac:dyDescent="0.2">
      <c r="A28" s="28">
        <v>2021</v>
      </c>
      <c r="B28" s="13">
        <f>B27*('KU Shares'!B28/'KU Shares'!B27)/('KU Efficiency'!B28/'KU Efficiency'!B27)</f>
        <v>2954.3377217942812</v>
      </c>
      <c r="C28" s="13">
        <f>C27*('KU Shares'!C28/'KU Shares'!C27)/('KU Efficiency'!C28/'KU Efficiency'!C27)</f>
        <v>9468.479919609983</v>
      </c>
      <c r="D28" s="13">
        <f>D27*('KU Shares'!D28/'KU Shares'!D27)/('KU Efficiency'!D28/'KU Efficiency'!D27)</f>
        <v>10297.216565914256</v>
      </c>
      <c r="E28" s="13">
        <f>E27*('KU Shares'!E28/'KU Shares'!E27)/('KU Efficiency'!E28/'KU Efficiency'!E27)</f>
        <v>1562.9180941287582</v>
      </c>
      <c r="F28" s="13">
        <f>F27*('KU Shares'!F28/'KU Shares'!F27)/('KU Efficiency'!F28/'KU Efficiency'!F27)</f>
        <v>340.52674066009001</v>
      </c>
      <c r="G28" s="13">
        <f>G27*('KU Shares'!G28/'KU Shares'!G27)/('KU Efficiency'!G28/'KU Efficiency'!G27)</f>
        <v>7504.1929337151623</v>
      </c>
      <c r="H28" s="13">
        <f>H27*('KU Shares'!H28/'KU Shares'!H27)/('KU Efficiency'!H28/'KU Efficiency'!H27)</f>
        <v>1835.7743345610015</v>
      </c>
      <c r="I28" s="13">
        <f>I27*('KU Shares'!I28/'KU Shares'!I27)/('KU Efficiency'!I28/'KU Efficiency'!I27)</f>
        <v>16521.969011049016</v>
      </c>
      <c r="J28" s="13">
        <f>J27*('KU Shares'!J28/'KU Shares'!J27)/('KU Efficiency'!J28/'KU Efficiency'!J27)</f>
        <v>2186.4637264248399</v>
      </c>
      <c r="K28" s="13">
        <f>K27*('KU Shares'!K28/'KU Shares'!K27)/('KU Efficiency'!K28/'KU Efficiency'!K27)</f>
        <v>22854.745776088457</v>
      </c>
      <c r="L28" s="13">
        <f>'KU PV'!K28*'KU BaseYrInput'!$B$43</f>
        <v>0</v>
      </c>
      <c r="N28" s="33">
        <f t="shared" si="0"/>
        <v>63103.807182541575</v>
      </c>
      <c r="O28" s="34">
        <f t="shared" si="1"/>
        <v>75526.624823945836</v>
      </c>
    </row>
    <row r="29" spans="1:15" x14ac:dyDescent="0.2">
      <c r="A29" s="28">
        <v>2022</v>
      </c>
      <c r="B29" s="13">
        <f>B28*('KU Shares'!B29/'KU Shares'!B28)/('KU Efficiency'!B29/'KU Efficiency'!B28)</f>
        <v>2933.3220168128337</v>
      </c>
      <c r="C29" s="13">
        <f>C28*('KU Shares'!C29/'KU Shares'!C28)/('KU Efficiency'!C29/'KU Efficiency'!C28)</f>
        <v>9408.6697025711746</v>
      </c>
      <c r="D29" s="13">
        <f>D28*('KU Shares'!D29/'KU Shares'!D28)/('KU Efficiency'!D29/'KU Efficiency'!D28)</f>
        <v>10299.720536002002</v>
      </c>
      <c r="E29" s="13">
        <f>E28*('KU Shares'!E29/'KU Shares'!E28)/('KU Efficiency'!E29/'KU Efficiency'!E28)</f>
        <v>1545.4482594984015</v>
      </c>
      <c r="F29" s="13">
        <f>F28*('KU Shares'!F29/'KU Shares'!F28)/('KU Efficiency'!F29/'KU Efficiency'!F28)</f>
        <v>336.87947211730614</v>
      </c>
      <c r="G29" s="13">
        <f>G28*('KU Shares'!G29/'KU Shares'!G28)/('KU Efficiency'!G29/'KU Efficiency'!G28)</f>
        <v>7419.8181580258924</v>
      </c>
      <c r="H29" s="13">
        <f>H28*('KU Shares'!H29/'KU Shares'!H28)/('KU Efficiency'!H29/'KU Efficiency'!H28)</f>
        <v>1830.2279930066113</v>
      </c>
      <c r="I29" s="13">
        <f>I28*('KU Shares'!I29/'KU Shares'!I28)/('KU Efficiency'!I29/'KU Efficiency'!I28)</f>
        <v>16472.051937059503</v>
      </c>
      <c r="J29" s="13">
        <f>J28*('KU Shares'!J29/'KU Shares'!J28)/('KU Efficiency'!J29/'KU Efficiency'!J28)</f>
        <v>2190.8294716682508</v>
      </c>
      <c r="K29" s="13">
        <f>K28*('KU Shares'!K29/'KU Shares'!K28)/('KU Efficiency'!K29/'KU Efficiency'!K28)</f>
        <v>23275.050334124659</v>
      </c>
      <c r="L29" s="13">
        <f>'KU PV'!K29*'KU BaseYrInput'!$B$43</f>
        <v>0</v>
      </c>
      <c r="N29" s="33">
        <f t="shared" si="0"/>
        <v>63370.026161502625</v>
      </c>
      <c r="O29" s="34">
        <f t="shared" si="1"/>
        <v>75712.017880886633</v>
      </c>
    </row>
    <row r="30" spans="1:15" x14ac:dyDescent="0.2">
      <c r="A30" s="28">
        <v>2023</v>
      </c>
      <c r="B30" s="13">
        <f>B29*('KU Shares'!B30/'KU Shares'!B29)/('KU Efficiency'!B30/'KU Efficiency'!B29)</f>
        <v>2914.3710271639607</v>
      </c>
      <c r="C30" s="13">
        <f>C29*('KU Shares'!C30/'KU Shares'!C29)/('KU Efficiency'!C30/'KU Efficiency'!C29)</f>
        <v>9351.6552798296616</v>
      </c>
      <c r="D30" s="13">
        <f>D29*('KU Shares'!D30/'KU Shares'!D29)/('KU Efficiency'!D30/'KU Efficiency'!D29)</f>
        <v>10300.745238428493</v>
      </c>
      <c r="E30" s="13">
        <f>E29*('KU Shares'!E30/'KU Shares'!E29)/('KU Efficiency'!E30/'KU Efficiency'!E29)</f>
        <v>1528.849687216547</v>
      </c>
      <c r="F30" s="13">
        <f>F29*('KU Shares'!F30/'KU Shares'!F29)/('KU Efficiency'!F30/'KU Efficiency'!F29)</f>
        <v>333.41945468431589</v>
      </c>
      <c r="G30" s="13">
        <f>G29*('KU Shares'!G30/'KU Shares'!G29)/('KU Efficiency'!G30/'KU Efficiency'!G29)</f>
        <v>7347.1528427064914</v>
      </c>
      <c r="H30" s="13">
        <f>H29*('KU Shares'!H30/'KU Shares'!H29)/('KU Efficiency'!H30/'KU Efficiency'!H29)</f>
        <v>1825.5382566056774</v>
      </c>
      <c r="I30" s="13">
        <f>I29*('KU Shares'!I30/'KU Shares'!I29)/('KU Efficiency'!I30/'KU Efficiency'!I29)</f>
        <v>16429.844309451095</v>
      </c>
      <c r="J30" s="13">
        <f>J29*('KU Shares'!J30/'KU Shares'!J29)/('KU Efficiency'!J30/'KU Efficiency'!J29)</f>
        <v>2195.1952169116616</v>
      </c>
      <c r="K30" s="13">
        <f>K29*('KU Shares'!K30/'KU Shares'!K29)/('KU Efficiency'!K30/'KU Efficiency'!K29)</f>
        <v>23717.883608571876</v>
      </c>
      <c r="L30" s="13">
        <f>'KU PV'!K30*'KU BaseYrInput'!$B$43</f>
        <v>0</v>
      </c>
      <c r="N30" s="33">
        <f t="shared" si="0"/>
        <v>63678.62861457617</v>
      </c>
      <c r="O30" s="34">
        <f t="shared" si="1"/>
        <v>75944.654921569789</v>
      </c>
    </row>
    <row r="31" spans="1:15" x14ac:dyDescent="0.2">
      <c r="A31" s="28">
        <v>2024</v>
      </c>
      <c r="B31" s="13">
        <f>B30*('KU Shares'!B31/'KU Shares'!B30)/('KU Efficiency'!B31/'KU Efficiency'!B30)</f>
        <v>2895.7669508771614</v>
      </c>
      <c r="C31" s="13">
        <f>C30*('KU Shares'!C31/'KU Shares'!C30)/('KU Efficiency'!C31/'KU Efficiency'!C30)</f>
        <v>9296.1305758958715</v>
      </c>
      <c r="D31" s="13">
        <f>D30*('KU Shares'!D31/'KU Shares'!D30)/('KU Efficiency'!D31/'KU Efficiency'!D30)</f>
        <v>10298.487368259302</v>
      </c>
      <c r="E31" s="13">
        <f>E30*('KU Shares'!E31/'KU Shares'!E30)/('KU Efficiency'!E31/'KU Efficiency'!E30)</f>
        <v>1512.573126357101</v>
      </c>
      <c r="F31" s="13">
        <f>F30*('KU Shares'!F31/'KU Shares'!F30)/('KU Efficiency'!F31/'KU Efficiency'!F30)</f>
        <v>330.09586413997982</v>
      </c>
      <c r="G31" s="13">
        <f>G30*('KU Shares'!G31/'KU Shares'!G30)/('KU Efficiency'!G31/'KU Efficiency'!G30)</f>
        <v>7284.2894528033294</v>
      </c>
      <c r="H31" s="13">
        <f>H30*('KU Shares'!H31/'KU Shares'!H30)/('KU Efficiency'!H31/'KU Efficiency'!H30)</f>
        <v>1821.2835120575824</v>
      </c>
      <c r="I31" s="13">
        <f>I30*('KU Shares'!I31/'KU Shares'!I30)/('KU Efficiency'!I31/'KU Efficiency'!I30)</f>
        <v>16391.551608518239</v>
      </c>
      <c r="J31" s="13">
        <f>J30*('KU Shares'!J31/'KU Shares'!J30)/('KU Efficiency'!J31/'KU Efficiency'!J30)</f>
        <v>2199.5609621550725</v>
      </c>
      <c r="K31" s="13">
        <f>K30*('KU Shares'!K31/'KU Shares'!K30)/('KU Efficiency'!K31/'KU Efficiency'!K30)</f>
        <v>24152.174397316219</v>
      </c>
      <c r="L31" s="13">
        <f>'KU PV'!K31*'KU BaseYrInput'!$B$43</f>
        <v>0</v>
      </c>
      <c r="N31" s="33">
        <f t="shared" si="0"/>
        <v>63990.016291606829</v>
      </c>
      <c r="O31" s="34">
        <f t="shared" si="1"/>
        <v>76181.913818379864</v>
      </c>
    </row>
    <row r="32" spans="1:15" x14ac:dyDescent="0.2">
      <c r="A32" s="28">
        <v>2025</v>
      </c>
      <c r="B32" s="13">
        <f>B31*('KU Shares'!B32/'KU Shares'!B31)/('KU Efficiency'!B32/'KU Efficiency'!B31)</f>
        <v>2877.8389629143044</v>
      </c>
      <c r="C32" s="13">
        <f>C31*('KU Shares'!C32/'KU Shares'!C31)/('KU Efficiency'!C32/'KU Efficiency'!C31)</f>
        <v>9247.6067510545327</v>
      </c>
      <c r="D32" s="13">
        <f>D31*('KU Shares'!D32/'KU Shares'!D31)/('KU Efficiency'!D32/'KU Efficiency'!D31)</f>
        <v>10296.002958008539</v>
      </c>
      <c r="E32" s="13">
        <f>E31*('KU Shares'!E32/'KU Shares'!E31)/('KU Efficiency'!E32/'KU Efficiency'!E31)</f>
        <v>1496.2868143961966</v>
      </c>
      <c r="F32" s="13">
        <f>F31*('KU Shares'!F32/'KU Shares'!F31)/('KU Efficiency'!F32/'KU Efficiency'!F31)</f>
        <v>326.52125010776359</v>
      </c>
      <c r="G32" s="13">
        <f>G31*('KU Shares'!G32/'KU Shares'!G31)/('KU Efficiency'!G32/'KU Efficiency'!G31)</f>
        <v>7232.5912770056439</v>
      </c>
      <c r="H32" s="13">
        <f>H31*('KU Shares'!H32/'KU Shares'!H31)/('KU Efficiency'!H32/'KU Efficiency'!H31)</f>
        <v>1817.322488215457</v>
      </c>
      <c r="I32" s="13">
        <f>I31*('KU Shares'!I32/'KU Shares'!I31)/('KU Efficiency'!I32/'KU Efficiency'!I31)</f>
        <v>16355.902393939112</v>
      </c>
      <c r="J32" s="13">
        <f>J31*('KU Shares'!J32/'KU Shares'!J31)/('KU Efficiency'!J32/'KU Efficiency'!J31)</f>
        <v>2203.9267073984834</v>
      </c>
      <c r="K32" s="13">
        <f>K31*('KU Shares'!K32/'KU Shares'!K31)/('KU Efficiency'!K32/'KU Efficiency'!K31)</f>
        <v>24598.082234998419</v>
      </c>
      <c r="L32" s="13">
        <f>'KU PV'!K32*'KU BaseYrInput'!$B$43</f>
        <v>0</v>
      </c>
      <c r="N32" s="33">
        <f t="shared" si="0"/>
        <v>64326.636124069606</v>
      </c>
      <c r="O32" s="34">
        <f t="shared" si="1"/>
        <v>76452.081838038444</v>
      </c>
    </row>
    <row r="33" spans="1:15" x14ac:dyDescent="0.2">
      <c r="A33" s="28">
        <f t="shared" ref="A33:A50" si="2">A32+1</f>
        <v>2026</v>
      </c>
      <c r="B33" s="13">
        <f>B32*('KU Shares'!B33/'KU Shares'!B32)/('KU Efficiency'!B33/'KU Efficiency'!B32)</f>
        <v>2859.9750406733579</v>
      </c>
      <c r="C33" s="13">
        <f>C32*('KU Shares'!C33/'KU Shares'!C32)/('KU Efficiency'!C33/'KU Efficiency'!C32)</f>
        <v>9191.7869150448478</v>
      </c>
      <c r="D33" s="13">
        <f>D32*('KU Shares'!D33/'KU Shares'!D32)/('KU Efficiency'!D33/'KU Efficiency'!D32)</f>
        <v>10292.325956247098</v>
      </c>
      <c r="E33" s="13">
        <f>E32*('KU Shares'!E33/'KU Shares'!E32)/('KU Efficiency'!E33/'KU Efficiency'!E32)</f>
        <v>1481.0946859858909</v>
      </c>
      <c r="F33" s="13">
        <f>F32*('KU Shares'!F33/'KU Shares'!F32)/('KU Efficiency'!F33/'KU Efficiency'!F32)</f>
        <v>323.67260338238901</v>
      </c>
      <c r="G33" s="13">
        <f>G32*('KU Shares'!G33/'KU Shares'!G32)/('KU Efficiency'!G33/'KU Efficiency'!G32)</f>
        <v>7189.1952115443737</v>
      </c>
      <c r="H33" s="13">
        <f>H32*('KU Shares'!H33/'KU Shares'!H32)/('KU Efficiency'!H33/'KU Efficiency'!H32)</f>
        <v>1813.9591385977167</v>
      </c>
      <c r="I33" s="13">
        <f>I32*('KU Shares'!I33/'KU Shares'!I32)/('KU Efficiency'!I33/'KU Efficiency'!I32)</f>
        <v>16325.632247379452</v>
      </c>
      <c r="J33" s="13">
        <f>J32*('KU Shares'!J33/'KU Shares'!J32)/('KU Efficiency'!J33/'KU Efficiency'!J32)</f>
        <v>2208.2924526418942</v>
      </c>
      <c r="K33" s="13">
        <f>K32*('KU Shares'!K33/'KU Shares'!K32)/('KU Efficiency'!K33/'KU Efficiency'!K32)</f>
        <v>25027.149455846229</v>
      </c>
      <c r="L33" s="13">
        <f>'KU PV'!K33*'KU BaseYrInput'!$B$43</f>
        <v>0</v>
      </c>
      <c r="N33" s="33">
        <f t="shared" si="0"/>
        <v>64661.321751625052</v>
      </c>
      <c r="O33" s="34">
        <f t="shared" si="1"/>
        <v>76713.083707343249</v>
      </c>
    </row>
    <row r="34" spans="1:15" x14ac:dyDescent="0.2">
      <c r="A34" s="28">
        <f t="shared" si="2"/>
        <v>2027</v>
      </c>
      <c r="B34" s="13">
        <f>B33*('KU Shares'!B34/'KU Shares'!B33)/('KU Efficiency'!B34/'KU Efficiency'!B33)</f>
        <v>2841.927051361627</v>
      </c>
      <c r="C34" s="13">
        <f>C33*('KU Shares'!C34/'KU Shares'!C33)/('KU Efficiency'!C34/'KU Efficiency'!C33)</f>
        <v>9139.4468033796747</v>
      </c>
      <c r="D34" s="13">
        <f>D33*('KU Shares'!D34/'KU Shares'!D33)/('KU Efficiency'!D34/'KU Efficiency'!D33)</f>
        <v>10288.651579876345</v>
      </c>
      <c r="E34" s="13">
        <f>E33*('KU Shares'!E34/'KU Shares'!E33)/('KU Efficiency'!E34/'KU Efficiency'!E33)</f>
        <v>1466.2273812412727</v>
      </c>
      <c r="F34" s="13">
        <f>F33*('KU Shares'!F34/'KU Shares'!F33)/('KU Efficiency'!F34/'KU Efficiency'!F33)</f>
        <v>320.57820390646276</v>
      </c>
      <c r="G34" s="13">
        <f>G33*('KU Shares'!G34/'KU Shares'!G33)/('KU Efficiency'!G34/'KU Efficiency'!G33)</f>
        <v>7154.5307632907761</v>
      </c>
      <c r="H34" s="13">
        <f>H33*('KU Shares'!H34/'KU Shares'!H33)/('KU Efficiency'!H34/'KU Efficiency'!H33)</f>
        <v>1811.0091718412179</v>
      </c>
      <c r="I34" s="13">
        <f>I33*('KU Shares'!I34/'KU Shares'!I33)/('KU Efficiency'!I34/'KU Efficiency'!I33)</f>
        <v>16299.082546570962</v>
      </c>
      <c r="J34" s="13">
        <f>J33*('KU Shares'!J34/'KU Shares'!J33)/('KU Efficiency'!J34/'KU Efficiency'!J33)</f>
        <v>2212.6581978853051</v>
      </c>
      <c r="K34" s="13">
        <f>K33*('KU Shares'!K34/'KU Shares'!K33)/('KU Efficiency'!K34/'KU Efficiency'!K33)</f>
        <v>25448.323258050397</v>
      </c>
      <c r="L34" s="13">
        <f>'KU PV'!K34*'KU BaseYrInput'!$B$43</f>
        <v>0</v>
      </c>
      <c r="N34" s="33">
        <f t="shared" si="0"/>
        <v>65001.061102662745</v>
      </c>
      <c r="O34" s="34">
        <f t="shared" si="1"/>
        <v>76982.434957404039</v>
      </c>
    </row>
    <row r="35" spans="1:15" x14ac:dyDescent="0.2">
      <c r="A35" s="28">
        <f t="shared" si="2"/>
        <v>2028</v>
      </c>
      <c r="B35" s="13">
        <f>B34*('KU Shares'!B35/'KU Shares'!B34)/('KU Efficiency'!B35/'KU Efficiency'!B34)</f>
        <v>2826.0102323042947</v>
      </c>
      <c r="C35" s="13">
        <f>C34*('KU Shares'!C35/'KU Shares'!C34)/('KU Efficiency'!C35/'KU Efficiency'!C34)</f>
        <v>9099.8689385078269</v>
      </c>
      <c r="D35" s="13">
        <f>D34*('KU Shares'!D35/'KU Shares'!D34)/('KU Efficiency'!D35/'KU Efficiency'!D34)</f>
        <v>10279.6661057907</v>
      </c>
      <c r="E35" s="13">
        <f>E34*('KU Shares'!E35/'KU Shares'!E34)/('KU Efficiency'!E35/'KU Efficiency'!E34)</f>
        <v>1453.7452691170254</v>
      </c>
      <c r="F35" s="13">
        <f>F34*('KU Shares'!F35/'KU Shares'!F34)/('KU Efficiency'!F35/'KU Efficiency'!F34)</f>
        <v>317.53650795489955</v>
      </c>
      <c r="G35" s="13">
        <f>G34*('KU Shares'!G35/'KU Shares'!G34)/('KU Efficiency'!G35/'KU Efficiency'!G34)</f>
        <v>7127.4791165424331</v>
      </c>
      <c r="H35" s="13">
        <f>H34*('KU Shares'!H35/'KU Shares'!H34)/('KU Efficiency'!H35/'KU Efficiency'!H34)</f>
        <v>1808.7352450770136</v>
      </c>
      <c r="I35" s="13">
        <f>I34*('KU Shares'!I35/'KU Shares'!I34)/('KU Efficiency'!I35/'KU Efficiency'!I34)</f>
        <v>16278.617205693126</v>
      </c>
      <c r="J35" s="13">
        <f>J34*('KU Shares'!J35/'KU Shares'!J34)/('KU Efficiency'!J35/'KU Efficiency'!J34)</f>
        <v>2217.0239431287159</v>
      </c>
      <c r="K35" s="13">
        <f>K34*('KU Shares'!K35/'KU Shares'!K34)/('KU Efficiency'!K35/'KU Efficiency'!K34)</f>
        <v>25865.979617223085</v>
      </c>
      <c r="L35" s="13">
        <f>'KU PV'!K35*'KU BaseYrInput'!$B$43</f>
        <v>0</v>
      </c>
      <c r="N35" s="33">
        <f t="shared" si="0"/>
        <v>65348.783010527004</v>
      </c>
      <c r="O35" s="34">
        <f t="shared" si="1"/>
        <v>77274.662181339125</v>
      </c>
    </row>
    <row r="36" spans="1:15" x14ac:dyDescent="0.2">
      <c r="A36" s="28">
        <f t="shared" si="2"/>
        <v>2029</v>
      </c>
      <c r="B36" s="13">
        <f>B35*('KU Shares'!B36/'KU Shares'!B35)/('KU Efficiency'!B36/'KU Efficiency'!B35)</f>
        <v>2811.2234214395885</v>
      </c>
      <c r="C36" s="13">
        <f>C35*('KU Shares'!C36/'KU Shares'!C35)/('KU Efficiency'!C36/'KU Efficiency'!C35)</f>
        <v>9063.8410749771992</v>
      </c>
      <c r="D36" s="13">
        <f>D35*('KU Shares'!D36/'KU Shares'!D35)/('KU Efficiency'!D36/'KU Efficiency'!D35)</f>
        <v>10277.00185886191</v>
      </c>
      <c r="E36" s="13">
        <f>E35*('KU Shares'!E36/'KU Shares'!E35)/('KU Efficiency'!E36/'KU Efficiency'!E35)</f>
        <v>1442.3581147185562</v>
      </c>
      <c r="F36" s="13">
        <f>F35*('KU Shares'!F36/'KU Shares'!F35)/('KU Efficiency'!F36/'KU Efficiency'!F35)</f>
        <v>315.14804513075046</v>
      </c>
      <c r="G36" s="13">
        <f>G35*('KU Shares'!G36/'KU Shares'!G35)/('KU Efficiency'!G36/'KU Efficiency'!G35)</f>
        <v>7107.4502924855014</v>
      </c>
      <c r="H36" s="13">
        <f>H35*('KU Shares'!H36/'KU Shares'!H35)/('KU Efficiency'!H36/'KU Efficiency'!H35)</f>
        <v>1806.9769693716441</v>
      </c>
      <c r="I36" s="13">
        <f>I35*('KU Shares'!I36/'KU Shares'!I35)/('KU Efficiency'!I36/'KU Efficiency'!I35)</f>
        <v>16262.792724344801</v>
      </c>
      <c r="J36" s="13">
        <f>J35*('KU Shares'!J36/'KU Shares'!J35)/('KU Efficiency'!J36/'KU Efficiency'!J35)</f>
        <v>2221.3896883721268</v>
      </c>
      <c r="K36" s="13">
        <f>K35*('KU Shares'!K36/'KU Shares'!K35)/('KU Efficiency'!K36/'KU Efficiency'!K35)</f>
        <v>26280.732907974067</v>
      </c>
      <c r="L36" s="13">
        <f>'KU PV'!K36*'KU BaseYrInput'!$B$43</f>
        <v>0</v>
      </c>
      <c r="N36" s="33">
        <f t="shared" si="0"/>
        <v>65713.850601259343</v>
      </c>
      <c r="O36" s="34">
        <f t="shared" si="1"/>
        <v>77588.91509767613</v>
      </c>
    </row>
    <row r="37" spans="1:15" x14ac:dyDescent="0.2">
      <c r="A37" s="28">
        <f t="shared" si="2"/>
        <v>2030</v>
      </c>
      <c r="B37" s="13">
        <f>B36*('KU Shares'!B37/'KU Shares'!B36)/('KU Efficiency'!B37/'KU Efficiency'!B36)</f>
        <v>2799.022996355643</v>
      </c>
      <c r="C37" s="13">
        <f>C36*('KU Shares'!C37/'KU Shares'!C36)/('KU Efficiency'!C37/'KU Efficiency'!C36)</f>
        <v>9033.6251956575234</v>
      </c>
      <c r="D37" s="13">
        <f>D36*('KU Shares'!D37/'KU Shares'!D36)/('KU Efficiency'!D37/'KU Efficiency'!D36)</f>
        <v>10275.453073678636</v>
      </c>
      <c r="E37" s="13">
        <f>E36*('KU Shares'!E37/'KU Shares'!E36)/('KU Efficiency'!E37/'KU Efficiency'!E36)</f>
        <v>1430.5982923268136</v>
      </c>
      <c r="F37" s="13">
        <f>F36*('KU Shares'!F37/'KU Shares'!F36)/('KU Efficiency'!F37/'KU Efficiency'!F36)</f>
        <v>312.7933896432649</v>
      </c>
      <c r="G37" s="13">
        <f>G36*('KU Shares'!G37/'KU Shares'!G36)/('KU Efficiency'!G37/'KU Efficiency'!G36)</f>
        <v>7092.7288665367896</v>
      </c>
      <c r="H37" s="13">
        <f>H36*('KU Shares'!H37/'KU Shares'!H36)/('KU Efficiency'!H37/'KU Efficiency'!H36)</f>
        <v>1805.5633317332299</v>
      </c>
      <c r="I37" s="13">
        <f>I36*('KU Shares'!I37/'KU Shares'!I36)/('KU Efficiency'!I37/'KU Efficiency'!I36)</f>
        <v>16250.069985599073</v>
      </c>
      <c r="J37" s="13">
        <f>J36*('KU Shares'!J37/'KU Shares'!J36)/('KU Efficiency'!J37/'KU Efficiency'!J36)</f>
        <v>2225.7554336155376</v>
      </c>
      <c r="K37" s="13">
        <f>K36*('KU Shares'!K37/'KU Shares'!K36)/('KU Efficiency'!K37/'KU Efficiency'!K36)</f>
        <v>26690.680478419916</v>
      </c>
      <c r="L37" s="13">
        <f>'KU PV'!K37*'KU BaseYrInput'!$B$43</f>
        <v>0</v>
      </c>
      <c r="N37" s="33">
        <f t="shared" si="0"/>
        <v>66083.642851553246</v>
      </c>
      <c r="O37" s="34">
        <f t="shared" si="1"/>
        <v>77916.291043566423</v>
      </c>
    </row>
    <row r="38" spans="1:15" x14ac:dyDescent="0.2">
      <c r="A38" s="28">
        <f t="shared" si="2"/>
        <v>2031</v>
      </c>
      <c r="B38" s="13">
        <f>B37*('KU Shares'!B38/'KU Shares'!B37)/('KU Efficiency'!B38/'KU Efficiency'!B37)</f>
        <v>2783.679487023117</v>
      </c>
      <c r="C38" s="13">
        <f>C37*('KU Shares'!C38/'KU Shares'!C37)/('KU Efficiency'!C38/'KU Efficiency'!C37)</f>
        <v>9005.2549982371456</v>
      </c>
      <c r="D38" s="13">
        <f>D37*('KU Shares'!D38/'KU Shares'!D37)/('KU Efficiency'!D38/'KU Efficiency'!D37)</f>
        <v>10269.375771723902</v>
      </c>
      <c r="E38" s="13">
        <f>E37*('KU Shares'!E38/'KU Shares'!E37)/('KU Efficiency'!E38/'KU Efficiency'!E37)</f>
        <v>1419.5733848961636</v>
      </c>
      <c r="F38" s="13">
        <f>F37*('KU Shares'!F38/'KU Shares'!F37)/('KU Efficiency'!F38/'KU Efficiency'!F37)</f>
        <v>309.20878524879436</v>
      </c>
      <c r="G38" s="13">
        <f>G37*('KU Shares'!G38/'KU Shares'!G37)/('KU Efficiency'!G38/'KU Efficiency'!G37)</f>
        <v>7078.8916147536393</v>
      </c>
      <c r="H38" s="13">
        <f>H37*('KU Shares'!H38/'KU Shares'!H37)/('KU Efficiency'!H38/'KU Efficiency'!H37)</f>
        <v>1804.3078505973804</v>
      </c>
      <c r="I38" s="13">
        <f>I37*('KU Shares'!I38/'KU Shares'!I37)/('KU Efficiency'!I38/'KU Efficiency'!I37)</f>
        <v>16238.770655376426</v>
      </c>
      <c r="J38" s="13">
        <f>J37*('KU Shares'!J38/'KU Shares'!J37)/('KU Efficiency'!J38/'KU Efficiency'!J37)</f>
        <v>2230.1211788589485</v>
      </c>
      <c r="K38" s="13">
        <f>K37*('KU Shares'!K38/'KU Shares'!K37)/('KU Efficiency'!K38/'KU Efficiency'!K37)</f>
        <v>27085.577631592936</v>
      </c>
      <c r="L38" s="13">
        <f>'KU PV'!K38*'KU BaseYrInput'!$B$43</f>
        <v>0</v>
      </c>
      <c r="N38" s="33">
        <f>O38-B38-C38</f>
        <v>66435.826873048194</v>
      </c>
      <c r="O38" s="34">
        <f t="shared" si="1"/>
        <v>78224.761358308446</v>
      </c>
    </row>
    <row r="39" spans="1:15" x14ac:dyDescent="0.2">
      <c r="A39" s="28">
        <f t="shared" si="2"/>
        <v>2032</v>
      </c>
      <c r="B39" s="13">
        <f>B38*('KU Shares'!B39/'KU Shares'!B38)/('KU Efficiency'!B39/'KU Efficiency'!B38)</f>
        <v>2768.0375828004785</v>
      </c>
      <c r="C39" s="13">
        <f>C38*('KU Shares'!C39/'KU Shares'!C38)/('KU Efficiency'!C39/'KU Efficiency'!C38)</f>
        <v>8968.5586905364798</v>
      </c>
      <c r="D39" s="13">
        <f>D38*('KU Shares'!D39/'KU Shares'!D38)/('KU Efficiency'!D39/'KU Efficiency'!D38)</f>
        <v>10256.69701834958</v>
      </c>
      <c r="E39" s="13">
        <f>E38*('KU Shares'!E39/'KU Shares'!E38)/('KU Efficiency'!E39/'KU Efficiency'!E38)</f>
        <v>1408.2996567531609</v>
      </c>
      <c r="F39" s="13">
        <f>F38*('KU Shares'!F39/'KU Shares'!F38)/('KU Efficiency'!F39/'KU Efficiency'!F38)</f>
        <v>306.70769707528763</v>
      </c>
      <c r="G39" s="13">
        <f>G38*('KU Shares'!G39/'KU Shares'!G38)/('KU Efficiency'!G39/'KU Efficiency'!G38)</f>
        <v>7063.9661541733531</v>
      </c>
      <c r="H39" s="13">
        <f>H38*('KU Shares'!H39/'KU Shares'!H38)/('KU Efficiency'!H39/'KU Efficiency'!H38)</f>
        <v>1803.3221714458582</v>
      </c>
      <c r="I39" s="13">
        <f>I38*('KU Shares'!I39/'KU Shares'!I38)/('KU Efficiency'!I39/'KU Efficiency'!I38)</f>
        <v>16229.899543012725</v>
      </c>
      <c r="J39" s="13">
        <f>J38*('KU Shares'!J39/'KU Shares'!J38)/('KU Efficiency'!J39/'KU Efficiency'!J38)</f>
        <v>2234.4869241023594</v>
      </c>
      <c r="K39" s="13">
        <f>K38*('KU Shares'!K39/'KU Shares'!K38)/('KU Efficiency'!K39/'KU Efficiency'!K38)</f>
        <v>27452.555481983865</v>
      </c>
      <c r="L39" s="13">
        <f>'KU PV'!K39*'KU BaseYrInput'!$B$43</f>
        <v>0</v>
      </c>
      <c r="N39" s="33">
        <f>O39-B39-C39</f>
        <v>66755.934646896203</v>
      </c>
      <c r="O39" s="34">
        <f t="shared" si="1"/>
        <v>78492.530920233155</v>
      </c>
    </row>
    <row r="40" spans="1:15" x14ac:dyDescent="0.2">
      <c r="A40" s="28">
        <f t="shared" si="2"/>
        <v>2033</v>
      </c>
      <c r="B40" s="13">
        <f>B39*('KU Shares'!B40/'KU Shares'!B39)/('KU Efficiency'!B40/'KU Efficiency'!B39)</f>
        <v>2747.375834931127</v>
      </c>
      <c r="C40" s="13">
        <f>C39*('KU Shares'!C40/'KU Shares'!C39)/('KU Efficiency'!C40/'KU Efficiency'!C39)</f>
        <v>8928.2437917607895</v>
      </c>
      <c r="D40" s="13">
        <f>D39*('KU Shares'!D40/'KU Shares'!D39)/('KU Efficiency'!D40/'KU Efficiency'!D39)</f>
        <v>10240.878465571028</v>
      </c>
      <c r="E40" s="13">
        <f>E39*('KU Shares'!E40/'KU Shares'!E39)/('KU Efficiency'!E40/'KU Efficiency'!E39)</f>
        <v>1394.8639545036292</v>
      </c>
      <c r="F40" s="13">
        <f>F39*('KU Shares'!F40/'KU Shares'!F39)/('KU Efficiency'!F40/'KU Efficiency'!F39)</f>
        <v>303.82279256037225</v>
      </c>
      <c r="G40" s="13">
        <f>G39*('KU Shares'!G40/'KU Shares'!G39)/('KU Efficiency'!G40/'KU Efficiency'!G39)</f>
        <v>7046.451313405214</v>
      </c>
      <c r="H40" s="13">
        <f>H39*('KU Shares'!H40/'KU Shares'!H39)/('KU Efficiency'!H40/'KU Efficiency'!H39)</f>
        <v>1802.525226927783</v>
      </c>
      <c r="I40" s="13">
        <f>I39*('KU Shares'!I40/'KU Shares'!I39)/('KU Efficiency'!I40/'KU Efficiency'!I39)</f>
        <v>16222.727042350049</v>
      </c>
      <c r="J40" s="13">
        <f>J39*('KU Shares'!J40/'KU Shares'!J39)/('KU Efficiency'!J40/'KU Efficiency'!J39)</f>
        <v>2238.8526693457702</v>
      </c>
      <c r="K40" s="13">
        <f>K39*('KU Shares'!K40/'KU Shares'!K39)/('KU Efficiency'!K40/'KU Efficiency'!K39)</f>
        <v>27797.875007156319</v>
      </c>
      <c r="L40" s="13">
        <f>'KU PV'!K40*'KU BaseYrInput'!$B$43</f>
        <v>0</v>
      </c>
      <c r="N40" s="33">
        <f>O40-B40-C40</f>
        <v>67047.996471820166</v>
      </c>
      <c r="O40" s="34">
        <f t="shared" si="1"/>
        <v>78723.61609851208</v>
      </c>
    </row>
    <row r="41" spans="1:15" x14ac:dyDescent="0.2">
      <c r="A41" s="28">
        <f t="shared" si="2"/>
        <v>2034</v>
      </c>
      <c r="B41" s="13">
        <f>B40*('KU Shares'!B41/'KU Shares'!B40)/('KU Efficiency'!B41/'KU Efficiency'!B40)</f>
        <v>2725.64307775207</v>
      </c>
      <c r="C41" s="13">
        <f>C40*('KU Shares'!C41/'KU Shares'!C40)/('KU Efficiency'!C41/'KU Efficiency'!C40)</f>
        <v>8876.8418746381758</v>
      </c>
      <c r="D41" s="13">
        <f>D40*('KU Shares'!D41/'KU Shares'!D40)/('KU Efficiency'!D41/'KU Efficiency'!D40)</f>
        <v>10224.042831345587</v>
      </c>
      <c r="E41" s="13">
        <f>E40*('KU Shares'!E41/'KU Shares'!E40)/('KU Efficiency'!E41/'KU Efficiency'!E40)</f>
        <v>1380.369859473883</v>
      </c>
      <c r="F41" s="13">
        <f>F40*('KU Shares'!F41/'KU Shares'!F40)/('KU Efficiency'!F41/'KU Efficiency'!F40)</f>
        <v>300.02486842078991</v>
      </c>
      <c r="G41" s="13">
        <f>G40*('KU Shares'!G41/'KU Shares'!G40)/('KU Efficiency'!G41/'KU Efficiency'!G40)</f>
        <v>7029.016869922787</v>
      </c>
      <c r="H41" s="13">
        <f>H40*('KU Shares'!H41/'KU Shares'!H40)/('KU Efficiency'!H41/'KU Efficiency'!H40)</f>
        <v>1801.8418772155665</v>
      </c>
      <c r="I41" s="13">
        <f>I40*('KU Shares'!I41/'KU Shares'!I40)/('KU Efficiency'!I41/'KU Efficiency'!I40)</f>
        <v>16216.576894940099</v>
      </c>
      <c r="J41" s="13">
        <f>J40*('KU Shares'!J41/'KU Shares'!J40)/('KU Efficiency'!J41/'KU Efficiency'!J40)</f>
        <v>2243.2184145891806</v>
      </c>
      <c r="K41" s="13">
        <f>K40*('KU Shares'!K41/'KU Shares'!K40)/('KU Efficiency'!K41/'KU Efficiency'!K40)</f>
        <v>28123.851687082082</v>
      </c>
      <c r="L41" s="13">
        <f>'KU PV'!K41*'KU BaseYrInput'!$B$43</f>
        <v>0</v>
      </c>
      <c r="N41" s="33">
        <f>O41-B41-C41</f>
        <v>67318.943302989966</v>
      </c>
      <c r="O41" s="34">
        <f t="shared" si="1"/>
        <v>78921.428255380219</v>
      </c>
    </row>
    <row r="42" spans="1:15" x14ac:dyDescent="0.2">
      <c r="A42" s="28">
        <f t="shared" si="2"/>
        <v>2035</v>
      </c>
      <c r="B42" s="13">
        <f>B41*('KU Shares'!B42/'KU Shares'!B41)/('KU Efficiency'!B42/'KU Efficiency'!B41)</f>
        <v>2703.6738173707927</v>
      </c>
      <c r="C42" s="13">
        <f>C41*('KU Shares'!C42/'KU Shares'!C41)/('KU Efficiency'!C42/'KU Efficiency'!C41)</f>
        <v>8825.5992975775462</v>
      </c>
      <c r="D42" s="13">
        <f>D41*('KU Shares'!D42/'KU Shares'!D41)/('KU Efficiency'!D42/'KU Efficiency'!D41)</f>
        <v>10207.187921319324</v>
      </c>
      <c r="E42" s="13">
        <f>E41*('KU Shares'!E42/'KU Shares'!E41)/('KU Efficiency'!E42/'KU Efficiency'!E41)</f>
        <v>1366.676354992177</v>
      </c>
      <c r="F42" s="13">
        <f>F41*('KU Shares'!F42/'KU Shares'!F41)/('KU Efficiency'!F42/'KU Efficiency'!F41)</f>
        <v>296.45212571221606</v>
      </c>
      <c r="G42" s="13">
        <f>G41*('KU Shares'!G42/'KU Shares'!G41)/('KU Efficiency'!G42/'KU Efficiency'!G41)</f>
        <v>7012.2019691829328</v>
      </c>
      <c r="H42" s="13">
        <f>H41*('KU Shares'!H42/'KU Shares'!H41)/('KU Efficiency'!H42/'KU Efficiency'!H41)</f>
        <v>1801.2689286689456</v>
      </c>
      <c r="I42" s="13">
        <f>I41*('KU Shares'!I42/'KU Shares'!I41)/('KU Efficiency'!I42/'KU Efficiency'!I41)</f>
        <v>16211.420358020519</v>
      </c>
      <c r="J42" s="13">
        <f>J41*('KU Shares'!J42/'KU Shares'!J41)/('KU Efficiency'!J42/'KU Efficiency'!J41)</f>
        <v>2247.5841598325924</v>
      </c>
      <c r="K42" s="13">
        <f>K41*('KU Shares'!K42/'KU Shares'!K41)/('KU Efficiency'!K42/'KU Efficiency'!K41)</f>
        <v>28429.862504589932</v>
      </c>
      <c r="L42" s="13">
        <f>'KU PV'!K42*'KU BaseYrInput'!$B$43</f>
        <v>0</v>
      </c>
      <c r="N42" s="33">
        <f>O42-B42-C42</f>
        <v>67572.654322318645</v>
      </c>
      <c r="O42" s="34">
        <f t="shared" si="1"/>
        <v>79101.927437266975</v>
      </c>
    </row>
    <row r="43" spans="1:15" x14ac:dyDescent="0.2">
      <c r="A43" s="28">
        <f t="shared" si="2"/>
        <v>2036</v>
      </c>
      <c r="B43" s="13">
        <f>B42*('KU Shares'!B43/'KU Shares'!B42)/('KU Efficiency'!B43/'KU Efficiency'!B42)</f>
        <v>2703.6738173707927</v>
      </c>
      <c r="C43" s="13">
        <f>C42*('KU Shares'!C43/'KU Shares'!C42)/('KU Efficiency'!C43/'KU Efficiency'!C42)</f>
        <v>8825.5992975775462</v>
      </c>
      <c r="D43" s="13">
        <f>D42*('KU Shares'!D43/'KU Shares'!D42)/('KU Efficiency'!D43/'KU Efficiency'!D42)</f>
        <v>10207.187921319324</v>
      </c>
      <c r="E43" s="13">
        <f>E42*('KU Shares'!E43/'KU Shares'!E42)/('KU Efficiency'!E43/'KU Efficiency'!E42)</f>
        <v>1366.676354992177</v>
      </c>
      <c r="F43" s="13">
        <f>F42*('KU Shares'!F43/'KU Shares'!F42)/('KU Efficiency'!F43/'KU Efficiency'!F42)</f>
        <v>296.45212571221606</v>
      </c>
      <c r="G43" s="13">
        <f>G42*('KU Shares'!G43/'KU Shares'!G42)/('KU Efficiency'!G43/'KU Efficiency'!G42)</f>
        <v>7012.2019691829328</v>
      </c>
      <c r="H43" s="13">
        <f>H42*('KU Shares'!H43/'KU Shares'!H42)/('KU Efficiency'!H43/'KU Efficiency'!H42)</f>
        <v>1801.2689286689456</v>
      </c>
      <c r="I43" s="13">
        <f>I42*('KU Shares'!I43/'KU Shares'!I42)/('KU Efficiency'!I43/'KU Efficiency'!I42)</f>
        <v>16211.420358020519</v>
      </c>
      <c r="J43" s="13">
        <f>J42*('KU Shares'!J43/'KU Shares'!J42)/('KU Efficiency'!J43/'KU Efficiency'!J42)</f>
        <v>2247.5841598325924</v>
      </c>
      <c r="K43" s="13">
        <f>K42*('KU Shares'!K43/'KU Shares'!K42)/('KU Efficiency'!K43/'KU Efficiency'!K42)</f>
        <v>28429.862504589932</v>
      </c>
      <c r="L43" s="13">
        <f>'KU PV'!K43*'KU BaseYrInput'!$B$43</f>
        <v>0</v>
      </c>
      <c r="N43" s="33">
        <f t="shared" ref="N43:N50" si="3">O43-B43-C43</f>
        <v>67572.654322318645</v>
      </c>
      <c r="O43" s="34">
        <f t="shared" ref="O43:O50" si="4">SUM(B43:K43)</f>
        <v>79101.927437266975</v>
      </c>
    </row>
    <row r="44" spans="1:15" x14ac:dyDescent="0.2">
      <c r="A44" s="28">
        <f t="shared" si="2"/>
        <v>2037</v>
      </c>
      <c r="B44" s="13">
        <f>B43*('KU Shares'!B44/'KU Shares'!B43)/('KU Efficiency'!B44/'KU Efficiency'!B43)</f>
        <v>2703.6738173707927</v>
      </c>
      <c r="C44" s="13">
        <f>C43*('KU Shares'!C44/'KU Shares'!C43)/('KU Efficiency'!C44/'KU Efficiency'!C43)</f>
        <v>8825.5992975775462</v>
      </c>
      <c r="D44" s="13">
        <f>D43*('KU Shares'!D44/'KU Shares'!D43)/('KU Efficiency'!D44/'KU Efficiency'!D43)</f>
        <v>10207.187921319324</v>
      </c>
      <c r="E44" s="13">
        <f>E43*('KU Shares'!E44/'KU Shares'!E43)/('KU Efficiency'!E44/'KU Efficiency'!E43)</f>
        <v>1366.676354992177</v>
      </c>
      <c r="F44" s="13">
        <f>F43*('KU Shares'!F44/'KU Shares'!F43)/('KU Efficiency'!F44/'KU Efficiency'!F43)</f>
        <v>296.45212571221606</v>
      </c>
      <c r="G44" s="13">
        <f>G43*('KU Shares'!G44/'KU Shares'!G43)/('KU Efficiency'!G44/'KU Efficiency'!G43)</f>
        <v>7012.2019691829328</v>
      </c>
      <c r="H44" s="13">
        <f>H43*('KU Shares'!H44/'KU Shares'!H43)/('KU Efficiency'!H44/'KU Efficiency'!H43)</f>
        <v>1801.2689286689456</v>
      </c>
      <c r="I44" s="13">
        <f>I43*('KU Shares'!I44/'KU Shares'!I43)/('KU Efficiency'!I44/'KU Efficiency'!I43)</f>
        <v>16211.420358020519</v>
      </c>
      <c r="J44" s="13">
        <f>J43*('KU Shares'!J44/'KU Shares'!J43)/('KU Efficiency'!J44/'KU Efficiency'!J43)</f>
        <v>2247.5841598325924</v>
      </c>
      <c r="K44" s="13">
        <f>K43*('KU Shares'!K44/'KU Shares'!K43)/('KU Efficiency'!K44/'KU Efficiency'!K43)</f>
        <v>28429.862504589932</v>
      </c>
      <c r="L44" s="13">
        <f>'KU PV'!K44*'KU BaseYrInput'!$B$43</f>
        <v>0</v>
      </c>
      <c r="N44" s="33">
        <f t="shared" si="3"/>
        <v>67572.654322318645</v>
      </c>
      <c r="O44" s="34">
        <f t="shared" si="4"/>
        <v>79101.927437266975</v>
      </c>
    </row>
    <row r="45" spans="1:15" x14ac:dyDescent="0.2">
      <c r="A45" s="28">
        <f t="shared" si="2"/>
        <v>2038</v>
      </c>
      <c r="B45" s="13">
        <f>B44*('KU Shares'!B45/'KU Shares'!B44)/('KU Efficiency'!B45/'KU Efficiency'!B44)</f>
        <v>2703.6738173707927</v>
      </c>
      <c r="C45" s="13">
        <f>C44*('KU Shares'!C45/'KU Shares'!C44)/('KU Efficiency'!C45/'KU Efficiency'!C44)</f>
        <v>8825.5992975775462</v>
      </c>
      <c r="D45" s="13">
        <f>D44*('KU Shares'!D45/'KU Shares'!D44)/('KU Efficiency'!D45/'KU Efficiency'!D44)</f>
        <v>10207.187921319324</v>
      </c>
      <c r="E45" s="13">
        <f>E44*('KU Shares'!E45/'KU Shares'!E44)/('KU Efficiency'!E45/'KU Efficiency'!E44)</f>
        <v>1366.676354992177</v>
      </c>
      <c r="F45" s="13">
        <f>F44*('KU Shares'!F45/'KU Shares'!F44)/('KU Efficiency'!F45/'KU Efficiency'!F44)</f>
        <v>296.45212571221606</v>
      </c>
      <c r="G45" s="13">
        <f>G44*('KU Shares'!G45/'KU Shares'!G44)/('KU Efficiency'!G45/'KU Efficiency'!G44)</f>
        <v>7012.2019691829328</v>
      </c>
      <c r="H45" s="13">
        <f>H44*('KU Shares'!H45/'KU Shares'!H44)/('KU Efficiency'!H45/'KU Efficiency'!H44)</f>
        <v>1801.2689286689456</v>
      </c>
      <c r="I45" s="13">
        <f>I44*('KU Shares'!I45/'KU Shares'!I44)/('KU Efficiency'!I45/'KU Efficiency'!I44)</f>
        <v>16211.420358020519</v>
      </c>
      <c r="J45" s="13">
        <f>J44*('KU Shares'!J45/'KU Shares'!J44)/('KU Efficiency'!J45/'KU Efficiency'!J44)</f>
        <v>2247.5841598325924</v>
      </c>
      <c r="K45" s="13">
        <f>K44*('KU Shares'!K45/'KU Shares'!K44)/('KU Efficiency'!K45/'KU Efficiency'!K44)</f>
        <v>28429.862504589932</v>
      </c>
      <c r="L45" s="13">
        <f>'KU PV'!K45*'KU BaseYrInput'!$B$43</f>
        <v>0</v>
      </c>
      <c r="N45" s="33">
        <f t="shared" si="3"/>
        <v>67572.654322318645</v>
      </c>
      <c r="O45" s="34">
        <f t="shared" si="4"/>
        <v>79101.927437266975</v>
      </c>
    </row>
    <row r="46" spans="1:15" x14ac:dyDescent="0.2">
      <c r="A46" s="28">
        <f t="shared" si="2"/>
        <v>2039</v>
      </c>
      <c r="B46" s="13">
        <f>B45*('KU Shares'!B46/'KU Shares'!B45)/('KU Efficiency'!B46/'KU Efficiency'!B45)</f>
        <v>2703.6738173707927</v>
      </c>
      <c r="C46" s="13">
        <f>C45*('KU Shares'!C46/'KU Shares'!C45)/('KU Efficiency'!C46/'KU Efficiency'!C45)</f>
        <v>8825.5992975775462</v>
      </c>
      <c r="D46" s="13">
        <f>D45*('KU Shares'!D46/'KU Shares'!D45)/('KU Efficiency'!D46/'KU Efficiency'!D45)</f>
        <v>10207.187921319324</v>
      </c>
      <c r="E46" s="13">
        <f>E45*('KU Shares'!E46/'KU Shares'!E45)/('KU Efficiency'!E46/'KU Efficiency'!E45)</f>
        <v>1366.676354992177</v>
      </c>
      <c r="F46" s="13">
        <f>F45*('KU Shares'!F46/'KU Shares'!F45)/('KU Efficiency'!F46/'KU Efficiency'!F45)</f>
        <v>296.45212571221606</v>
      </c>
      <c r="G46" s="13">
        <f>G45*('KU Shares'!G46/'KU Shares'!G45)/('KU Efficiency'!G46/'KU Efficiency'!G45)</f>
        <v>7012.2019691829328</v>
      </c>
      <c r="H46" s="13">
        <f>H45*('KU Shares'!H46/'KU Shares'!H45)/('KU Efficiency'!H46/'KU Efficiency'!H45)</f>
        <v>1801.2689286689456</v>
      </c>
      <c r="I46" s="13">
        <f>I45*('KU Shares'!I46/'KU Shares'!I45)/('KU Efficiency'!I46/'KU Efficiency'!I45)</f>
        <v>16211.420358020519</v>
      </c>
      <c r="J46" s="13">
        <f>J45*('KU Shares'!J46/'KU Shares'!J45)/('KU Efficiency'!J46/'KU Efficiency'!J45)</f>
        <v>2247.5841598325924</v>
      </c>
      <c r="K46" s="13">
        <f>K45*('KU Shares'!K46/'KU Shares'!K45)/('KU Efficiency'!K46/'KU Efficiency'!K45)</f>
        <v>28429.862504589932</v>
      </c>
      <c r="L46" s="13">
        <f>'KU PV'!K46*'KU BaseYrInput'!$B$43</f>
        <v>0</v>
      </c>
      <c r="N46" s="33">
        <f t="shared" si="3"/>
        <v>67572.654322318645</v>
      </c>
      <c r="O46" s="34">
        <f t="shared" si="4"/>
        <v>79101.927437266975</v>
      </c>
    </row>
    <row r="47" spans="1:15" x14ac:dyDescent="0.2">
      <c r="A47" s="28">
        <f t="shared" si="2"/>
        <v>2040</v>
      </c>
      <c r="B47" s="13">
        <f>B46*('KU Shares'!B47/'KU Shares'!B46)/('KU Efficiency'!B47/'KU Efficiency'!B46)</f>
        <v>2703.6738173707927</v>
      </c>
      <c r="C47" s="13">
        <f>C46*('KU Shares'!C47/'KU Shares'!C46)/('KU Efficiency'!C47/'KU Efficiency'!C46)</f>
        <v>8825.5992975775462</v>
      </c>
      <c r="D47" s="13">
        <f>D46*('KU Shares'!D47/'KU Shares'!D46)/('KU Efficiency'!D47/'KU Efficiency'!D46)</f>
        <v>10207.187921319324</v>
      </c>
      <c r="E47" s="13">
        <f>E46*('KU Shares'!E47/'KU Shares'!E46)/('KU Efficiency'!E47/'KU Efficiency'!E46)</f>
        <v>1366.676354992177</v>
      </c>
      <c r="F47" s="13">
        <f>F46*('KU Shares'!F47/'KU Shares'!F46)/('KU Efficiency'!F47/'KU Efficiency'!F46)</f>
        <v>296.45212571221606</v>
      </c>
      <c r="G47" s="13">
        <f>G46*('KU Shares'!G47/'KU Shares'!G46)/('KU Efficiency'!G47/'KU Efficiency'!G46)</f>
        <v>7012.2019691829328</v>
      </c>
      <c r="H47" s="13">
        <f>H46*('KU Shares'!H47/'KU Shares'!H46)/('KU Efficiency'!H47/'KU Efficiency'!H46)</f>
        <v>1801.2689286689456</v>
      </c>
      <c r="I47" s="13">
        <f>I46*('KU Shares'!I47/'KU Shares'!I46)/('KU Efficiency'!I47/'KU Efficiency'!I46)</f>
        <v>16211.420358020519</v>
      </c>
      <c r="J47" s="13">
        <f>J46*('KU Shares'!J47/'KU Shares'!J46)/('KU Efficiency'!J47/'KU Efficiency'!J46)</f>
        <v>2247.5841598325924</v>
      </c>
      <c r="K47" s="13">
        <f>K46*('KU Shares'!K47/'KU Shares'!K46)/('KU Efficiency'!K47/'KU Efficiency'!K46)</f>
        <v>28429.862504589932</v>
      </c>
      <c r="L47" s="13">
        <f>'KU PV'!K47*'KU BaseYrInput'!$B$43</f>
        <v>0</v>
      </c>
      <c r="N47" s="33">
        <f t="shared" si="3"/>
        <v>67572.654322318645</v>
      </c>
      <c r="O47" s="34">
        <f t="shared" si="4"/>
        <v>79101.927437266975</v>
      </c>
    </row>
    <row r="48" spans="1:15" x14ac:dyDescent="0.2">
      <c r="A48" s="28">
        <f t="shared" si="2"/>
        <v>2041</v>
      </c>
      <c r="B48" s="13">
        <f>B47*('KU Shares'!B48/'KU Shares'!B47)/('KU Efficiency'!B48/'KU Efficiency'!B47)</f>
        <v>2703.6738173707927</v>
      </c>
      <c r="C48" s="13">
        <f>C47*('KU Shares'!C48/'KU Shares'!C47)/('KU Efficiency'!C48/'KU Efficiency'!C47)</f>
        <v>8825.5992975775462</v>
      </c>
      <c r="D48" s="13">
        <f>D47*('KU Shares'!D48/'KU Shares'!D47)/('KU Efficiency'!D48/'KU Efficiency'!D47)</f>
        <v>10207.187921319324</v>
      </c>
      <c r="E48" s="13">
        <f>E47*('KU Shares'!E48/'KU Shares'!E47)/('KU Efficiency'!E48/'KU Efficiency'!E47)</f>
        <v>1366.676354992177</v>
      </c>
      <c r="F48" s="13">
        <f>F47*('KU Shares'!F48/'KU Shares'!F47)/('KU Efficiency'!F48/'KU Efficiency'!F47)</f>
        <v>296.45212571221606</v>
      </c>
      <c r="G48" s="13">
        <f>G47*('KU Shares'!G48/'KU Shares'!G47)/('KU Efficiency'!G48/'KU Efficiency'!G47)</f>
        <v>7012.2019691829328</v>
      </c>
      <c r="H48" s="13">
        <f>H47*('KU Shares'!H48/'KU Shares'!H47)/('KU Efficiency'!H48/'KU Efficiency'!H47)</f>
        <v>1801.2689286689456</v>
      </c>
      <c r="I48" s="13">
        <f>I47*('KU Shares'!I48/'KU Shares'!I47)/('KU Efficiency'!I48/'KU Efficiency'!I47)</f>
        <v>16211.420358020519</v>
      </c>
      <c r="J48" s="13">
        <f>J47*('KU Shares'!J48/'KU Shares'!J47)/('KU Efficiency'!J48/'KU Efficiency'!J47)</f>
        <v>2247.5841598325924</v>
      </c>
      <c r="K48" s="13">
        <f>K47*('KU Shares'!K48/'KU Shares'!K47)/('KU Efficiency'!K48/'KU Efficiency'!K47)</f>
        <v>28429.862504589932</v>
      </c>
      <c r="L48" s="13">
        <f>'KU PV'!K48*'KU BaseYrInput'!$B$43</f>
        <v>0</v>
      </c>
      <c r="N48" s="33">
        <f t="shared" si="3"/>
        <v>67572.654322318645</v>
      </c>
      <c r="O48" s="34">
        <f t="shared" si="4"/>
        <v>79101.927437266975</v>
      </c>
    </row>
    <row r="49" spans="1:15" x14ac:dyDescent="0.2">
      <c r="A49" s="28">
        <f t="shared" si="2"/>
        <v>2042</v>
      </c>
      <c r="B49" s="13">
        <f>B48*('KU Shares'!B49/'KU Shares'!B48)/('KU Efficiency'!B49/'KU Efficiency'!B48)</f>
        <v>2703.6738173707927</v>
      </c>
      <c r="C49" s="13">
        <f>C48*('KU Shares'!C49/'KU Shares'!C48)/('KU Efficiency'!C49/'KU Efficiency'!C48)</f>
        <v>8825.5992975775462</v>
      </c>
      <c r="D49" s="13">
        <f>D48*('KU Shares'!D49/'KU Shares'!D48)/('KU Efficiency'!D49/'KU Efficiency'!D48)</f>
        <v>10207.187921319324</v>
      </c>
      <c r="E49" s="13">
        <f>E48*('KU Shares'!E49/'KU Shares'!E48)/('KU Efficiency'!E49/'KU Efficiency'!E48)</f>
        <v>1366.676354992177</v>
      </c>
      <c r="F49" s="13">
        <f>F48*('KU Shares'!F49/'KU Shares'!F48)/('KU Efficiency'!F49/'KU Efficiency'!F48)</f>
        <v>296.45212571221606</v>
      </c>
      <c r="G49" s="13">
        <f>G48*('KU Shares'!G49/'KU Shares'!G48)/('KU Efficiency'!G49/'KU Efficiency'!G48)</f>
        <v>7012.2019691829328</v>
      </c>
      <c r="H49" s="13">
        <f>H48*('KU Shares'!H49/'KU Shares'!H48)/('KU Efficiency'!H49/'KU Efficiency'!H48)</f>
        <v>1801.2689286689456</v>
      </c>
      <c r="I49" s="13">
        <f>I48*('KU Shares'!I49/'KU Shares'!I48)/('KU Efficiency'!I49/'KU Efficiency'!I48)</f>
        <v>16211.420358020519</v>
      </c>
      <c r="J49" s="13">
        <f>J48*('KU Shares'!J49/'KU Shares'!J48)/('KU Efficiency'!J49/'KU Efficiency'!J48)</f>
        <v>2247.5841598325924</v>
      </c>
      <c r="K49" s="13">
        <f>K48*('KU Shares'!K49/'KU Shares'!K48)/('KU Efficiency'!K49/'KU Efficiency'!K48)</f>
        <v>28429.862504589932</v>
      </c>
      <c r="L49" s="13">
        <f>'KU PV'!K49*'KU BaseYrInput'!$B$43</f>
        <v>0</v>
      </c>
      <c r="N49" s="33">
        <f t="shared" si="3"/>
        <v>67572.654322318645</v>
      </c>
      <c r="O49" s="34">
        <f t="shared" si="4"/>
        <v>79101.927437266975</v>
      </c>
    </row>
    <row r="50" spans="1:15" x14ac:dyDescent="0.2">
      <c r="A50" s="28">
        <f t="shared" si="2"/>
        <v>2043</v>
      </c>
      <c r="B50" s="13">
        <f>B49*('KU Shares'!B50/'KU Shares'!B49)/('KU Efficiency'!B50/'KU Efficiency'!B49)</f>
        <v>2703.6738173707927</v>
      </c>
      <c r="C50" s="13">
        <f>C49*('KU Shares'!C50/'KU Shares'!C49)/('KU Efficiency'!C50/'KU Efficiency'!C49)</f>
        <v>8825.5992975775462</v>
      </c>
      <c r="D50" s="13">
        <f>D49*('KU Shares'!D50/'KU Shares'!D49)/('KU Efficiency'!D50/'KU Efficiency'!D49)</f>
        <v>10207.187921319324</v>
      </c>
      <c r="E50" s="13">
        <f>E49*('KU Shares'!E50/'KU Shares'!E49)/('KU Efficiency'!E50/'KU Efficiency'!E49)</f>
        <v>1366.676354992177</v>
      </c>
      <c r="F50" s="13">
        <f>F49*('KU Shares'!F50/'KU Shares'!F49)/('KU Efficiency'!F50/'KU Efficiency'!F49)</f>
        <v>296.45212571221606</v>
      </c>
      <c r="G50" s="13">
        <f>G49*('KU Shares'!G50/'KU Shares'!G49)/('KU Efficiency'!G50/'KU Efficiency'!G49)</f>
        <v>7012.2019691829328</v>
      </c>
      <c r="H50" s="13">
        <f>H49*('KU Shares'!H50/'KU Shares'!H49)/('KU Efficiency'!H50/'KU Efficiency'!H49)</f>
        <v>1801.2689286689456</v>
      </c>
      <c r="I50" s="13">
        <f>I49*('KU Shares'!I50/'KU Shares'!I49)/('KU Efficiency'!I50/'KU Efficiency'!I49)</f>
        <v>16211.420358020519</v>
      </c>
      <c r="J50" s="13">
        <f>J49*('KU Shares'!J50/'KU Shares'!J49)/('KU Efficiency'!J50/'KU Efficiency'!J49)</f>
        <v>2247.5841598325924</v>
      </c>
      <c r="K50" s="13">
        <f>K49*('KU Shares'!K50/'KU Shares'!K49)/('KU Efficiency'!K50/'KU Efficiency'!K49)</f>
        <v>28429.862504589932</v>
      </c>
      <c r="L50" s="13">
        <f>'KU PV'!K50*'KU BaseYrInput'!$B$43</f>
        <v>0</v>
      </c>
      <c r="N50" s="33">
        <f t="shared" si="3"/>
        <v>67572.654322318645</v>
      </c>
      <c r="O50" s="34">
        <f t="shared" si="4"/>
        <v>79101.927437266975</v>
      </c>
    </row>
  </sheetData>
  <phoneticPr fontId="3" type="noConversion"/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85546875" style="1" bestFit="1" customWidth="1"/>
    <col min="2" max="3" width="9.140625" style="40" bestFit="1"/>
    <col min="4" max="4" width="10.85546875" style="40" bestFit="1" customWidth="1"/>
    <col min="5" max="5" width="9.140625" style="1"/>
    <col min="6" max="6" width="7.140625" style="1" bestFit="1" customWidth="1"/>
    <col min="7" max="16384" width="9.140625" style="1"/>
  </cols>
  <sheetData>
    <row r="1" spans="1:6" x14ac:dyDescent="0.2">
      <c r="A1" s="6" t="s">
        <v>46</v>
      </c>
      <c r="B1" s="36" t="s">
        <v>3</v>
      </c>
      <c r="C1" s="36" t="s">
        <v>4</v>
      </c>
      <c r="D1" s="36" t="s">
        <v>45</v>
      </c>
      <c r="E1" s="37" t="s">
        <v>13</v>
      </c>
      <c r="F1" s="37" t="s">
        <v>47</v>
      </c>
    </row>
    <row r="2" spans="1:6" x14ac:dyDescent="0.2">
      <c r="A2" s="38">
        <v>1995</v>
      </c>
      <c r="B2" s="39">
        <f>'KU ShareEff'!B2</f>
        <v>3468.6115549568863</v>
      </c>
      <c r="C2" s="39">
        <f>'KU ShareEff'!C2</f>
        <v>11654.099248731083</v>
      </c>
      <c r="D2" s="39">
        <f>SUM('KU ShareEff'!D2:K2)</f>
        <v>65778.011641786259</v>
      </c>
      <c r="E2" s="40">
        <f>SUM(B2:D2)</f>
        <v>80900.722445474225</v>
      </c>
      <c r="F2" s="41"/>
    </row>
    <row r="3" spans="1:6" x14ac:dyDescent="0.2">
      <c r="A3" s="38">
        <f t="shared" ref="A3:A50" si="0">A2+1</f>
        <v>1996</v>
      </c>
      <c r="B3" s="39">
        <f>'KU ShareEff'!B3</f>
        <v>3486.1971721417881</v>
      </c>
      <c r="C3" s="39">
        <f>'KU ShareEff'!C3</f>
        <v>11699.270176051747</v>
      </c>
      <c r="D3" s="39">
        <f>SUM('KU ShareEff'!D3:K3)</f>
        <v>66034.016130575867</v>
      </c>
      <c r="E3" s="40">
        <f t="shared" ref="E3:E37" si="1">SUM(B3:D3)</f>
        <v>81219.483478769398</v>
      </c>
      <c r="F3" s="41">
        <f>E3/E2-1</f>
        <v>3.9401506396932184E-3</v>
      </c>
    </row>
    <row r="4" spans="1:6" x14ac:dyDescent="0.2">
      <c r="A4" s="38">
        <f t="shared" si="0"/>
        <v>1997</v>
      </c>
      <c r="B4" s="39">
        <f>'KU ShareEff'!B4</f>
        <v>3503.6329133958234</v>
      </c>
      <c r="C4" s="39">
        <f>'KU ShareEff'!C4</f>
        <v>11744.44110337241</v>
      </c>
      <c r="D4" s="39">
        <f>SUM('KU ShareEff'!D4:K4)</f>
        <v>66287.399115980661</v>
      </c>
      <c r="E4" s="40">
        <f t="shared" si="1"/>
        <v>81535.473132748899</v>
      </c>
      <c r="F4" s="41">
        <f t="shared" ref="F4:F37" si="2">E4/E3-1</f>
        <v>3.8905646828215623E-3</v>
      </c>
    </row>
    <row r="5" spans="1:6" x14ac:dyDescent="0.2">
      <c r="A5" s="38">
        <f t="shared" si="0"/>
        <v>1998</v>
      </c>
      <c r="B5" s="39">
        <f>'KU ShareEff'!B5</f>
        <v>3498.7972541443851</v>
      </c>
      <c r="C5" s="39">
        <f>'KU ShareEff'!C5</f>
        <v>11606.873044217331</v>
      </c>
      <c r="D5" s="39">
        <f>SUM('KU ShareEff'!D5:K5)</f>
        <v>66220.55685080275</v>
      </c>
      <c r="E5" s="40">
        <f t="shared" si="1"/>
        <v>81326.227149164464</v>
      </c>
      <c r="F5" s="41">
        <f t="shared" si="2"/>
        <v>-2.566318383211641E-3</v>
      </c>
    </row>
    <row r="6" spans="1:6" x14ac:dyDescent="0.2">
      <c r="A6" s="38">
        <f t="shared" si="0"/>
        <v>1999</v>
      </c>
      <c r="B6" s="39">
        <f>'KU ShareEff'!B6</f>
        <v>3537.9406475342453</v>
      </c>
      <c r="C6" s="39">
        <f>'KU ShareEff'!C6</f>
        <v>11518.907621898883</v>
      </c>
      <c r="D6" s="39">
        <f>SUM('KU ShareEff'!D6:K6)</f>
        <v>66181.592892153305</v>
      </c>
      <c r="E6" s="40">
        <f t="shared" si="1"/>
        <v>81238.441161586437</v>
      </c>
      <c r="F6" s="41">
        <f t="shared" si="2"/>
        <v>-1.0794302238688047E-3</v>
      </c>
    </row>
    <row r="7" spans="1:6" x14ac:dyDescent="0.2">
      <c r="A7" s="38">
        <f t="shared" si="0"/>
        <v>2000</v>
      </c>
      <c r="B7" s="39">
        <f>'KU ShareEff'!B7</f>
        <v>3557.1052831330194</v>
      </c>
      <c r="C7" s="39">
        <f>'KU ShareEff'!C7</f>
        <v>11408.251570757442</v>
      </c>
      <c r="D7" s="39">
        <f>SUM('KU ShareEff'!D7:K7)</f>
        <v>66144.934752371628</v>
      </c>
      <c r="E7" s="40">
        <f t="shared" si="1"/>
        <v>81110.291606262093</v>
      </c>
      <c r="F7" s="41">
        <f t="shared" si="2"/>
        <v>-1.5774497084385386E-3</v>
      </c>
    </row>
    <row r="8" spans="1:6" x14ac:dyDescent="0.2">
      <c r="A8" s="38">
        <f t="shared" si="0"/>
        <v>2001</v>
      </c>
      <c r="B8" s="39">
        <f>'KU ShareEff'!B8</f>
        <v>3561.9037172096168</v>
      </c>
      <c r="C8" s="39">
        <f>'KU ShareEff'!C8</f>
        <v>11282.937551437994</v>
      </c>
      <c r="D8" s="39">
        <f>SUM('KU ShareEff'!D8:K8)</f>
        <v>66137.655721009403</v>
      </c>
      <c r="E8" s="40">
        <f t="shared" si="1"/>
        <v>80982.496989657011</v>
      </c>
      <c r="F8" s="41">
        <f t="shared" si="2"/>
        <v>-1.5755659864403748E-3</v>
      </c>
    </row>
    <row r="9" spans="1:6" x14ac:dyDescent="0.2">
      <c r="A9" s="38">
        <f t="shared" si="0"/>
        <v>2002</v>
      </c>
      <c r="B9" s="39">
        <f>'KU ShareEff'!B9</f>
        <v>3557.3178242229874</v>
      </c>
      <c r="C9" s="39">
        <f>'KU ShareEff'!C9</f>
        <v>11207.331365944938</v>
      </c>
      <c r="D9" s="39">
        <f>SUM('KU ShareEff'!D9:K9)</f>
        <v>66190.658021643932</v>
      </c>
      <c r="E9" s="40">
        <f t="shared" si="1"/>
        <v>80955.307211811858</v>
      </c>
      <c r="F9" s="41">
        <f t="shared" si="2"/>
        <v>-3.3574882049669519E-4</v>
      </c>
    </row>
    <row r="10" spans="1:6" x14ac:dyDescent="0.2">
      <c r="A10" s="38">
        <f t="shared" si="0"/>
        <v>2003</v>
      </c>
      <c r="B10" s="39">
        <f>'KU ShareEff'!B10</f>
        <v>3542.8619391116913</v>
      </c>
      <c r="C10" s="39">
        <f>'KU ShareEff'!C10</f>
        <v>11120.829685978733</v>
      </c>
      <c r="D10" s="39">
        <f>SUM('KU ShareEff'!D10:K10)</f>
        <v>66025.989551731356</v>
      </c>
      <c r="E10" s="40">
        <f t="shared" si="1"/>
        <v>80689.681176821789</v>
      </c>
      <c r="F10" s="41">
        <f t="shared" si="2"/>
        <v>-3.2811441786649853E-3</v>
      </c>
    </row>
    <row r="11" spans="1:6" x14ac:dyDescent="0.2">
      <c r="A11" s="38">
        <f t="shared" si="0"/>
        <v>2004</v>
      </c>
      <c r="B11" s="39">
        <f>'KU ShareEff'!B11</f>
        <v>3523.242609348018</v>
      </c>
      <c r="C11" s="39">
        <f>'KU ShareEff'!C11</f>
        <v>11055.706279155456</v>
      </c>
      <c r="D11" s="39">
        <f>SUM('KU ShareEff'!D11:K11)</f>
        <v>66029.540111496521</v>
      </c>
      <c r="E11" s="40">
        <f t="shared" si="1"/>
        <v>80608.489000000001</v>
      </c>
      <c r="F11" s="41">
        <f t="shared" si="2"/>
        <v>-1.0062275081229588E-3</v>
      </c>
    </row>
    <row r="12" spans="1:6" x14ac:dyDescent="0.2">
      <c r="A12" s="38">
        <f t="shared" si="0"/>
        <v>2005</v>
      </c>
      <c r="B12" s="39">
        <f>'KU ShareEff'!B12</f>
        <v>3448.0360488437741</v>
      </c>
      <c r="C12" s="39">
        <f>'KU ShareEff'!C12</f>
        <v>10964.442038062105</v>
      </c>
      <c r="D12" s="39">
        <f>SUM('KU ShareEff'!D12:K12)</f>
        <v>65168.315906724194</v>
      </c>
      <c r="E12" s="40">
        <f t="shared" si="1"/>
        <v>79580.793993630068</v>
      </c>
      <c r="F12" s="41">
        <f t="shared" si="2"/>
        <v>-1.274921561139708E-2</v>
      </c>
    </row>
    <row r="13" spans="1:6" x14ac:dyDescent="0.2">
      <c r="A13" s="38">
        <f t="shared" si="0"/>
        <v>2006</v>
      </c>
      <c r="B13" s="39">
        <f>'KU ShareEff'!B13</f>
        <v>3382.1141742468931</v>
      </c>
      <c r="C13" s="39">
        <f>'KU ShareEff'!C13</f>
        <v>10880.527665456242</v>
      </c>
      <c r="D13" s="39">
        <f>SUM('KU ShareEff'!D13:K13)</f>
        <v>64325.709601069742</v>
      </c>
      <c r="E13" s="40">
        <f t="shared" si="1"/>
        <v>78588.35144077288</v>
      </c>
      <c r="F13" s="41">
        <f t="shared" si="2"/>
        <v>-1.2470880259584094E-2</v>
      </c>
    </row>
    <row r="14" spans="1:6" x14ac:dyDescent="0.2">
      <c r="A14" s="38">
        <f t="shared" si="0"/>
        <v>2007</v>
      </c>
      <c r="B14" s="39">
        <f>'KU ShareEff'!B14</f>
        <v>3332.794901080184</v>
      </c>
      <c r="C14" s="39">
        <f>'KU ShareEff'!C14</f>
        <v>10801.213410834553</v>
      </c>
      <c r="D14" s="39">
        <f>SUM('KU ShareEff'!D14:K14)</f>
        <v>63725.725480260109</v>
      </c>
      <c r="E14" s="40">
        <f t="shared" si="1"/>
        <v>77859.73379217484</v>
      </c>
      <c r="F14" s="41">
        <f t="shared" si="2"/>
        <v>-9.2713186527032532E-3</v>
      </c>
    </row>
    <row r="15" spans="1:6" x14ac:dyDescent="0.2">
      <c r="A15" s="38">
        <f t="shared" si="0"/>
        <v>2008</v>
      </c>
      <c r="B15" s="39">
        <f>'KU ShareEff'!B15</f>
        <v>3261.0779932995283</v>
      </c>
      <c r="C15" s="39">
        <f>'KU ShareEff'!C15</f>
        <v>10717.920191958021</v>
      </c>
      <c r="D15" s="39">
        <f>SUM('KU ShareEff'!D15:K15)</f>
        <v>63046.902544165714</v>
      </c>
      <c r="E15" s="40">
        <f t="shared" si="1"/>
        <v>77025.900729423258</v>
      </c>
      <c r="F15" s="41">
        <f t="shared" si="2"/>
        <v>-1.0709426068386874E-2</v>
      </c>
    </row>
    <row r="16" spans="1:6" x14ac:dyDescent="0.2">
      <c r="A16" s="38">
        <f t="shared" si="0"/>
        <v>2009</v>
      </c>
      <c r="B16" s="39">
        <f>'KU ShareEff'!B16</f>
        <v>3225.1344087918797</v>
      </c>
      <c r="C16" s="39">
        <f>'KU ShareEff'!C16</f>
        <v>10643.592720803525</v>
      </c>
      <c r="D16" s="39">
        <f>SUM('KU ShareEff'!D16:K16)</f>
        <v>62296.750159602532</v>
      </c>
      <c r="E16" s="40">
        <f t="shared" si="1"/>
        <v>76165.477289197937</v>
      </c>
      <c r="F16" s="41">
        <f t="shared" si="2"/>
        <v>-1.1170572912192478E-2</v>
      </c>
    </row>
    <row r="17" spans="1:6" x14ac:dyDescent="0.2">
      <c r="A17" s="38">
        <f t="shared" si="0"/>
        <v>2010</v>
      </c>
      <c r="B17" s="39">
        <f>'KU ShareEff'!B17</f>
        <v>3207.6942393648114</v>
      </c>
      <c r="C17" s="39">
        <f>'KU ShareEff'!C17</f>
        <v>10519.149199849229</v>
      </c>
      <c r="D17" s="39">
        <f>SUM('KU ShareEff'!D17:K17)</f>
        <v>61647.124929175814</v>
      </c>
      <c r="E17" s="40">
        <f t="shared" si="1"/>
        <v>75373.968368389847</v>
      </c>
      <c r="F17" s="41">
        <f t="shared" si="2"/>
        <v>-1.0391964299032108E-2</v>
      </c>
    </row>
    <row r="18" spans="1:6" x14ac:dyDescent="0.2">
      <c r="A18" s="38">
        <f t="shared" si="0"/>
        <v>2011</v>
      </c>
      <c r="B18" s="39">
        <f>'KU ShareEff'!B18</f>
        <v>3199.9532044278426</v>
      </c>
      <c r="C18" s="39">
        <f>'KU ShareEff'!C18</f>
        <v>10425.072330556663</v>
      </c>
      <c r="D18" s="39">
        <f>SUM('KU ShareEff'!D18:K18)</f>
        <v>61585.085025291133</v>
      </c>
      <c r="E18" s="40">
        <f t="shared" si="1"/>
        <v>75210.110560275643</v>
      </c>
      <c r="F18" s="41">
        <f t="shared" si="2"/>
        <v>-2.1739310223570785E-3</v>
      </c>
    </row>
    <row r="19" spans="1:6" x14ac:dyDescent="0.2">
      <c r="A19" s="38">
        <f t="shared" si="0"/>
        <v>2012</v>
      </c>
      <c r="B19" s="39">
        <f>'KU ShareEff'!B19</f>
        <v>3194.6154471658365</v>
      </c>
      <c r="C19" s="39">
        <f>'KU ShareEff'!C19</f>
        <v>10336.680520802138</v>
      </c>
      <c r="D19" s="39">
        <f>SUM('KU ShareEff'!D19:K19)</f>
        <v>61499.638928049259</v>
      </c>
      <c r="E19" s="40">
        <f t="shared" si="1"/>
        <v>75030.934896017236</v>
      </c>
      <c r="F19" s="41">
        <f t="shared" si="2"/>
        <v>-2.3823348074301087E-3</v>
      </c>
    </row>
    <row r="20" spans="1:6" x14ac:dyDescent="0.2">
      <c r="A20" s="38">
        <f t="shared" si="0"/>
        <v>2013</v>
      </c>
      <c r="B20" s="39">
        <f>'KU ShareEff'!B20</f>
        <v>3189.9623277086498</v>
      </c>
      <c r="C20" s="39">
        <f>'KU ShareEff'!C20</f>
        <v>10268.343365562985</v>
      </c>
      <c r="D20" s="39">
        <f>SUM('KU ShareEff'!D20:K20)</f>
        <v>61435.104289411334</v>
      </c>
      <c r="E20" s="40">
        <f t="shared" si="1"/>
        <v>74893.409982682962</v>
      </c>
      <c r="F20" s="41">
        <f t="shared" si="2"/>
        <v>-1.8329094995932493E-3</v>
      </c>
    </row>
    <row r="21" spans="1:6" x14ac:dyDescent="0.2">
      <c r="A21" s="38">
        <f t="shared" si="0"/>
        <v>2014</v>
      </c>
      <c r="B21" s="39">
        <f>'KU ShareEff'!B21</f>
        <v>3150.5104419014983</v>
      </c>
      <c r="C21" s="39">
        <f>'KU ShareEff'!C21</f>
        <v>10126.188860879689</v>
      </c>
      <c r="D21" s="39">
        <f>SUM('KU ShareEff'!D21:K21)</f>
        <v>61506.667973831136</v>
      </c>
      <c r="E21" s="40">
        <f t="shared" si="1"/>
        <v>74783.36727661232</v>
      </c>
      <c r="F21" s="41">
        <f t="shared" si="2"/>
        <v>-1.4693242849549426E-3</v>
      </c>
    </row>
    <row r="22" spans="1:6" x14ac:dyDescent="0.2">
      <c r="A22" s="38">
        <f t="shared" si="0"/>
        <v>2015</v>
      </c>
      <c r="B22" s="39">
        <f>'KU ShareEff'!B22</f>
        <v>3110.7956871331448</v>
      </c>
      <c r="C22" s="39">
        <f>'KU ShareEff'!C22</f>
        <v>9996.7170723198396</v>
      </c>
      <c r="D22" s="39">
        <f>SUM('KU ShareEff'!D22:K22)</f>
        <v>61642.126687758428</v>
      </c>
      <c r="E22" s="40">
        <f t="shared" si="1"/>
        <v>74749.639447211404</v>
      </c>
      <c r="F22" s="41">
        <f t="shared" si="2"/>
        <v>-4.5100709728895794E-4</v>
      </c>
    </row>
    <row r="23" spans="1:6" x14ac:dyDescent="0.2">
      <c r="A23" s="38">
        <f t="shared" si="0"/>
        <v>2016</v>
      </c>
      <c r="B23" s="39">
        <f>'KU ShareEff'!B23</f>
        <v>3078.9714614747782</v>
      </c>
      <c r="C23" s="39">
        <f>'KU ShareEff'!C23</f>
        <v>9886.1724240390522</v>
      </c>
      <c r="D23" s="39">
        <f>SUM('KU ShareEff'!D23:K23)</f>
        <v>61872.87076112366</v>
      </c>
      <c r="E23" s="40">
        <f t="shared" si="1"/>
        <v>74838.014646637486</v>
      </c>
      <c r="F23" s="41">
        <f t="shared" si="2"/>
        <v>1.1822826180785118E-3</v>
      </c>
    </row>
    <row r="24" spans="1:6" x14ac:dyDescent="0.2">
      <c r="A24" s="38">
        <f t="shared" si="0"/>
        <v>2017</v>
      </c>
      <c r="B24" s="39">
        <f>'KU ShareEff'!B24</f>
        <v>3052.9645555858165</v>
      </c>
      <c r="C24" s="39">
        <f>'KU ShareEff'!C24</f>
        <v>9794.2596974521239</v>
      </c>
      <c r="D24" s="39">
        <f>SUM('KU ShareEff'!D24:K24)</f>
        <v>62102.597296956708</v>
      </c>
      <c r="E24" s="40">
        <f t="shared" si="1"/>
        <v>74949.821549994653</v>
      </c>
      <c r="F24" s="41">
        <f t="shared" si="2"/>
        <v>1.4939854281956766E-3</v>
      </c>
    </row>
    <row r="25" spans="1:6" x14ac:dyDescent="0.2">
      <c r="A25" s="38">
        <f t="shared" si="0"/>
        <v>2018</v>
      </c>
      <c r="B25" s="39">
        <f>'KU ShareEff'!B25</f>
        <v>3025.8775756030545</v>
      </c>
      <c r="C25" s="39">
        <f>'KU ShareEff'!C25</f>
        <v>9699.7028499540666</v>
      </c>
      <c r="D25" s="39">
        <f>SUM('KU ShareEff'!D25:K25)</f>
        <v>62338.967423388371</v>
      </c>
      <c r="E25" s="40">
        <f t="shared" si="1"/>
        <v>75064.547848945484</v>
      </c>
      <c r="F25" s="41">
        <f t="shared" si="2"/>
        <v>1.5307081001427747E-3</v>
      </c>
    </row>
    <row r="26" spans="1:6" x14ac:dyDescent="0.2">
      <c r="A26" s="38">
        <f t="shared" si="0"/>
        <v>2019</v>
      </c>
      <c r="B26" s="39">
        <f>'KU ShareEff'!B26</f>
        <v>3000.7177599403603</v>
      </c>
      <c r="C26" s="39">
        <f>'KU ShareEff'!C26</f>
        <v>9616.5643741463246</v>
      </c>
      <c r="D26" s="39">
        <f>SUM('KU ShareEff'!D26:K26)</f>
        <v>62595.27018944225</v>
      </c>
      <c r="E26" s="40">
        <f t="shared" si="1"/>
        <v>75212.552323528929</v>
      </c>
      <c r="F26" s="41">
        <f t="shared" si="2"/>
        <v>1.9716960779045944E-3</v>
      </c>
    </row>
    <row r="27" spans="1:6" x14ac:dyDescent="0.2">
      <c r="A27" s="38">
        <f t="shared" si="0"/>
        <v>2020</v>
      </c>
      <c r="B27" s="39">
        <f>'KU ShareEff'!B27</f>
        <v>2975.3228367537035</v>
      </c>
      <c r="C27" s="39">
        <f>'KU ShareEff'!C27</f>
        <v>9540.3707579660295</v>
      </c>
      <c r="D27" s="39">
        <f>SUM('KU ShareEff'!D27:K27)</f>
        <v>62824.517036991063</v>
      </c>
      <c r="E27" s="40">
        <f t="shared" si="1"/>
        <v>75340.210631710797</v>
      </c>
      <c r="F27" s="41">
        <f>E27/E26-1</f>
        <v>1.6973005733502688E-3</v>
      </c>
    </row>
    <row r="28" spans="1:6" x14ac:dyDescent="0.2">
      <c r="A28" s="38">
        <f t="shared" si="0"/>
        <v>2021</v>
      </c>
      <c r="B28" s="39">
        <f>'KU ShareEff'!B28</f>
        <v>2954.3377217942812</v>
      </c>
      <c r="C28" s="39">
        <f>'KU ShareEff'!C28</f>
        <v>9468.479919609983</v>
      </c>
      <c r="D28" s="39">
        <f>SUM('KU ShareEff'!D28:K28)</f>
        <v>63103.807182541575</v>
      </c>
      <c r="E28" s="40">
        <f t="shared" si="1"/>
        <v>75526.624823945836</v>
      </c>
      <c r="F28" s="41">
        <f t="shared" si="2"/>
        <v>2.4742987930614913E-3</v>
      </c>
    </row>
    <row r="29" spans="1:6" x14ac:dyDescent="0.2">
      <c r="A29" s="38">
        <f t="shared" si="0"/>
        <v>2022</v>
      </c>
      <c r="B29" s="39">
        <f>'KU ShareEff'!B29</f>
        <v>2933.3220168128337</v>
      </c>
      <c r="C29" s="39">
        <f>'KU ShareEff'!C29</f>
        <v>9408.6697025711746</v>
      </c>
      <c r="D29" s="39">
        <f>SUM('KU ShareEff'!D29:K29)</f>
        <v>63370.026161502625</v>
      </c>
      <c r="E29" s="40">
        <f t="shared" si="1"/>
        <v>75712.017880886633</v>
      </c>
      <c r="F29" s="41">
        <f t="shared" si="2"/>
        <v>2.4546715462654412E-3</v>
      </c>
    </row>
    <row r="30" spans="1:6" x14ac:dyDescent="0.2">
      <c r="A30" s="38">
        <f t="shared" si="0"/>
        <v>2023</v>
      </c>
      <c r="B30" s="39">
        <f>'KU ShareEff'!B30</f>
        <v>2914.3710271639607</v>
      </c>
      <c r="C30" s="39">
        <f>'KU ShareEff'!C30</f>
        <v>9351.6552798296616</v>
      </c>
      <c r="D30" s="39">
        <f>SUM('KU ShareEff'!D30:K30)</f>
        <v>63678.628614576155</v>
      </c>
      <c r="E30" s="40">
        <f t="shared" si="1"/>
        <v>75944.654921569774</v>
      </c>
      <c r="F30" s="41">
        <f t="shared" si="2"/>
        <v>3.0726567220693557E-3</v>
      </c>
    </row>
    <row r="31" spans="1:6" x14ac:dyDescent="0.2">
      <c r="A31" s="38">
        <f t="shared" si="0"/>
        <v>2024</v>
      </c>
      <c r="B31" s="39">
        <f>'KU ShareEff'!B31</f>
        <v>2895.7669508771614</v>
      </c>
      <c r="C31" s="39">
        <f>'KU ShareEff'!C31</f>
        <v>9296.1305758958715</v>
      </c>
      <c r="D31" s="39">
        <f>SUM('KU ShareEff'!D31:K31)</f>
        <v>63990.016291606822</v>
      </c>
      <c r="E31" s="40">
        <f t="shared" si="1"/>
        <v>76181.91381837985</v>
      </c>
      <c r="F31" s="41">
        <f t="shared" si="2"/>
        <v>3.1241026383634907E-3</v>
      </c>
    </row>
    <row r="32" spans="1:6" x14ac:dyDescent="0.2">
      <c r="A32" s="38">
        <f t="shared" si="0"/>
        <v>2025</v>
      </c>
      <c r="B32" s="39">
        <f>'KU ShareEff'!B32</f>
        <v>2877.8389629143044</v>
      </c>
      <c r="C32" s="39">
        <f>'KU ShareEff'!C32</f>
        <v>9247.6067510545327</v>
      </c>
      <c r="D32" s="39">
        <f>SUM('KU ShareEff'!D32:K32)</f>
        <v>64326.636124069613</v>
      </c>
      <c r="E32" s="40">
        <f t="shared" si="1"/>
        <v>76452.081838038444</v>
      </c>
      <c r="F32" s="41">
        <f t="shared" si="2"/>
        <v>3.5463538012798779E-3</v>
      </c>
    </row>
    <row r="33" spans="1:6" x14ac:dyDescent="0.2">
      <c r="A33" s="38">
        <f t="shared" si="0"/>
        <v>2026</v>
      </c>
      <c r="B33" s="39">
        <f>'KU ShareEff'!B33</f>
        <v>2859.9750406733579</v>
      </c>
      <c r="C33" s="39">
        <f>'KU ShareEff'!C33</f>
        <v>9191.7869150448478</v>
      </c>
      <c r="D33" s="39">
        <f>SUM('KU ShareEff'!D33:K33)</f>
        <v>64661.321751625044</v>
      </c>
      <c r="E33" s="40">
        <f t="shared" si="1"/>
        <v>76713.083707343249</v>
      </c>
      <c r="F33" s="41">
        <f t="shared" si="2"/>
        <v>3.4139275612889985E-3</v>
      </c>
    </row>
    <row r="34" spans="1:6" x14ac:dyDescent="0.2">
      <c r="A34" s="38">
        <f t="shared" si="0"/>
        <v>2027</v>
      </c>
      <c r="B34" s="39">
        <f>'KU ShareEff'!B34</f>
        <v>2841.927051361627</v>
      </c>
      <c r="C34" s="39">
        <f>'KU ShareEff'!C34</f>
        <v>9139.4468033796747</v>
      </c>
      <c r="D34" s="39">
        <f>SUM('KU ShareEff'!D34:K34)</f>
        <v>65001.061102662745</v>
      </c>
      <c r="E34" s="40">
        <f t="shared" si="1"/>
        <v>76982.434957404039</v>
      </c>
      <c r="F34" s="41">
        <f t="shared" si="2"/>
        <v>3.5111513844021669E-3</v>
      </c>
    </row>
    <row r="35" spans="1:6" x14ac:dyDescent="0.2">
      <c r="A35" s="38">
        <f t="shared" si="0"/>
        <v>2028</v>
      </c>
      <c r="B35" s="39">
        <f>'KU ShareEff'!B35</f>
        <v>2826.0102323042947</v>
      </c>
      <c r="C35" s="39">
        <f>'KU ShareEff'!C35</f>
        <v>9099.8689385078269</v>
      </c>
      <c r="D35" s="39">
        <f>SUM('KU ShareEff'!D35:K35)</f>
        <v>65348.783010527004</v>
      </c>
      <c r="E35" s="40">
        <f t="shared" si="1"/>
        <v>77274.662181339125</v>
      </c>
      <c r="F35" s="41">
        <f t="shared" si="2"/>
        <v>3.7960246918244955E-3</v>
      </c>
    </row>
    <row r="36" spans="1:6" x14ac:dyDescent="0.2">
      <c r="A36" s="38">
        <f t="shared" si="0"/>
        <v>2029</v>
      </c>
      <c r="B36" s="39">
        <f>'KU ShareEff'!B36</f>
        <v>2811.2234214395885</v>
      </c>
      <c r="C36" s="39">
        <f>'KU ShareEff'!C36</f>
        <v>9063.8410749771992</v>
      </c>
      <c r="D36" s="39">
        <f>SUM('KU ShareEff'!D36:K36)</f>
        <v>65713.850601259357</v>
      </c>
      <c r="E36" s="40">
        <f t="shared" si="1"/>
        <v>77588.915097676145</v>
      </c>
      <c r="F36" s="41">
        <f t="shared" si="2"/>
        <v>4.0667006165562292E-3</v>
      </c>
    </row>
    <row r="37" spans="1:6" x14ac:dyDescent="0.2">
      <c r="A37" s="38">
        <f t="shared" si="0"/>
        <v>2030</v>
      </c>
      <c r="B37" s="39">
        <f>'KU ShareEff'!B37</f>
        <v>2799.022996355643</v>
      </c>
      <c r="C37" s="39">
        <f>'KU ShareEff'!C37</f>
        <v>9033.6251956575234</v>
      </c>
      <c r="D37" s="39">
        <f>SUM('KU ShareEff'!D37:K37)</f>
        <v>66083.642851553261</v>
      </c>
      <c r="E37" s="40">
        <f t="shared" si="1"/>
        <v>77916.291043566423</v>
      </c>
      <c r="F37" s="41">
        <f t="shared" si="2"/>
        <v>4.2193649115747078E-3</v>
      </c>
    </row>
    <row r="38" spans="1:6" x14ac:dyDescent="0.2">
      <c r="A38" s="38">
        <f t="shared" si="0"/>
        <v>2031</v>
      </c>
      <c r="B38" s="39">
        <f>'KU ShareEff'!B38</f>
        <v>2783.679487023117</v>
      </c>
      <c r="C38" s="39">
        <f>'KU ShareEff'!C38</f>
        <v>9005.2549982371456</v>
      </c>
      <c r="D38" s="39">
        <f>SUM('KU ShareEff'!D38:K38)</f>
        <v>66435.826873048194</v>
      </c>
      <c r="E38" s="40">
        <f>SUM(B38:D38)</f>
        <v>78224.76135830846</v>
      </c>
      <c r="F38" s="41">
        <f>E38/E37-1</f>
        <v>3.9589963871555778E-3</v>
      </c>
    </row>
    <row r="39" spans="1:6" x14ac:dyDescent="0.2">
      <c r="A39" s="38">
        <f t="shared" si="0"/>
        <v>2032</v>
      </c>
      <c r="B39" s="39">
        <f>'KU ShareEff'!B39</f>
        <v>2768.0375828004785</v>
      </c>
      <c r="C39" s="39">
        <f>'KU ShareEff'!C39</f>
        <v>8968.5586905364798</v>
      </c>
      <c r="D39" s="39">
        <f>SUM('KU ShareEff'!D39:K39)</f>
        <v>66755.934646896188</v>
      </c>
      <c r="E39" s="40">
        <f>SUM(B39:D39)</f>
        <v>78492.530920233141</v>
      </c>
      <c r="F39" s="41">
        <f>E39/E38-1</f>
        <v>3.4230793073073418E-3</v>
      </c>
    </row>
    <row r="40" spans="1:6" x14ac:dyDescent="0.2">
      <c r="A40" s="38">
        <f t="shared" si="0"/>
        <v>2033</v>
      </c>
      <c r="B40" s="39">
        <f>'KU ShareEff'!B40</f>
        <v>2747.375834931127</v>
      </c>
      <c r="C40" s="39">
        <f>'KU ShareEff'!C40</f>
        <v>8928.2437917607895</v>
      </c>
      <c r="D40" s="39">
        <f>SUM('KU ShareEff'!D40:K40)</f>
        <v>67047.996471820166</v>
      </c>
      <c r="E40" s="40">
        <f>SUM(B40:D40)</f>
        <v>78723.61609851208</v>
      </c>
      <c r="F40" s="41">
        <f>E40/E39-1</f>
        <v>2.9440403509701785E-3</v>
      </c>
    </row>
    <row r="41" spans="1:6" x14ac:dyDescent="0.2">
      <c r="A41" s="38">
        <f t="shared" si="0"/>
        <v>2034</v>
      </c>
      <c r="B41" s="39">
        <f>'KU ShareEff'!B41</f>
        <v>2725.64307775207</v>
      </c>
      <c r="C41" s="39">
        <f>'KU ShareEff'!C41</f>
        <v>8876.8418746381758</v>
      </c>
      <c r="D41" s="39">
        <f>SUM('KU ShareEff'!D41:K41)</f>
        <v>67318.943302989966</v>
      </c>
      <c r="E41" s="40">
        <f>SUM(B41:D41)</f>
        <v>78921.428255380219</v>
      </c>
      <c r="F41" s="41">
        <f>E41/E40-1</f>
        <v>2.5127422579345193E-3</v>
      </c>
    </row>
    <row r="42" spans="1:6" x14ac:dyDescent="0.2">
      <c r="A42" s="38">
        <f t="shared" si="0"/>
        <v>2035</v>
      </c>
      <c r="B42" s="39">
        <f>'KU ShareEff'!B42</f>
        <v>2703.6738173707927</v>
      </c>
      <c r="C42" s="39">
        <f>'KU ShareEff'!C42</f>
        <v>8825.5992975775462</v>
      </c>
      <c r="D42" s="39">
        <f>SUM('KU ShareEff'!D42:K42)</f>
        <v>67572.654322318645</v>
      </c>
      <c r="E42" s="40">
        <f>SUM(B42:D42)</f>
        <v>79101.92743726699</v>
      </c>
      <c r="F42" s="41">
        <f>E42/E41-1</f>
        <v>2.2870744470397941E-3</v>
      </c>
    </row>
    <row r="43" spans="1:6" x14ac:dyDescent="0.2">
      <c r="A43" s="38">
        <f t="shared" si="0"/>
        <v>2036</v>
      </c>
      <c r="B43" s="39">
        <f>'KU ShareEff'!B43</f>
        <v>2703.6738173707927</v>
      </c>
      <c r="C43" s="39">
        <f>'KU ShareEff'!C43</f>
        <v>8825.5992975775462</v>
      </c>
      <c r="D43" s="39">
        <f>SUM('KU ShareEff'!D43:K43)</f>
        <v>67572.654322318645</v>
      </c>
      <c r="E43" s="40">
        <f t="shared" ref="E43:E50" si="3">SUM(B43:D43)</f>
        <v>79101.92743726699</v>
      </c>
      <c r="F43" s="41">
        <f t="shared" ref="F43:F50" si="4">E43/E42-1</f>
        <v>0</v>
      </c>
    </row>
    <row r="44" spans="1:6" x14ac:dyDescent="0.2">
      <c r="A44" s="38">
        <f t="shared" si="0"/>
        <v>2037</v>
      </c>
      <c r="B44" s="39">
        <f>'KU ShareEff'!B44</f>
        <v>2703.6738173707927</v>
      </c>
      <c r="C44" s="39">
        <f>'KU ShareEff'!C44</f>
        <v>8825.5992975775462</v>
      </c>
      <c r="D44" s="39">
        <f>SUM('KU ShareEff'!D44:K44)</f>
        <v>67572.654322318645</v>
      </c>
      <c r="E44" s="40">
        <f t="shared" si="3"/>
        <v>79101.92743726699</v>
      </c>
      <c r="F44" s="41">
        <f t="shared" si="4"/>
        <v>0</v>
      </c>
    </row>
    <row r="45" spans="1:6" x14ac:dyDescent="0.2">
      <c r="A45" s="38">
        <f t="shared" si="0"/>
        <v>2038</v>
      </c>
      <c r="B45" s="39">
        <f>'KU ShareEff'!B45</f>
        <v>2703.6738173707927</v>
      </c>
      <c r="C45" s="39">
        <f>'KU ShareEff'!C45</f>
        <v>8825.5992975775462</v>
      </c>
      <c r="D45" s="39">
        <f>SUM('KU ShareEff'!D45:K45)</f>
        <v>67572.654322318645</v>
      </c>
      <c r="E45" s="40">
        <f t="shared" si="3"/>
        <v>79101.92743726699</v>
      </c>
      <c r="F45" s="41">
        <f t="shared" si="4"/>
        <v>0</v>
      </c>
    </row>
    <row r="46" spans="1:6" x14ac:dyDescent="0.2">
      <c r="A46" s="38">
        <f t="shared" si="0"/>
        <v>2039</v>
      </c>
      <c r="B46" s="39">
        <f>'KU ShareEff'!B46</f>
        <v>2703.6738173707927</v>
      </c>
      <c r="C46" s="39">
        <f>'KU ShareEff'!C46</f>
        <v>8825.5992975775462</v>
      </c>
      <c r="D46" s="39">
        <f>SUM('KU ShareEff'!D46:K46)</f>
        <v>67572.654322318645</v>
      </c>
      <c r="E46" s="40">
        <f t="shared" si="3"/>
        <v>79101.92743726699</v>
      </c>
      <c r="F46" s="41">
        <f t="shared" si="4"/>
        <v>0</v>
      </c>
    </row>
    <row r="47" spans="1:6" x14ac:dyDescent="0.2">
      <c r="A47" s="38">
        <f t="shared" si="0"/>
        <v>2040</v>
      </c>
      <c r="B47" s="39">
        <f>'KU ShareEff'!B47</f>
        <v>2703.6738173707927</v>
      </c>
      <c r="C47" s="39">
        <f>'KU ShareEff'!C47</f>
        <v>8825.5992975775462</v>
      </c>
      <c r="D47" s="39">
        <f>SUM('KU ShareEff'!D47:K47)</f>
        <v>67572.654322318645</v>
      </c>
      <c r="E47" s="40">
        <f t="shared" si="3"/>
        <v>79101.92743726699</v>
      </c>
      <c r="F47" s="41">
        <f t="shared" si="4"/>
        <v>0</v>
      </c>
    </row>
    <row r="48" spans="1:6" x14ac:dyDescent="0.2">
      <c r="A48" s="38">
        <f t="shared" si="0"/>
        <v>2041</v>
      </c>
      <c r="B48" s="39">
        <f>'KU ShareEff'!B48</f>
        <v>2703.6738173707927</v>
      </c>
      <c r="C48" s="39">
        <f>'KU ShareEff'!C48</f>
        <v>8825.5992975775462</v>
      </c>
      <c r="D48" s="39">
        <f>SUM('KU ShareEff'!D48:K48)</f>
        <v>67572.654322318645</v>
      </c>
      <c r="E48" s="40">
        <f t="shared" si="3"/>
        <v>79101.92743726699</v>
      </c>
      <c r="F48" s="41">
        <f t="shared" si="4"/>
        <v>0</v>
      </c>
    </row>
    <row r="49" spans="1:6" x14ac:dyDescent="0.2">
      <c r="A49" s="38">
        <f t="shared" si="0"/>
        <v>2042</v>
      </c>
      <c r="B49" s="39">
        <f>'KU ShareEff'!B49</f>
        <v>2703.6738173707927</v>
      </c>
      <c r="C49" s="39">
        <f>'KU ShareEff'!C49</f>
        <v>8825.5992975775462</v>
      </c>
      <c r="D49" s="39">
        <f>SUM('KU ShareEff'!D49:K49)</f>
        <v>67572.654322318645</v>
      </c>
      <c r="E49" s="40">
        <f t="shared" si="3"/>
        <v>79101.92743726699</v>
      </c>
      <c r="F49" s="41">
        <f t="shared" si="4"/>
        <v>0</v>
      </c>
    </row>
    <row r="50" spans="1:6" x14ac:dyDescent="0.2">
      <c r="A50" s="38">
        <f t="shared" si="0"/>
        <v>2043</v>
      </c>
      <c r="B50" s="39">
        <f>'KU ShareEff'!B50</f>
        <v>2703.6738173707927</v>
      </c>
      <c r="C50" s="39">
        <f>'KU ShareEff'!C50</f>
        <v>8825.5992975775462</v>
      </c>
      <c r="D50" s="39">
        <f>SUM('KU ShareEff'!D50:K50)</f>
        <v>67572.654322318645</v>
      </c>
      <c r="E50" s="40">
        <f t="shared" si="3"/>
        <v>79101.92743726699</v>
      </c>
      <c r="F50" s="41">
        <f t="shared" si="4"/>
        <v>0</v>
      </c>
    </row>
  </sheetData>
  <phoneticPr fontId="0" type="noConversion"/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66"/>
    <col min="2" max="12" width="9.140625" style="65"/>
    <col min="13" max="13" width="2.5703125" style="65" customWidth="1"/>
    <col min="14" max="14" width="9.140625" style="55"/>
    <col min="15" max="15" width="9.140625" style="65"/>
    <col min="16" max="16384" width="9.140625" style="55"/>
  </cols>
  <sheetData>
    <row r="1" spans="1:16" x14ac:dyDescent="0.2">
      <c r="A1" s="53" t="s">
        <v>2</v>
      </c>
      <c r="B1" s="54" t="s">
        <v>14</v>
      </c>
      <c r="C1" s="54" t="s">
        <v>15</v>
      </c>
      <c r="D1" s="54" t="s">
        <v>16</v>
      </c>
      <c r="E1" s="54" t="s">
        <v>17</v>
      </c>
      <c r="F1" s="54" t="s">
        <v>7</v>
      </c>
      <c r="G1" s="54" t="s">
        <v>10</v>
      </c>
      <c r="H1" s="54" t="s">
        <v>18</v>
      </c>
      <c r="I1" s="54" t="s">
        <v>19</v>
      </c>
      <c r="J1" s="54" t="s">
        <v>11</v>
      </c>
      <c r="K1" s="54" t="s">
        <v>12</v>
      </c>
      <c r="L1" s="54" t="s">
        <v>52</v>
      </c>
      <c r="M1" s="54"/>
      <c r="N1" s="54" t="s">
        <v>45</v>
      </c>
      <c r="O1" s="54" t="s">
        <v>13</v>
      </c>
      <c r="P1" s="54"/>
    </row>
    <row r="2" spans="1:16" s="59" customFormat="1" x14ac:dyDescent="0.2">
      <c r="A2" s="56">
        <v>1995</v>
      </c>
      <c r="B2" s="57">
        <f>B3*('KU Shares'!B2/'KU Shares'!B3)/('KU Efficiency'!B2/'KU Efficiency'!B3)</f>
        <v>0.66253649220319211</v>
      </c>
      <c r="C2" s="57">
        <f>C3*('KU Shares'!C2/'KU Shares'!C3)/('KU Efficiency'!C2/'KU Efficiency'!C3)</f>
        <v>2.2260394148223153</v>
      </c>
      <c r="D2" s="57">
        <f>D3*('KU Shares'!D2/'KU Shares'!D3)/('KU Efficiency'!D2/'KU Efficiency'!D3)</f>
        <v>2.3133066973583154</v>
      </c>
      <c r="E2" s="57">
        <f>E3*('KU Shares'!E2/'KU Shares'!E3)/('KU Efficiency'!E2/'KU Efficiency'!E3)</f>
        <v>0.38489498415044776</v>
      </c>
      <c r="F2" s="57">
        <f>F3*('KU Shares'!F2/'KU Shares'!F3)/('KU Efficiency'!F2/'KU Efficiency'!F3)</f>
        <v>8.4529979833963695E-2</v>
      </c>
      <c r="G2" s="57">
        <f>G3*('KU Shares'!G2/'KU Shares'!G3)/('KU Efficiency'!G2/'KU Efficiency'!G3)</f>
        <v>2.0632298399770068</v>
      </c>
      <c r="H2" s="57">
        <f>H3*('KU Shares'!H2/'KU Shares'!H3)/('KU Efficiency'!H2/'KU Efficiency'!H3)</f>
        <v>0.49258145260916331</v>
      </c>
      <c r="I2" s="57">
        <f>I3*('KU Shares'!I2/'KU Shares'!I3)/('KU Efficiency'!I2/'KU Efficiency'!I3)</f>
        <v>4.3597699120382769</v>
      </c>
      <c r="J2" s="57">
        <f>J3*('KU Shares'!J2/'KU Shares'!J3)/('KU Efficiency'!J2/'KU Efficiency'!J3)</f>
        <v>0.37853066294520643</v>
      </c>
      <c r="K2" s="57">
        <f>K3*('KU Shares'!K2/'KU Shares'!K3)/('KU Efficiency'!K2/'KU Efficiency'!K3)</f>
        <v>2.4873575661830003</v>
      </c>
      <c r="L2" s="57">
        <f>'KU PV'!K2</f>
        <v>0</v>
      </c>
      <c r="M2" s="58"/>
      <c r="N2" s="57">
        <f>O2-B2-C2</f>
        <v>12.564201095095379</v>
      </c>
      <c r="O2" s="57">
        <f>SUM(B2:K2)</f>
        <v>15.452777002120886</v>
      </c>
    </row>
    <row r="3" spans="1:16" s="59" customFormat="1" x14ac:dyDescent="0.2">
      <c r="A3" s="56">
        <v>1996</v>
      </c>
      <c r="B3" s="57">
        <f>B4*('KU Shares'!B3/'KU Shares'!B4)/('KU Efficiency'!B3/'KU Efficiency'!B4)</f>
        <v>0.66589550572728151</v>
      </c>
      <c r="C3" s="57">
        <f>C4*('KU Shares'!C3/'KU Shares'!C4)/('KU Efficiency'!C3/'KU Efficiency'!C4)</f>
        <v>2.2346674745696884</v>
      </c>
      <c r="D3" s="57">
        <f>D4*('KU Shares'!D3/'KU Shares'!D4)/('KU Efficiency'!D3/'KU Efficiency'!D4)</f>
        <v>2.3092798013481151</v>
      </c>
      <c r="E3" s="57">
        <f>E4*('KU Shares'!E3/'KU Shares'!E4)/('KU Efficiency'!E3/'KU Efficiency'!E4)</f>
        <v>0.39011355444364393</v>
      </c>
      <c r="F3" s="57">
        <f>F4*('KU Shares'!F3/'KU Shares'!F4)/('KU Efficiency'!F3/'KU Efficiency'!F4)</f>
        <v>8.5328911804298482E-2</v>
      </c>
      <c r="G3" s="57">
        <f>G4*('KU Shares'!G3/'KU Shares'!G4)/('KU Efficiency'!G3/'KU Efficiency'!G4)</f>
        <v>2.0601061615773428</v>
      </c>
      <c r="H3" s="57">
        <f>H4*('KU Shares'!H3/'KU Shares'!H4)/('KU Efficiency'!H3/'KU Efficiency'!H4)</f>
        <v>0.49108481020763289</v>
      </c>
      <c r="I3" s="57">
        <f>I4*('KU Shares'!I3/'KU Shares'!I4)/('KU Efficiency'!I3/'KU Efficiency'!I4)</f>
        <v>4.354792074510752</v>
      </c>
      <c r="J3" s="57">
        <f>J4*('KU Shares'!J3/'KU Shares'!J4)/('KU Efficiency'!J3/'KU Efficiency'!J4)</f>
        <v>0.38130031497769029</v>
      </c>
      <c r="K3" s="57">
        <f>K4*('KU Shares'!K3/'KU Shares'!K4)/('KU Efficiency'!K3/'KU Efficiency'!K4)</f>
        <v>2.5410946621443857</v>
      </c>
      <c r="L3" s="57">
        <f>'KU PV'!K3</f>
        <v>0</v>
      </c>
      <c r="M3" s="57"/>
      <c r="N3" s="57">
        <f t="shared" ref="N3:N37" si="0">O3-B3-C3</f>
        <v>12.613100291013859</v>
      </c>
      <c r="O3" s="57">
        <f t="shared" ref="O3:O42" si="1">SUM(B3:K3)</f>
        <v>15.513663271310829</v>
      </c>
    </row>
    <row r="4" spans="1:16" s="59" customFormat="1" x14ac:dyDescent="0.2">
      <c r="A4" s="56">
        <v>1997</v>
      </c>
      <c r="B4" s="57">
        <f>B5*('KU Shares'!B4/'KU Shares'!B5)/('KU Efficiency'!B4/'KU Efficiency'!B5)</f>
        <v>0.66922589157948298</v>
      </c>
      <c r="C4" s="57">
        <f>C5*('KU Shares'!C4/'KU Shares'!C5)/('KU Efficiency'!C4/'KU Efficiency'!C5)</f>
        <v>2.2432955343170615</v>
      </c>
      <c r="D4" s="57">
        <f>D5*('KU Shares'!D4/'KU Shares'!D5)/('KU Efficiency'!D4/'KU Efficiency'!D5)</f>
        <v>2.305466841266461</v>
      </c>
      <c r="E4" s="57">
        <f>E5*('KU Shares'!E4/'KU Shares'!E5)/('KU Efficiency'!E4/'KU Efficiency'!E5)</f>
        <v>0.39525425472001202</v>
      </c>
      <c r="F4" s="57">
        <f>F5*('KU Shares'!F4/'KU Shares'!F5)/('KU Efficiency'!F4/'KU Efficiency'!F5)</f>
        <v>8.6178882283543604E-2</v>
      </c>
      <c r="G4" s="57">
        <f>G5*('KU Shares'!G4/'KU Shares'!G5)/('KU Efficiency'!G4/'KU Efficiency'!G5)</f>
        <v>2.0571976267967127</v>
      </c>
      <c r="H4" s="57">
        <f>H5*('KU Shares'!H4/'KU Shares'!H5)/('KU Efficiency'!H4/'KU Efficiency'!H5)</f>
        <v>0.48939005750710857</v>
      </c>
      <c r="I4" s="57">
        <f>I5*('KU Shares'!I4/'KU Shares'!I5)/('KU Efficiency'!I4/'KU Efficiency'!I5)</f>
        <v>4.34794822988147</v>
      </c>
      <c r="J4" s="57">
        <f>J5*('KU Shares'!J4/'KU Shares'!J5)/('KU Efficiency'!J4/'KU Efficiency'!J5)</f>
        <v>0.38407016423669504</v>
      </c>
      <c r="K4" s="57">
        <f>K5*('KU Shares'!K4/'KU Shares'!K5)/('KU Efficiency'!K4/'KU Efficiency'!K5)</f>
        <v>2.5959926991468274</v>
      </c>
      <c r="L4" s="57">
        <f>'KU PV'!K4</f>
        <v>0</v>
      </c>
      <c r="M4" s="57"/>
      <c r="N4" s="57">
        <f t="shared" si="0"/>
        <v>12.66149875583883</v>
      </c>
      <c r="O4" s="57">
        <f t="shared" si="1"/>
        <v>15.574020181735374</v>
      </c>
    </row>
    <row r="5" spans="1:16" s="59" customFormat="1" x14ac:dyDescent="0.2">
      <c r="A5" s="56">
        <v>1998</v>
      </c>
      <c r="B5" s="57">
        <f>B6*('KU Shares'!B5/'KU Shares'!B6)/('KU Efficiency'!B5/'KU Efficiency'!B6)</f>
        <v>0.66830223648949183</v>
      </c>
      <c r="C5" s="57">
        <f>C6*('KU Shares'!C5/'KU Shares'!C6)/('KU Efficiency'!C5/'KU Efficiency'!C6)</f>
        <v>2.2170187783564366</v>
      </c>
      <c r="D5" s="57">
        <f>D6*('KU Shares'!D5/'KU Shares'!D6)/('KU Efficiency'!D5/'KU Efficiency'!D6)</f>
        <v>2.2478305132264635</v>
      </c>
      <c r="E5" s="57">
        <f>E6*('KU Shares'!E5/'KU Shares'!E6)/('KU Efficiency'!E5/'KU Efficiency'!E6)</f>
        <v>0.39981916301396148</v>
      </c>
      <c r="F5" s="57">
        <f>F6*('KU Shares'!F5/'KU Shares'!F6)/('KU Efficiency'!F5/'KU Efficiency'!F6)</f>
        <v>8.6187676047041889E-2</v>
      </c>
      <c r="G5" s="57">
        <f>G6*('KU Shares'!G5/'KU Shares'!G6)/('KU Efficiency'!G5/'KU Efficiency'!G6)</f>
        <v>2.0427821822911816</v>
      </c>
      <c r="H5" s="57">
        <f>H6*('KU Shares'!H5/'KU Shares'!H6)/('KU Efficiency'!H5/'KU Efficiency'!H6)</f>
        <v>0.4881463987305118</v>
      </c>
      <c r="I5" s="57">
        <f>I6*('KU Shares'!I5/'KU Shares'!I6)/('KU Efficiency'!I5/'KU Efficiency'!I6)</f>
        <v>4.3450487084030733</v>
      </c>
      <c r="J5" s="57">
        <f>J6*('KU Shares'!J5/'KU Shares'!J6)/('KU Efficiency'!J5/'KU Efficiency'!J6)</f>
        <v>0.38683987261961339</v>
      </c>
      <c r="K5" s="57">
        <f>K6*('KU Shares'!K5/'KU Shares'!K6)/('KU Efficiency'!K5/'KU Efficiency'!K6)</f>
        <v>2.6520767582647058</v>
      </c>
      <c r="L5" s="57">
        <f>'KU PV'!K5</f>
        <v>0</v>
      </c>
      <c r="M5" s="60"/>
      <c r="N5" s="57">
        <f t="shared" si="0"/>
        <v>12.648731272596553</v>
      </c>
      <c r="O5" s="57">
        <f t="shared" si="1"/>
        <v>15.534052287442481</v>
      </c>
    </row>
    <row r="6" spans="1:16" s="59" customFormat="1" x14ac:dyDescent="0.2">
      <c r="A6" s="56">
        <v>1999</v>
      </c>
      <c r="B6" s="57">
        <f>B7*('KU Shares'!B6/'KU Shares'!B7)/('KU Efficiency'!B6/'KU Efficiency'!B7)</f>
        <v>0.67577898219553267</v>
      </c>
      <c r="C6" s="57">
        <f>C7*('KU Shares'!C6/'KU Shares'!C7)/('KU Efficiency'!C6/'KU Efficiency'!C7)</f>
        <v>2.2002165791436852</v>
      </c>
      <c r="D6" s="57">
        <f>D7*('KU Shares'!D6/'KU Shares'!D7)/('KU Efficiency'!D6/'KU Efficiency'!D7)</f>
        <v>2.1916340815620567</v>
      </c>
      <c r="E6" s="57">
        <f>E7*('KU Shares'!E6/'KU Shares'!E7)/('KU Efficiency'!E6/'KU Efficiency'!E7)</f>
        <v>0.4062974828896721</v>
      </c>
      <c r="F6" s="57">
        <f>F7*('KU Shares'!F6/'KU Shares'!F7)/('KU Efficiency'!F6/'KU Efficiency'!F7)</f>
        <v>8.6877177455418231E-2</v>
      </c>
      <c r="G6" s="57">
        <f>G7*('KU Shares'!G6/'KU Shares'!G7)/('KU Efficiency'!G6/'KU Efficiency'!G7)</f>
        <v>2.0284368750615229</v>
      </c>
      <c r="H6" s="57">
        <f>H7*('KU Shares'!H6/'KU Shares'!H7)/('KU Efficiency'!H6/'KU Efficiency'!H7)</f>
        <v>0.48691001963559261</v>
      </c>
      <c r="I6" s="57">
        <f>I7*('KU Shares'!I6/'KU Shares'!I7)/('KU Efficiency'!I6/'KU Efficiency'!I7)</f>
        <v>4.3421511205320611</v>
      </c>
      <c r="J6" s="57">
        <f>J7*('KU Shares'!J6/'KU Shares'!J7)/('KU Efficiency'!J6/'KU Efficiency'!J7)</f>
        <v>0.38960958100253174</v>
      </c>
      <c r="K6" s="57">
        <f>K7*('KU Shares'!K6/'KU Shares'!K7)/('KU Efficiency'!K6/'KU Efficiency'!K7)</f>
        <v>2.7093724624261819</v>
      </c>
      <c r="L6" s="57">
        <f>'KU PV'!K6</f>
        <v>0</v>
      </c>
      <c r="M6" s="57"/>
      <c r="N6" s="57">
        <f t="shared" si="0"/>
        <v>12.641288800565034</v>
      </c>
      <c r="O6" s="57">
        <f t="shared" si="1"/>
        <v>15.517284361904252</v>
      </c>
    </row>
    <row r="7" spans="1:16" x14ac:dyDescent="0.2">
      <c r="A7" s="56">
        <v>2000</v>
      </c>
      <c r="B7" s="57">
        <f>B8*('KU Shares'!B7/'KU Shares'!B8)/('KU Efficiency'!B7/'KU Efficiency'!B8)</f>
        <v>0.67943960266074999</v>
      </c>
      <c r="C7" s="57">
        <f>C8*('KU Shares'!C7/'KU Shares'!C8)/('KU Efficiency'!C7/'KU Efficiency'!C8)</f>
        <v>2.1790802625505123</v>
      </c>
      <c r="D7" s="57">
        <f>D8*('KU Shares'!D7/'KU Shares'!D8)/('KU Efficiency'!D7/'KU Efficiency'!D8)</f>
        <v>2.1368438816359068</v>
      </c>
      <c r="E7" s="57">
        <f>E8*('KU Shares'!E7/'KU Shares'!E8)/('KU Efficiency'!E7/'KU Efficiency'!E8)</f>
        <v>0.41087611901778842</v>
      </c>
      <c r="F7" s="57">
        <f>F8*('KU Shares'!F7/'KU Shares'!F8)/('KU Efficiency'!F7/'KU Efficiency'!F8)</f>
        <v>8.7160303971232783E-2</v>
      </c>
      <c r="G7" s="57">
        <f>G8*('KU Shares'!G7/'KU Shares'!G8)/('KU Efficiency'!G7/'KU Efficiency'!G8)</f>
        <v>2.0141828842038079</v>
      </c>
      <c r="H7" s="57">
        <f>H8*('KU Shares'!H7/'KU Shares'!H8)/('KU Efficiency'!H7/'KU Efficiency'!H8)</f>
        <v>0.48568271698707688</v>
      </c>
      <c r="I7" s="57">
        <f>I8*('KU Shares'!I7/'KU Shares'!I8)/('KU Efficiency'!I7/'KU Efficiency'!I8)</f>
        <v>4.3392554649789652</v>
      </c>
      <c r="J7" s="57">
        <f>J8*('KU Shares'!J7/'KU Shares'!J8)/('KU Efficiency'!J7/'KU Efficiency'!J8)</f>
        <v>0.39237940208631911</v>
      </c>
      <c r="K7" s="57">
        <f>K8*('KU Shares'!K7/'KU Shares'!K8)/('KU Efficiency'!K7/'KU Efficiency'!K8)</f>
        <v>2.7679059881194559</v>
      </c>
      <c r="L7" s="57">
        <f>'KU PV'!K7</f>
        <v>0</v>
      </c>
      <c r="M7" s="61"/>
      <c r="N7" s="57">
        <f t="shared" si="0"/>
        <v>12.634286761000554</v>
      </c>
      <c r="O7" s="57">
        <f t="shared" si="1"/>
        <v>15.492806626211816</v>
      </c>
    </row>
    <row r="8" spans="1:16" x14ac:dyDescent="0.2">
      <c r="A8" s="56">
        <v>2001</v>
      </c>
      <c r="B8" s="57">
        <f>B9*('KU Shares'!B8/'KU Shares'!B9)/('KU Efficiency'!B8/'KU Efficiency'!B9)</f>
        <v>0.68035614740230066</v>
      </c>
      <c r="C8" s="57">
        <f>C9*('KU Shares'!C8/'KU Shares'!C9)/('KU Efficiency'!C8/'KU Efficiency'!C9)</f>
        <v>2.1551441401371676</v>
      </c>
      <c r="D8" s="57">
        <f>D9*('KU Shares'!D8/'KU Shares'!D9)/('KU Efficiency'!D8/'KU Efficiency'!D9)</f>
        <v>2.0860378089458069</v>
      </c>
      <c r="E8" s="57">
        <f>E9*('KU Shares'!E8/'KU Shares'!E9)/('KU Efficiency'!E8/'KU Efficiency'!E9)</f>
        <v>0.41408942881605376</v>
      </c>
      <c r="F8" s="57">
        <f>F9*('KU Shares'!F8/'KU Shares'!F9)/('KU Efficiency'!F8/'KU Efficiency'!F9)</f>
        <v>8.7210821873988112E-2</v>
      </c>
      <c r="G8" s="57">
        <f>G9*('KU Shares'!G8/'KU Shares'!G9)/('KU Efficiency'!G8/'KU Efficiency'!G9)</f>
        <v>2.0018793469388374</v>
      </c>
      <c r="H8" s="57">
        <f>H9*('KU Shares'!H8/'KU Shares'!H9)/('KU Efficiency'!H8/'KU Efficiency'!H9)</f>
        <v>0.48446414919221453</v>
      </c>
      <c r="I8" s="57">
        <f>I9*('KU Shares'!I8/'KU Shares'!I9)/('KU Efficiency'!I8/'KU Efficiency'!I9)</f>
        <v>4.3363617404551809</v>
      </c>
      <c r="J8" s="57">
        <f>J9*('KU Shares'!J8/'KU Shares'!J9)/('KU Efficiency'!J8/'KU Efficiency'!J9)</f>
        <v>0.3951490259435857</v>
      </c>
      <c r="K8" s="57">
        <f>K9*('KU Shares'!K8/'KU Shares'!K9)/('KU Efficiency'!K8/'KU Efficiency'!K9)</f>
        <v>2.8277040773519251</v>
      </c>
      <c r="L8" s="57">
        <f>'KU PV'!K8</f>
        <v>0</v>
      </c>
      <c r="M8" s="61"/>
      <c r="N8" s="57">
        <f t="shared" si="0"/>
        <v>12.632896399517591</v>
      </c>
      <c r="O8" s="57">
        <f t="shared" si="1"/>
        <v>15.468396687057059</v>
      </c>
    </row>
    <row r="9" spans="1:16" x14ac:dyDescent="0.2">
      <c r="A9" s="56">
        <v>2002</v>
      </c>
      <c r="B9" s="57">
        <f>B10*('KU Shares'!B9/'KU Shares'!B10)/('KU Efficiency'!B9/'KU Efficiency'!B10)</f>
        <v>0.67948019995046249</v>
      </c>
      <c r="C9" s="57">
        <f>C10*('KU Shares'!C9/'KU Shares'!C10)/('KU Efficiency'!C9/'KU Efficiency'!C10)</f>
        <v>2.140702668057699</v>
      </c>
      <c r="D9" s="57">
        <f>D10*('KU Shares'!D9/'KU Shares'!D10)/('KU Efficiency'!D9/'KU Efficiency'!D10)</f>
        <v>2.0495324600230909</v>
      </c>
      <c r="E9" s="57">
        <f>E10*('KU Shares'!E9/'KU Shares'!E10)/('KU Efficiency'!E9/'KU Efficiency'!E10)</f>
        <v>0.41660297567886662</v>
      </c>
      <c r="F9" s="57">
        <f>F10*('KU Shares'!F9/'KU Shares'!F10)/('KU Efficiency'!F9/'KU Efficiency'!F10)</f>
        <v>8.7281734163039124E-2</v>
      </c>
      <c r="G9" s="57">
        <f>G10*('KU Shares'!G9/'KU Shares'!G10)/('KU Efficiency'!G9/'KU Efficiency'!G10)</f>
        <v>1.992406851756312</v>
      </c>
      <c r="H9" s="57">
        <f>H10*('KU Shares'!H9/'KU Shares'!H10)/('KU Efficiency'!H9/'KU Efficiency'!H10)</f>
        <v>0.4826283106130122</v>
      </c>
      <c r="I9" s="57">
        <f>I10*('KU Shares'!I9/'KU Shares'!I10)/('KU Efficiency'!I9/'KU Efficiency'!I10)</f>
        <v>4.3278550094511798</v>
      </c>
      <c r="J9" s="57">
        <f>J10*('KU Shares'!J9/'KU Shares'!J10)/('KU Efficiency'!J9/'KU Efficiency'!J10)</f>
        <v>0.39791893155302499</v>
      </c>
      <c r="K9" s="57">
        <f>K10*('KU Shares'!K9/'KU Shares'!K10)/('KU Efficiency'!K9/'KU Efficiency'!K10)</f>
        <v>2.8887940498677152</v>
      </c>
      <c r="L9" s="57">
        <f>'KU PV'!K9</f>
        <v>0</v>
      </c>
      <c r="M9" s="61"/>
      <c r="N9" s="57">
        <f t="shared" si="0"/>
        <v>12.64302032310624</v>
      </c>
      <c r="O9" s="57">
        <f t="shared" si="1"/>
        <v>15.463203191114403</v>
      </c>
    </row>
    <row r="10" spans="1:16" x14ac:dyDescent="0.2">
      <c r="A10" s="56">
        <v>2003</v>
      </c>
      <c r="B10" s="57">
        <f>B11*('KU Shares'!B10/'KU Shares'!B11)/('KU Efficiency'!B10/'KU Efficiency'!B11)</f>
        <v>0.67671899384202883</v>
      </c>
      <c r="C10" s="57">
        <f>C11*('KU Shares'!C10/'KU Shares'!C11)/('KU Efficiency'!C10/'KU Efficiency'!C11)</f>
        <v>2.124180057005276</v>
      </c>
      <c r="D10" s="57">
        <f>D11*('KU Shares'!D10/'KU Shares'!D11)/('KU Efficiency'!D10/'KU Efficiency'!D11)</f>
        <v>2.0168650210587762</v>
      </c>
      <c r="E10" s="57">
        <f>E11*('KU Shares'!E10/'KU Shares'!E11)/('KU Efficiency'!E10/'KU Efficiency'!E11)</f>
        <v>0.41847441062303731</v>
      </c>
      <c r="F10" s="57">
        <f>F11*('KU Shares'!F10/'KU Shares'!F11)/('KU Efficiency'!F10/'KU Efficiency'!F11)</f>
        <v>8.7264904627300341E-2</v>
      </c>
      <c r="G10" s="57">
        <f>G11*('KU Shares'!G10/'KU Shares'!G11)/('KU Efficiency'!G10/'KU Efficiency'!G11)</f>
        <v>1.9861638840704543</v>
      </c>
      <c r="H10" s="57">
        <f>H11*('KU Shares'!H10/'KU Shares'!H11)/('KU Efficiency'!H10/'KU Efficiency'!H11)</f>
        <v>0.47586877362364799</v>
      </c>
      <c r="I10" s="57">
        <f>I11*('KU Shares'!I10/'KU Shares'!I11)/('KU Efficiency'!I10/'KU Efficiency'!I11)</f>
        <v>4.2750377760903984</v>
      </c>
      <c r="J10" s="57">
        <f>J11*('KU Shares'!J10/'KU Shares'!J11)/('KU Efficiency'!J10/'KU Efficiency'!J11)</f>
        <v>0.40068855541029164</v>
      </c>
      <c r="K10" s="57">
        <f>K11*('KU Shares'!K10/'KU Shares'!K11)/('KU Efficiency'!K10/'KU Efficiency'!K11)</f>
        <v>2.9512038156291527</v>
      </c>
      <c r="L10" s="57">
        <f>'KU PV'!K10</f>
        <v>0</v>
      </c>
      <c r="M10" s="61"/>
      <c r="N10" s="57">
        <f t="shared" si="0"/>
        <v>12.61156714113306</v>
      </c>
      <c r="O10" s="57">
        <f t="shared" si="1"/>
        <v>15.412466191980364</v>
      </c>
    </row>
    <row r="11" spans="1:16" x14ac:dyDescent="0.2">
      <c r="A11" s="56">
        <v>2004</v>
      </c>
      <c r="B11" s="62">
        <f>'KU BaseYrInput'!N5</f>
        <v>0.67297152263775806</v>
      </c>
      <c r="C11" s="62">
        <f>'KU BaseYrInput'!N6</f>
        <v>2.1117408914102249</v>
      </c>
      <c r="D11" s="62">
        <f>'KU BaseYrInput'!N8</f>
        <v>1.9873026059563612</v>
      </c>
      <c r="E11" s="62">
        <f>'KU BaseYrInput'!N7</f>
        <v>0.41976666354033115</v>
      </c>
      <c r="F11" s="62">
        <f>'KU BaseYrInput'!N9</f>
        <v>8.7184090678234877E-2</v>
      </c>
      <c r="G11" s="62">
        <f>'KU BaseYrInput'!N12</f>
        <v>1.978955193019083</v>
      </c>
      <c r="H11" s="62">
        <f>'KU BaseYrInput'!N10</f>
        <v>0.47206165977516618</v>
      </c>
      <c r="I11" s="62">
        <f>'KU BaseYrInput'!N11</f>
        <v>4.2485549379764951</v>
      </c>
      <c r="J11" s="62">
        <f>'KU BaseYrInput'!N13</f>
        <v>0.40345829196842731</v>
      </c>
      <c r="K11" s="62">
        <f>'KU BaseYrInput'!N14</f>
        <v>3.0149618875678952</v>
      </c>
      <c r="L11" s="86">
        <f>'KU PV'!K11</f>
        <v>0</v>
      </c>
      <c r="M11" s="63"/>
      <c r="N11" s="62">
        <f t="shared" si="0"/>
        <v>12.612245330481995</v>
      </c>
      <c r="O11" s="57">
        <f t="shared" si="1"/>
        <v>15.396957744529978</v>
      </c>
    </row>
    <row r="12" spans="1:16" x14ac:dyDescent="0.2">
      <c r="A12" s="56">
        <v>2005</v>
      </c>
      <c r="B12" s="57">
        <f>B11*('KU Shares'!B12/'KU Shares'!B11)/('KU Efficiency'!B12/'KU Efficiency'!B11)</f>
        <v>0.65860638258166193</v>
      </c>
      <c r="C12" s="57">
        <f>C11*('KU Shares'!C12/'KU Shares'!C11)/('KU Efficiency'!C12/'KU Efficiency'!C11)</f>
        <v>2.0943085876772902</v>
      </c>
      <c r="D12" s="57">
        <f>D11*('KU Shares'!D12/'KU Shares'!D11)/('KU Efficiency'!D12/'KU Efficiency'!D11)</f>
        <v>1.9855852203499973</v>
      </c>
      <c r="E12" s="57">
        <f>E11*('KU Shares'!E12/'KU Shares'!E11)/('KU Efficiency'!E12/'KU Efficiency'!E11)</f>
        <v>0.41383797002302108</v>
      </c>
      <c r="F12" s="57">
        <f>F11*('KU Shares'!F12/'KU Shares'!F11)/('KU Efficiency'!F12/'KU Efficiency'!F11)</f>
        <v>8.538998226863366E-2</v>
      </c>
      <c r="G12" s="57">
        <f>G11*('KU Shares'!G12/'KU Shares'!G11)/('KU Efficiency'!G12/'KU Efficiency'!G11)</f>
        <v>1.9750876248769025</v>
      </c>
      <c r="H12" s="57">
        <f>H11*('KU Shares'!H12/'KU Shares'!H11)/('KU Efficiency'!H12/'KU Efficiency'!H11)</f>
        <v>0.45239657159571356</v>
      </c>
      <c r="I12" s="57">
        <f>I11*('KU Shares'!I12/'KU Shares'!I11)/('KU Efficiency'!I12/'KU Efficiency'!I11)</f>
        <v>4.0715691443614217</v>
      </c>
      <c r="J12" s="57">
        <f>J11*('KU Shares'!J12/'KU Shares'!J11)/('KU Efficiency'!J12/'KU Efficiency'!J11)</f>
        <v>0.40429218919029658</v>
      </c>
      <c r="K12" s="57">
        <f>K11*('KU Shares'!K12/'KU Shares'!K11)/('KU Efficiency'!K12/'KU Efficiency'!K11)</f>
        <v>3.0595849375604565</v>
      </c>
      <c r="L12" s="57">
        <f>'KU PV'!K12</f>
        <v>0</v>
      </c>
      <c r="M12" s="61"/>
      <c r="N12" s="57">
        <f t="shared" si="0"/>
        <v>12.447743640226445</v>
      </c>
      <c r="O12" s="57">
        <f t="shared" si="1"/>
        <v>15.200658610485396</v>
      </c>
    </row>
    <row r="13" spans="1:16" x14ac:dyDescent="0.2">
      <c r="A13" s="56">
        <v>2006</v>
      </c>
      <c r="B13" s="57">
        <f>B12*('KU Shares'!B13/'KU Shares'!B12)/('KU Efficiency'!B13/'KU Efficiency'!B12)</f>
        <v>0.64601470234797864</v>
      </c>
      <c r="C13" s="57">
        <f>C12*('KU Shares'!C13/'KU Shares'!C12)/('KU Efficiency'!C13/'KU Efficiency'!C12)</f>
        <v>2.0782801759653275</v>
      </c>
      <c r="D13" s="57">
        <f>D12*('KU Shares'!D13/'KU Shares'!D12)/('KU Efficiency'!D13/'KU Efficiency'!D12)</f>
        <v>1.9838693188725789</v>
      </c>
      <c r="E13" s="57">
        <f>E12*('KU Shares'!E13/'KU Shares'!E12)/('KU Efficiency'!E13/'KU Efficiency'!E12)</f>
        <v>0.4001379480751327</v>
      </c>
      <c r="F13" s="57">
        <f>F12*('KU Shares'!F13/'KU Shares'!F12)/('KU Efficiency'!F13/'KU Efficiency'!F12)</f>
        <v>8.3237725955975575E-2</v>
      </c>
      <c r="G13" s="57">
        <f>G12*('KU Shares'!G13/'KU Shares'!G12)/('KU Efficiency'!G13/'KU Efficiency'!G12)</f>
        <v>1.9648562854342595</v>
      </c>
      <c r="H13" s="57">
        <f>H12*('KU Shares'!H13/'KU Shares'!H12)/('KU Efficiency'!H13/'KU Efficiency'!H12)</f>
        <v>0.43453627864707811</v>
      </c>
      <c r="I13" s="57">
        <f>I12*('KU Shares'!I13/'KU Shares'!I12)/('KU Efficiency'!I13/'KU Efficiency'!I12)</f>
        <v>3.9108265078237028</v>
      </c>
      <c r="J13" s="57">
        <f>J12*('KU Shares'!J13/'KU Shares'!J12)/('KU Efficiency'!J13/'KU Efficiency'!J12)</f>
        <v>0.40512608641216585</v>
      </c>
      <c r="K13" s="57">
        <f>K12*('KU Shares'!K13/'KU Shares'!K12)/('KU Efficiency'!K13/'KU Efficiency'!K12)</f>
        <v>3.1042079875530169</v>
      </c>
      <c r="L13" s="57">
        <f>'KU PV'!K13</f>
        <v>0</v>
      </c>
      <c r="M13" s="61"/>
      <c r="N13" s="57">
        <f t="shared" si="0"/>
        <v>12.286798138773911</v>
      </c>
      <c r="O13" s="57">
        <f t="shared" si="1"/>
        <v>15.011093017087216</v>
      </c>
    </row>
    <row r="14" spans="1:16" x14ac:dyDescent="0.2">
      <c r="A14" s="56">
        <v>2007</v>
      </c>
      <c r="B14" s="57">
        <f>B13*('KU Shares'!B14/'KU Shares'!B13)/('KU Efficiency'!B14/'KU Efficiency'!B13)</f>
        <v>0.63659427064954111</v>
      </c>
      <c r="C14" s="57">
        <f>C13*('KU Shares'!C14/'KU Shares'!C13)/('KU Efficiency'!C14/'KU Efficiency'!C13)</f>
        <v>2.0631304288096772</v>
      </c>
      <c r="D14" s="57">
        <f>D13*('KU Shares'!D14/'KU Shares'!D13)/('KU Efficiency'!D14/'KU Efficiency'!D13)</f>
        <v>1.9821549002415526</v>
      </c>
      <c r="E14" s="57">
        <f>E13*('KU Shares'!E14/'KU Shares'!E13)/('KU Efficiency'!E14/'KU Efficiency'!E13)</f>
        <v>0.38707738979359513</v>
      </c>
      <c r="F14" s="57">
        <f>F13*('KU Shares'!F14/'KU Shares'!F13)/('KU Efficiency'!F14/'KU Efficiency'!F13)</f>
        <v>8.1346339712986965E-2</v>
      </c>
      <c r="G14" s="57">
        <f>G13*('KU Shares'!G14/'KU Shares'!G13)/('KU Efficiency'!G14/'KU Efficiency'!G13)</f>
        <v>1.9547460773391654</v>
      </c>
      <c r="H14" s="57">
        <f>H13*('KU Shares'!H14/'KU Shares'!H13)/('KU Efficiency'!H14/'KU Efficiency'!H13)</f>
        <v>0.42120799626743005</v>
      </c>
      <c r="I14" s="57">
        <f>I13*('KU Shares'!I14/'KU Shares'!I13)/('KU Efficiency'!I14/'KU Efficiency'!I13)</f>
        <v>3.7908719664068706</v>
      </c>
      <c r="J14" s="57">
        <f>J13*('KU Shares'!J14/'KU Shares'!J13)/('KU Efficiency'!J14/'KU Efficiency'!J13)</f>
        <v>0.40595998363403518</v>
      </c>
      <c r="K14" s="57">
        <f>K13*('KU Shares'!K14/'KU Shares'!K13)/('KU Efficiency'!K14/'KU Efficiency'!K13)</f>
        <v>3.1488310375455781</v>
      </c>
      <c r="L14" s="57">
        <f>'KU PV'!K14</f>
        <v>0</v>
      </c>
      <c r="M14" s="61"/>
      <c r="N14" s="57">
        <f t="shared" si="0"/>
        <v>12.172195690941216</v>
      </c>
      <c r="O14" s="57">
        <f t="shared" si="1"/>
        <v>14.871920390400433</v>
      </c>
    </row>
    <row r="15" spans="1:16" x14ac:dyDescent="0.2">
      <c r="A15" s="56">
        <v>2008</v>
      </c>
      <c r="B15" s="57">
        <f>B14*('KU Shares'!B15/'KU Shares'!B14)/('KU Efficiency'!B15/'KU Efficiency'!B14)</f>
        <v>0.6228956861410645</v>
      </c>
      <c r="C15" s="57">
        <f>C14*('KU Shares'!C15/'KU Shares'!C14)/('KU Efficiency'!C15/'KU Efficiency'!C14)</f>
        <v>2.0472206631341558</v>
      </c>
      <c r="D15" s="57">
        <f>D14*('KU Shares'!D15/'KU Shares'!D14)/('KU Efficiency'!D15/'KU Efficiency'!D14)</f>
        <v>1.9804419631754728</v>
      </c>
      <c r="E15" s="57">
        <f>E14*('KU Shares'!E15/'KU Shares'!E14)/('KU Efficiency'!E15/'KU Efficiency'!E14)</f>
        <v>0.37039459776498129</v>
      </c>
      <c r="F15" s="57">
        <f>F14*('KU Shares'!F15/'KU Shares'!F14)/('KU Efficiency'!F15/'KU Efficiency'!F14)</f>
        <v>7.8696556763768702E-2</v>
      </c>
      <c r="G15" s="57">
        <f>G14*('KU Shares'!G15/'KU Shares'!G14)/('KU Efficiency'!G15/'KU Efficiency'!G14)</f>
        <v>1.936694777833351</v>
      </c>
      <c r="H15" s="57">
        <f>H14*('KU Shares'!H15/'KU Shares'!H14)/('KU Efficiency'!H15/'KU Efficiency'!H14)</f>
        <v>0.40760584452776638</v>
      </c>
      <c r="I15" s="57">
        <f>I14*('KU Shares'!I15/'KU Shares'!I14)/('KU Efficiency'!I15/'KU Efficiency'!I14)</f>
        <v>3.6684526007498977</v>
      </c>
      <c r="J15" s="57">
        <f>J14*('KU Shares'!J15/'KU Shares'!J14)/('KU Efficiency'!J15/'KU Efficiency'!J14)</f>
        <v>0.40679388085590446</v>
      </c>
      <c r="K15" s="57">
        <f>K14*('KU Shares'!K15/'KU Shares'!K14)/('KU Efficiency'!K15/'KU Efficiency'!K14)</f>
        <v>3.1934540875381385</v>
      </c>
      <c r="L15" s="57">
        <f>'KU PV'!K15</f>
        <v>0</v>
      </c>
      <c r="M15" s="61"/>
      <c r="N15" s="57">
        <f t="shared" si="0"/>
        <v>12.04253430920928</v>
      </c>
      <c r="O15" s="57">
        <f t="shared" si="1"/>
        <v>14.712650658484499</v>
      </c>
    </row>
    <row r="16" spans="1:16" x14ac:dyDescent="0.2">
      <c r="A16" s="56">
        <v>2009</v>
      </c>
      <c r="B16" s="57">
        <f>B15*('KU Shares'!B16/'KU Shares'!B15)/('KU Efficiency'!B16/'KU Efficiency'!B15)</f>
        <v>0.61603013316126343</v>
      </c>
      <c r="C16" s="57">
        <f>C15*('KU Shares'!C16/'KU Shares'!C15)/('KU Efficiency'!C16/'KU Efficiency'!C15)</f>
        <v>2.0330234371742009</v>
      </c>
      <c r="D16" s="57">
        <f>D15*('KU Shares'!D16/'KU Shares'!D15)/('KU Efficiency'!D16/'KU Efficiency'!D15)</f>
        <v>1.9746962869011833</v>
      </c>
      <c r="E16" s="57">
        <f>E15*('KU Shares'!E16/'KU Shares'!E15)/('KU Efficiency'!E16/'KU Efficiency'!E15)</f>
        <v>0.35534417716135713</v>
      </c>
      <c r="F16" s="57">
        <f>F15*('KU Shares'!F16/'KU Shares'!F15)/('KU Efficiency'!F16/'KU Efficiency'!F15)</f>
        <v>7.6317175079027966E-2</v>
      </c>
      <c r="G16" s="57">
        <f>G15*('KU Shares'!G16/'KU Shares'!G15)/('KU Efficiency'!G16/'KU Efficiency'!G15)</f>
        <v>1.8675979373744747</v>
      </c>
      <c r="H16" s="57">
        <f>H15*('KU Shares'!H16/'KU Shares'!H15)/('KU Efficiency'!H16/'KU Efficiency'!H15)</f>
        <v>0.39577419903504846</v>
      </c>
      <c r="I16" s="57">
        <f>I15*('KU Shares'!I16/'KU Shares'!I15)/('KU Efficiency'!I16/'KU Efficiency'!I15)</f>
        <v>3.5619677913154364</v>
      </c>
      <c r="J16" s="57">
        <f>J15*('KU Shares'!J16/'KU Shares'!J15)/('KU Efficiency'!J16/'KU Efficiency'!J15)</f>
        <v>0.40762777807777378</v>
      </c>
      <c r="K16" s="57">
        <f>K15*('KU Shares'!K16/'KU Shares'!K15)/('KU Efficiency'!K16/'KU Efficiency'!K15)</f>
        <v>3.2599230062925182</v>
      </c>
      <c r="L16" s="57">
        <f>'KU PV'!K16</f>
        <v>0</v>
      </c>
      <c r="M16" s="61"/>
      <c r="N16" s="57">
        <f t="shared" si="0"/>
        <v>11.899248351236821</v>
      </c>
      <c r="O16" s="57">
        <f t="shared" si="1"/>
        <v>14.548301921572286</v>
      </c>
    </row>
    <row r="17" spans="1:15" x14ac:dyDescent="0.2">
      <c r="A17" s="56">
        <v>2010</v>
      </c>
      <c r="B17" s="57">
        <f>B16*('KU Shares'!B17/'KU Shares'!B16)/('KU Efficiency'!B17/'KU Efficiency'!B16)</f>
        <v>0.6126989014875619</v>
      </c>
      <c r="C17" s="57">
        <f>C16*('KU Shares'!C17/'KU Shares'!C16)/('KU Efficiency'!C17/'KU Efficiency'!C16)</f>
        <v>2.0092535879004618</v>
      </c>
      <c r="D17" s="57">
        <f>D16*('KU Shares'!D17/'KU Shares'!D16)/('KU Efficiency'!D17/'KU Efficiency'!D16)</f>
        <v>1.9697465070287106</v>
      </c>
      <c r="E17" s="57">
        <f>E16*('KU Shares'!E17/'KU Shares'!E16)/('KU Efficiency'!E17/'KU Efficiency'!E16)</f>
        <v>0.34143002411473072</v>
      </c>
      <c r="F17" s="57">
        <f>F16*('KU Shares'!F17/'KU Shares'!F16)/('KU Efficiency'!F17/'KU Efficiency'!F16)</f>
        <v>7.4439427243986431E-2</v>
      </c>
      <c r="G17" s="57">
        <f>G16*('KU Shares'!G17/'KU Shares'!G16)/('KU Efficiency'!G17/'KU Efficiency'!G16)</f>
        <v>1.8030306261288751</v>
      </c>
      <c r="H17" s="57">
        <f>H16*('KU Shares'!H17/'KU Shares'!H16)/('KU Efficiency'!H17/'KU Efficiency'!H16)</f>
        <v>0.38429985609249706</v>
      </c>
      <c r="I17" s="57">
        <f>I16*('KU Shares'!I17/'KU Shares'!I16)/('KU Efficiency'!I17/'KU Efficiency'!I16)</f>
        <v>3.4586987048324738</v>
      </c>
      <c r="J17" s="57">
        <f>J16*('KU Shares'!J17/'KU Shares'!J16)/('KU Efficiency'!J17/'KU Efficiency'!J16)</f>
        <v>0.408461675299643</v>
      </c>
      <c r="K17" s="57">
        <f>K16*('KU Shares'!K17/'KU Shares'!K16)/('KU Efficiency'!K17/'KU Efficiency'!K16)</f>
        <v>3.3350571772628257</v>
      </c>
      <c r="L17" s="57">
        <f>'KU PV'!K17</f>
        <v>0</v>
      </c>
      <c r="M17" s="61"/>
      <c r="N17" s="57">
        <f t="shared" si="0"/>
        <v>11.775163998003741</v>
      </c>
      <c r="O17" s="57">
        <f t="shared" si="1"/>
        <v>14.397116487391765</v>
      </c>
    </row>
    <row r="18" spans="1:15" x14ac:dyDescent="0.2">
      <c r="A18" s="56">
        <v>2011</v>
      </c>
      <c r="B18" s="57">
        <f>B17*('KU Shares'!B18/'KU Shares'!B17)/('KU Efficiency'!B18/'KU Efficiency'!B17)</f>
        <v>0.61122029310149684</v>
      </c>
      <c r="C18" s="57">
        <f>C17*('KU Shares'!C18/'KU Shares'!C17)/('KU Efficiency'!C18/'KU Efficiency'!C17)</f>
        <v>1.9912840464885724</v>
      </c>
      <c r="D18" s="57">
        <f>D17*('KU Shares'!D18/'KU Shares'!D17)/('KU Efficiency'!D18/'KU Efficiency'!D17)</f>
        <v>1.9661128637861844</v>
      </c>
      <c r="E18" s="57">
        <f>E17*('KU Shares'!E18/'KU Shares'!E17)/('KU Efficiency'!E18/'KU Efficiency'!E17)</f>
        <v>0.33856759067369074</v>
      </c>
      <c r="F18" s="57">
        <f>F17*('KU Shares'!F18/'KU Shares'!F17)/('KU Efficiency'!F18/'KU Efficiency'!F17)</f>
        <v>7.359559897049868E-2</v>
      </c>
      <c r="G18" s="57">
        <f>G17*('KU Shares'!G18/'KU Shares'!G17)/('KU Efficiency'!G18/'KU Efficiency'!G17)</f>
        <v>1.7564045785633979</v>
      </c>
      <c r="H18" s="57">
        <f>H17*('KU Shares'!H18/'KU Shares'!H17)/('KU Efficiency'!H18/'KU Efficiency'!H17)</f>
        <v>0.37585775909593194</v>
      </c>
      <c r="I18" s="57">
        <f>I17*('KU Shares'!I18/'KU Shares'!I17)/('KU Efficiency'!I18/'KU Efficiency'!I17)</f>
        <v>3.3827198318633878</v>
      </c>
      <c r="J18" s="57">
        <f>J17*('KU Shares'!J18/'KU Shares'!J17)/('KU Efficiency'!J18/'KU Efficiency'!J17)</f>
        <v>0.40929557252151227</v>
      </c>
      <c r="K18" s="57">
        <f>K17*('KU Shares'!K18/'KU Shares'!K17)/('KU Efficiency'!K18/'KU Efficiency'!K17)</f>
        <v>3.4607600141626587</v>
      </c>
      <c r="L18" s="57">
        <f>'KU PV'!K18</f>
        <v>0</v>
      </c>
      <c r="M18" s="61"/>
      <c r="N18" s="57">
        <f t="shared" si="0"/>
        <v>11.763313809637264</v>
      </c>
      <c r="O18" s="57">
        <f t="shared" si="1"/>
        <v>14.365818149227332</v>
      </c>
    </row>
    <row r="19" spans="1:15" x14ac:dyDescent="0.2">
      <c r="A19" s="56">
        <v>2012</v>
      </c>
      <c r="B19" s="57">
        <f>B18*('KU Shares'!B19/'KU Shares'!B18)/('KU Efficiency'!B19/'KU Efficiency'!B18)</f>
        <v>0.61020073270490305</v>
      </c>
      <c r="C19" s="57">
        <f>C18*('KU Shares'!C19/'KU Shares'!C18)/('KU Efficiency'!C19/'KU Efficiency'!C18)</f>
        <v>1.9744004033805502</v>
      </c>
      <c r="D19" s="57">
        <f>D18*('KU Shares'!D19/'KU Shares'!D18)/('KU Efficiency'!D19/'KU Efficiency'!D18)</f>
        <v>1.9644961879829765</v>
      </c>
      <c r="E19" s="57">
        <f>E18*('KU Shares'!E19/'KU Shares'!E18)/('KU Efficiency'!E19/'KU Efficiency'!E18)</f>
        <v>0.33468950608865361</v>
      </c>
      <c r="F19" s="57">
        <f>F18*('KU Shares'!F19/'KU Shares'!F18)/('KU Efficiency'!F19/'KU Efficiency'!F18)</f>
        <v>7.2545200189502113E-2</v>
      </c>
      <c r="G19" s="57">
        <f>G18*('KU Shares'!G19/'KU Shares'!G18)/('KU Efficiency'!G19/'KU Efficiency'!G18)</f>
        <v>1.7082658069564434</v>
      </c>
      <c r="H19" s="57">
        <f>H18*('KU Shares'!H19/'KU Shares'!H18)/('KU Efficiency'!H19/'KU Efficiency'!H18)</f>
        <v>0.37197307304495886</v>
      </c>
      <c r="I19" s="57">
        <f>I18*('KU Shares'!I19/'KU Shares'!I18)/('KU Efficiency'!I19/'KU Efficiency'!I18)</f>
        <v>3.3477576574046295</v>
      </c>
      <c r="J19" s="57">
        <f>J18*('KU Shares'!J19/'KU Shares'!J18)/('KU Efficiency'!J19/'KU Efficiency'!J18)</f>
        <v>0.41012946974338155</v>
      </c>
      <c r="K19" s="57">
        <f>K18*('KU Shares'!K19/'KU Shares'!K18)/('KU Efficiency'!K19/'KU Efficiency'!K18)</f>
        <v>3.5371359231172192</v>
      </c>
      <c r="L19" s="57">
        <f>'KU PV'!K19</f>
        <v>0</v>
      </c>
      <c r="M19" s="61"/>
      <c r="N19" s="57">
        <f t="shared" si="0"/>
        <v>11.746992824527766</v>
      </c>
      <c r="O19" s="57">
        <f t="shared" si="1"/>
        <v>14.331593960613219</v>
      </c>
    </row>
    <row r="20" spans="1:15" x14ac:dyDescent="0.2">
      <c r="A20" s="56">
        <v>2013</v>
      </c>
      <c r="B20" s="57">
        <f>B19*('KU Shares'!B20/'KU Shares'!B19)/('KU Efficiency'!B20/'KU Efficiency'!B19)</f>
        <v>0.60931194438308556</v>
      </c>
      <c r="C20" s="57">
        <f>C19*('KU Shares'!C20/'KU Shares'!C19)/('KU Efficiency'!C20/'KU Efficiency'!C19)</f>
        <v>1.9613473824809944</v>
      </c>
      <c r="D20" s="57">
        <f>D19*('KU Shares'!D20/'KU Shares'!D19)/('KU Efficiency'!D20/'KU Efficiency'!D19)</f>
        <v>1.9627919774572573</v>
      </c>
      <c r="E20" s="57">
        <f>E19*('KU Shares'!E20/'KU Shares'!E19)/('KU Efficiency'!E20/'KU Efficiency'!E19)</f>
        <v>0.32993924319464568</v>
      </c>
      <c r="F20" s="57">
        <f>F19*('KU Shares'!F20/'KU Shares'!F19)/('KU Efficiency'!F20/'KU Efficiency'!F19)</f>
        <v>7.1692538634629183E-2</v>
      </c>
      <c r="G20" s="57">
        <f>G19*('KU Shares'!G20/'KU Shares'!G19)/('KU Efficiency'!G20/'KU Efficiency'!G19)</f>
        <v>1.6595809379139792</v>
      </c>
      <c r="H20" s="57">
        <f>H19*('KU Shares'!H20/'KU Shares'!H19)/('KU Efficiency'!H20/'KU Efficiency'!H19)</f>
        <v>0.36759016887859253</v>
      </c>
      <c r="I20" s="57">
        <f>I19*('KU Shares'!I20/'KU Shares'!I19)/('KU Efficiency'!I20/'KU Efficiency'!I19)</f>
        <v>3.3083115199073334</v>
      </c>
      <c r="J20" s="57">
        <f>J19*('KU Shares'!J20/'KU Shares'!J19)/('KU Efficiency'!J20/'KU Efficiency'!J19)</f>
        <v>0.41096336696525082</v>
      </c>
      <c r="K20" s="57">
        <f>K19*('KU Shares'!K20/'KU Shares'!K19)/('KU Efficiency'!K20/'KU Efficiency'!K19)</f>
        <v>3.6237963660827321</v>
      </c>
      <c r="L20" s="57">
        <f>'KU PV'!K20</f>
        <v>0</v>
      </c>
      <c r="M20" s="61"/>
      <c r="N20" s="57">
        <f t="shared" si="0"/>
        <v>11.73466611903442</v>
      </c>
      <c r="O20" s="57">
        <f t="shared" si="1"/>
        <v>14.3053254458985</v>
      </c>
    </row>
    <row r="21" spans="1:15" x14ac:dyDescent="0.2">
      <c r="A21" s="56">
        <v>2014</v>
      </c>
      <c r="B21" s="57">
        <f>B20*('KU Shares'!B21/'KU Shares'!B20)/('KU Efficiency'!B21/'KU Efficiency'!B20)</f>
        <v>0.60177627380731369</v>
      </c>
      <c r="C21" s="57">
        <f>C20*('KU Shares'!C21/'KU Shares'!C20)/('KU Efficiency'!C21/'KU Efficiency'!C20)</f>
        <v>1.9341945735280404</v>
      </c>
      <c r="D21" s="57">
        <f>D20*('KU Shares'!D21/'KU Shares'!D20)/('KU Efficiency'!D21/'KU Efficiency'!D20)</f>
        <v>1.9633585158121638</v>
      </c>
      <c r="E21" s="57">
        <f>E20*('KU Shares'!E21/'KU Shares'!E20)/('KU Efficiency'!E21/'KU Efficiency'!E20)</f>
        <v>0.32438546339739693</v>
      </c>
      <c r="F21" s="57">
        <f>F20*('KU Shares'!F21/'KU Shares'!F20)/('KU Efficiency'!F21/'KU Efficiency'!F20)</f>
        <v>7.0593557442611615E-2</v>
      </c>
      <c r="G21" s="57">
        <f>G20*('KU Shares'!G21/'KU Shares'!G20)/('KU Efficiency'!G21/'KU Efficiency'!G20)</f>
        <v>1.6156041349751487</v>
      </c>
      <c r="H21" s="57">
        <f>H20*('KU Shares'!H21/'KU Shares'!H20)/('KU Efficiency'!H21/'KU Efficiency'!H20)</f>
        <v>0.36361769445745051</v>
      </c>
      <c r="I21" s="57">
        <f>I20*('KU Shares'!I21/'KU Shares'!I20)/('KU Efficiency'!I21/'KU Efficiency'!I20)</f>
        <v>3.2725592501170557</v>
      </c>
      <c r="J21" s="57">
        <f>J20*('KU Shares'!J21/'KU Shares'!J20)/('KU Efficiency'!J21/'KU Efficiency'!J20)</f>
        <v>0.41179726418712015</v>
      </c>
      <c r="K21" s="57">
        <f>K20*('KU Shares'!K21/'KU Shares'!K20)/('KU Efficiency'!K21/'KU Efficiency'!K20)</f>
        <v>3.7264195560923561</v>
      </c>
      <c r="L21" s="57">
        <f>'KU PV'!K21</f>
        <v>0</v>
      </c>
      <c r="M21" s="61"/>
      <c r="N21" s="57">
        <f t="shared" si="0"/>
        <v>11.748335436481304</v>
      </c>
      <c r="O21" s="57">
        <f t="shared" si="1"/>
        <v>14.284306283816658</v>
      </c>
    </row>
    <row r="22" spans="1:15" x14ac:dyDescent="0.2">
      <c r="A22" s="56">
        <v>2015</v>
      </c>
      <c r="B22" s="57">
        <f>B21*('KU Shares'!B22/'KU Shares'!B21)/('KU Efficiency'!B22/'KU Efficiency'!B21)</f>
        <v>0.59419039285868669</v>
      </c>
      <c r="C22" s="57">
        <f>C21*('KU Shares'!C22/'KU Shares'!C21)/('KU Efficiency'!C22/'KU Efficiency'!C21)</f>
        <v>1.9094642792092285</v>
      </c>
      <c r="D22" s="57">
        <f>D21*('KU Shares'!D22/'KU Shares'!D21)/('KU Efficiency'!D22/'KU Efficiency'!D21)</f>
        <v>1.9639506631922838</v>
      </c>
      <c r="E22" s="57">
        <f>E21*('KU Shares'!E22/'KU Shares'!E21)/('KU Efficiency'!E22/'KU Efficiency'!E21)</f>
        <v>0.31932738474972389</v>
      </c>
      <c r="F22" s="57">
        <f>F21*('KU Shares'!F22/'KU Shares'!F21)/('KU Efficiency'!F22/'KU Efficiency'!F21)</f>
        <v>6.9597706124302758E-2</v>
      </c>
      <c r="G22" s="57">
        <f>G21*('KU Shares'!G22/'KU Shares'!G21)/('KU Efficiency'!G22/'KU Efficiency'!G21)</f>
        <v>1.5774229657775165</v>
      </c>
      <c r="H22" s="57">
        <f>H21*('KU Shares'!H22/'KU Shares'!H21)/('KU Efficiency'!H22/'KU Efficiency'!H21)</f>
        <v>0.36058374034972435</v>
      </c>
      <c r="I22" s="57">
        <f>I21*('KU Shares'!I22/'KU Shares'!I21)/('KU Efficiency'!I22/'KU Efficiency'!I21)</f>
        <v>3.24525366314752</v>
      </c>
      <c r="J22" s="57">
        <f>J21*('KU Shares'!J22/'KU Shares'!J21)/('KU Efficiency'!J22/'KU Efficiency'!J21)</f>
        <v>0.41263116140898937</v>
      </c>
      <c r="K22" s="57">
        <f>K21*('KU Shares'!K22/'KU Shares'!K21)/('KU Efficiency'!K22/'KU Efficiency'!K21)</f>
        <v>3.8254420034848318</v>
      </c>
      <c r="L22" s="57">
        <f>'KU PV'!K22</f>
        <v>0</v>
      </c>
      <c r="M22" s="61"/>
      <c r="N22" s="57">
        <f t="shared" si="0"/>
        <v>11.774209288234891</v>
      </c>
      <c r="O22" s="57">
        <f t="shared" si="1"/>
        <v>14.277863960302806</v>
      </c>
    </row>
    <row r="23" spans="1:15" x14ac:dyDescent="0.2">
      <c r="A23" s="56">
        <v>2016</v>
      </c>
      <c r="B23" s="57">
        <f>B22*('KU Shares'!B23/'KU Shares'!B22)/('KU Efficiency'!B23/'KU Efficiency'!B22)</f>
        <v>0.58811167504877637</v>
      </c>
      <c r="C23" s="57">
        <f>C22*('KU Shares'!C23/'KU Shares'!C22)/('KU Efficiency'!C23/'KU Efficiency'!C22)</f>
        <v>1.8883492415800875</v>
      </c>
      <c r="D23" s="57">
        <f>D22*('KU Shares'!D23/'KU Shares'!D22)/('KU Efficiency'!D23/'KU Efficiency'!D22)</f>
        <v>1.9647202660682761</v>
      </c>
      <c r="E23" s="57">
        <f>E22*('KU Shares'!E23/'KU Shares'!E22)/('KU Efficiency'!E23/'KU Efficiency'!E22)</f>
        <v>0.31495816909810098</v>
      </c>
      <c r="F23" s="57">
        <f>F22*('KU Shares'!F23/'KU Shares'!F22)/('KU Efficiency'!F23/'KU Efficiency'!F22)</f>
        <v>6.8798161124666607E-2</v>
      </c>
      <c r="G23" s="57">
        <f>G22*('KU Shares'!G23/'KU Shares'!G22)/('KU Efficiency'!G23/'KU Efficiency'!G22)</f>
        <v>1.5455961098331497</v>
      </c>
      <c r="H23" s="57">
        <f>H22*('KU Shares'!H23/'KU Shares'!H22)/('KU Efficiency'!H23/'KU Efficiency'!H22)</f>
        <v>0.35813246057163373</v>
      </c>
      <c r="I23" s="57">
        <f>I22*('KU Shares'!I23/'KU Shares'!I22)/('KU Efficiency'!I23/'KU Efficiency'!I22)</f>
        <v>3.2231921451447043</v>
      </c>
      <c r="J23" s="57">
        <f>J22*('KU Shares'!J23/'KU Shares'!J22)/('KU Efficiency'!J23/'KU Efficiency'!J22)</f>
        <v>0.41346505863085864</v>
      </c>
      <c r="K23" s="57">
        <f>K22*('KU Shares'!K23/'KU Shares'!K22)/('KU Efficiency'!K23/'KU Efficiency'!K22)</f>
        <v>3.9294211435861093</v>
      </c>
      <c r="L23" s="57">
        <f>'KU PV'!K23</f>
        <v>0</v>
      </c>
      <c r="M23" s="61"/>
      <c r="N23" s="57">
        <f t="shared" si="0"/>
        <v>11.8182835140575</v>
      </c>
      <c r="O23" s="57">
        <f t="shared" si="1"/>
        <v>14.294744430686363</v>
      </c>
    </row>
    <row r="24" spans="1:15" x14ac:dyDescent="0.2">
      <c r="A24" s="56">
        <v>2017</v>
      </c>
      <c r="B24" s="57">
        <f>B23*('KU Shares'!B24/'KU Shares'!B23)/('KU Efficiency'!B24/'KU Efficiency'!B23)</f>
        <v>0.58314411845509906</v>
      </c>
      <c r="C24" s="57">
        <f>C23*('KU Shares'!C24/'KU Shares'!C23)/('KU Efficiency'!C24/'KU Efficiency'!C23)</f>
        <v>1.870793071194069</v>
      </c>
      <c r="D24" s="57">
        <f>D23*('KU Shares'!D24/'KU Shares'!D23)/('KU Efficiency'!D24/'KU Efficiency'!D23)</f>
        <v>1.9652445192814669</v>
      </c>
      <c r="E24" s="57">
        <f>E23*('KU Shares'!E24/'KU Shares'!E23)/('KU Efficiency'!E24/'KU Efficiency'!E23)</f>
        <v>0.31172042287745905</v>
      </c>
      <c r="F24" s="57">
        <f>F23*('KU Shares'!F24/'KU Shares'!F23)/('KU Efficiency'!F24/'KU Efficiency'!F23)</f>
        <v>6.7998757953709604E-2</v>
      </c>
      <c r="G24" s="57">
        <f>G23*('KU Shares'!G24/'KU Shares'!G23)/('KU Efficiency'!G24/'KU Efficiency'!G23)</f>
        <v>1.5179972356363356</v>
      </c>
      <c r="H24" s="57">
        <f>H23*('KU Shares'!H24/'KU Shares'!H23)/('KU Efficiency'!H24/'KU Efficiency'!H23)</f>
        <v>0.35615331191683147</v>
      </c>
      <c r="I24" s="57">
        <f>I23*('KU Shares'!I24/'KU Shares'!I23)/('KU Efficiency'!I24/'KU Efficiency'!I23)</f>
        <v>3.2053798072514841</v>
      </c>
      <c r="J24" s="57">
        <f>J23*('KU Shares'!J24/'KU Shares'!J23)/('KU Efficiency'!J24/'KU Efficiency'!J23)</f>
        <v>0.41429895585272791</v>
      </c>
      <c r="K24" s="57">
        <f>K23*('KU Shares'!K24/'KU Shares'!K23)/('KU Efficiency'!K24/'KU Efficiency'!K23)</f>
        <v>4.0233703701464067</v>
      </c>
      <c r="L24" s="57">
        <f>'KU PV'!K24</f>
        <v>0</v>
      </c>
      <c r="M24" s="61"/>
      <c r="N24" s="57">
        <f t="shared" si="0"/>
        <v>11.862163380916421</v>
      </c>
      <c r="O24" s="57">
        <f t="shared" si="1"/>
        <v>14.316100570565588</v>
      </c>
    </row>
    <row r="25" spans="1:15" x14ac:dyDescent="0.2">
      <c r="A25" s="56">
        <v>2018</v>
      </c>
      <c r="B25" s="57">
        <f>B24*('KU Shares'!B25/'KU Shares'!B24)/('KU Efficiency'!B25/'KU Efficiency'!B24)</f>
        <v>0.57797025784320355</v>
      </c>
      <c r="C25" s="57">
        <f>C24*('KU Shares'!C25/'KU Shares'!C24)/('KU Efficiency'!C25/'KU Efficiency'!C24)</f>
        <v>1.8527318495604077</v>
      </c>
      <c r="D25" s="57">
        <f>D24*('KU Shares'!D25/'KU Shares'!D24)/('KU Efficiency'!D25/'KU Efficiency'!D24)</f>
        <v>1.965718395562394</v>
      </c>
      <c r="E25" s="57">
        <f>E24*('KU Shares'!E25/'KU Shares'!E24)/('KU Efficiency'!E25/'KU Efficiency'!E24)</f>
        <v>0.30838455003722987</v>
      </c>
      <c r="F25" s="57">
        <f>F24*('KU Shares'!F25/'KU Shares'!F24)/('KU Efficiency'!F25/'KU Efficiency'!F24)</f>
        <v>6.7243953348762306E-2</v>
      </c>
      <c r="G25" s="57">
        <f>G24*('KU Shares'!G25/'KU Shares'!G24)/('KU Efficiency'!G25/'KU Efficiency'!G24)</f>
        <v>1.4932371773893225</v>
      </c>
      <c r="H25" s="57">
        <f>H24*('KU Shares'!H25/'KU Shares'!H24)/('KU Efficiency'!H25/'KU Efficiency'!H24)</f>
        <v>0.35457063314061155</v>
      </c>
      <c r="I25" s="57">
        <f>I24*('KU Shares'!I25/'KU Shares'!I24)/('KU Efficiency'!I25/'KU Efficiency'!I24)</f>
        <v>3.1911356982655041</v>
      </c>
      <c r="J25" s="57">
        <f>J24*('KU Shares'!J25/'KU Shares'!J24)/('KU Efficiency'!J25/'KU Efficiency'!J24)</f>
        <v>0.41513285307459719</v>
      </c>
      <c r="K25" s="57">
        <f>K24*('KU Shares'!K25/'KU Shares'!K24)/('KU Efficiency'!K25/'KU Efficiency'!K24)</f>
        <v>4.111888973449382</v>
      </c>
      <c r="L25" s="57">
        <f>'KU PV'!K25</f>
        <v>0</v>
      </c>
      <c r="M25" s="61"/>
      <c r="N25" s="57">
        <f t="shared" si="0"/>
        <v>11.907312234267804</v>
      </c>
      <c r="O25" s="57">
        <f t="shared" si="1"/>
        <v>14.338014341671416</v>
      </c>
    </row>
    <row r="26" spans="1:15" x14ac:dyDescent="0.2">
      <c r="A26" s="56">
        <v>2019</v>
      </c>
      <c r="B26" s="57">
        <f>B25*('KU Shares'!B26/'KU Shares'!B25)/('KU Efficiency'!B26/'KU Efficiency'!B25)</f>
        <v>0.57316450322077583</v>
      </c>
      <c r="C26" s="57">
        <f>C25*('KU Shares'!C26/'KU Shares'!C25)/('KU Efficiency'!C26/'KU Efficiency'!C25)</f>
        <v>1.8368516412245779</v>
      </c>
      <c r="D26" s="57">
        <f>D25*('KU Shares'!D26/'KU Shares'!D25)/('KU Efficiency'!D26/'KU Efficiency'!D25)</f>
        <v>1.9659934209176715</v>
      </c>
      <c r="E26" s="57">
        <f>E25*('KU Shares'!E26/'KU Shares'!E25)/('KU Efficiency'!E26/'KU Efficiency'!E25)</f>
        <v>0.30543434158673005</v>
      </c>
      <c r="F26" s="57">
        <f>F25*('KU Shares'!F26/'KU Shares'!F25)/('KU Efficiency'!F26/'KU Efficiency'!F25)</f>
        <v>6.64906214470114E-2</v>
      </c>
      <c r="G26" s="57">
        <f>G25*('KU Shares'!G26/'KU Shares'!G25)/('KU Efficiency'!G26/'KU Efficiency'!G25)</f>
        <v>1.4714710131843827</v>
      </c>
      <c r="H26" s="57">
        <f>H25*('KU Shares'!H26/'KU Shares'!H25)/('KU Efficiency'!H26/'KU Efficiency'!H25)</f>
        <v>0.35334616146912168</v>
      </c>
      <c r="I26" s="57">
        <f>I25*('KU Shares'!I26/'KU Shares'!I25)/('KU Efficiency'!I26/'KU Efficiency'!I25)</f>
        <v>3.1801154532220952</v>
      </c>
      <c r="J26" s="57">
        <f>J25*('KU Shares'!J26/'KU Shares'!J25)/('KU Efficiency'!J26/'KU Efficiency'!J25)</f>
        <v>0.41596675029646646</v>
      </c>
      <c r="K26" s="57">
        <f>K25*('KU Shares'!K26/'KU Shares'!K25)/('KU Efficiency'!K26/'KU Efficiency'!K25)</f>
        <v>4.1974506417449922</v>
      </c>
      <c r="L26" s="57">
        <f>'KU PV'!K26</f>
        <v>0</v>
      </c>
      <c r="M26" s="61"/>
      <c r="N26" s="57">
        <f t="shared" si="0"/>
        <v>11.956268403868471</v>
      </c>
      <c r="O26" s="57">
        <f t="shared" si="1"/>
        <v>14.366284548313825</v>
      </c>
    </row>
    <row r="27" spans="1:15" x14ac:dyDescent="0.2">
      <c r="A27" s="56">
        <v>2020</v>
      </c>
      <c r="B27" s="57">
        <f>B26*('KU Shares'!B27/'KU Shares'!B26)/('KU Efficiency'!B27/'KU Efficiency'!B26)</f>
        <v>0.56831384091360182</v>
      </c>
      <c r="C27" s="57">
        <f>C26*('KU Shares'!C27/'KU Shares'!C26)/('KU Efficiency'!C27/'KU Efficiency'!C26)</f>
        <v>1.8222979645177617</v>
      </c>
      <c r="D27" s="57">
        <f>D26*('KU Shares'!D27/'KU Shares'!D26)/('KU Efficiency'!D27/'KU Efficiency'!D26)</f>
        <v>1.9662576624799624</v>
      </c>
      <c r="E27" s="57">
        <f>E26*('KU Shares'!E27/'KU Shares'!E26)/('KU Efficiency'!E27/'KU Efficiency'!E26)</f>
        <v>0.30186567329383701</v>
      </c>
      <c r="F27" s="57">
        <f>F26*('KU Shares'!F27/'KU Shares'!F26)/('KU Efficiency'!F27/'KU Efficiency'!F26)</f>
        <v>6.5842983537652458E-2</v>
      </c>
      <c r="G27" s="57">
        <f>G26*('KU Shares'!G27/'KU Shares'!G26)/('KU Efficiency'!G27/'KU Efficiency'!G26)</f>
        <v>1.451158716485607</v>
      </c>
      <c r="H27" s="57">
        <f>H26*('KU Shares'!H27/'KU Shares'!H26)/('KU Efficiency'!H27/'KU Efficiency'!H26)</f>
        <v>0.35188177710888796</v>
      </c>
      <c r="I27" s="57">
        <f>I26*('KU Shares'!I27/'KU Shares'!I26)/('KU Efficiency'!I27/'KU Efficiency'!I26)</f>
        <v>3.1669359939799921</v>
      </c>
      <c r="J27" s="57">
        <f>J26*('KU Shares'!J27/'KU Shares'!J26)/('KU Efficiency'!J27/'KU Efficiency'!J26)</f>
        <v>0.41680064751833573</v>
      </c>
      <c r="K27" s="57">
        <f>K26*('KU Shares'!K27/'KU Shares'!K26)/('KU Efficiency'!K27/'KU Efficiency'!K26)</f>
        <v>4.2793131914789528</v>
      </c>
      <c r="L27" s="57">
        <f>'KU PV'!K27</f>
        <v>0</v>
      </c>
      <c r="M27" s="61"/>
      <c r="N27" s="57">
        <f t="shared" si="0"/>
        <v>12.000056645883229</v>
      </c>
      <c r="O27" s="57">
        <f t="shared" si="1"/>
        <v>14.390668451314593</v>
      </c>
    </row>
    <row r="28" spans="1:15" x14ac:dyDescent="0.2">
      <c r="A28" s="64">
        <v>2021</v>
      </c>
      <c r="B28" s="57">
        <f>B27*('KU Shares'!B28/'KU Shares'!B27)/('KU Efficiency'!B28/'KU Efficiency'!B27)</f>
        <v>0.56430549226071569</v>
      </c>
      <c r="C28" s="57">
        <f>C27*('KU Shares'!C28/'KU Shares'!C27)/('KU Efficiency'!C28/'KU Efficiency'!C27)</f>
        <v>1.8085661576805578</v>
      </c>
      <c r="D28" s="57">
        <f>D27*('KU Shares'!D28/'KU Shares'!D27)/('KU Efficiency'!D28/'KU Efficiency'!D27)</f>
        <v>1.9668624275001094</v>
      </c>
      <c r="E28" s="57">
        <f>E27*('KU Shares'!E28/'KU Shares'!E27)/('KU Efficiency'!E28/'KU Efficiency'!E27)</f>
        <v>0.29853163298299545</v>
      </c>
      <c r="F28" s="57">
        <f>F27*('KU Shares'!F28/'KU Shares'!F27)/('KU Efficiency'!F28/'KU Efficiency'!F27)</f>
        <v>6.5043718122863275E-2</v>
      </c>
      <c r="G28" s="57">
        <f>G27*('KU Shares'!G28/'KU Shares'!G27)/('KU Efficiency'!G28/'KU Efficiency'!G27)</f>
        <v>1.4333693999302335</v>
      </c>
      <c r="H28" s="57">
        <f>H27*('KU Shares'!H28/'KU Shares'!H27)/('KU Efficiency'!H28/'KU Efficiency'!H27)</f>
        <v>0.35064966740324804</v>
      </c>
      <c r="I28" s="57">
        <f>I27*('KU Shares'!I28/'KU Shares'!I27)/('KU Efficiency'!I28/'KU Efficiency'!I27)</f>
        <v>3.1558470066292328</v>
      </c>
      <c r="J28" s="57">
        <f>J27*('KU Shares'!J28/'KU Shares'!J27)/('KU Efficiency'!J28/'KU Efficiency'!J27)</f>
        <v>0.417634544740205</v>
      </c>
      <c r="K28" s="57">
        <f>K27*('KU Shares'!K28/'KU Shares'!K27)/('KU Efficiency'!K28/'KU Efficiency'!K27)</f>
        <v>4.3654652176448678</v>
      </c>
      <c r="L28" s="57">
        <f>'KU PV'!K28</f>
        <v>0</v>
      </c>
      <c r="M28" s="61"/>
      <c r="N28" s="57">
        <f t="shared" si="0"/>
        <v>12.053403614953757</v>
      </c>
      <c r="O28" s="57">
        <f t="shared" si="1"/>
        <v>14.426275264895029</v>
      </c>
    </row>
    <row r="29" spans="1:15" x14ac:dyDescent="0.2">
      <c r="A29" s="64">
        <v>2022</v>
      </c>
      <c r="B29" s="57">
        <f>B28*('KU Shares'!B29/'KU Shares'!B28)/('KU Efficiency'!B29/'KU Efficiency'!B28)</f>
        <v>0.56029130063418797</v>
      </c>
      <c r="C29" s="57">
        <f>C28*('KU Shares'!C29/'KU Shares'!C28)/('KU Efficiency'!C29/'KU Efficiency'!C28)</f>
        <v>1.7971418598694711</v>
      </c>
      <c r="D29" s="57">
        <f>D28*('KU Shares'!D29/'KU Shares'!D28)/('KU Efficiency'!D29/'KU Efficiency'!D28)</f>
        <v>1.9673407086602313</v>
      </c>
      <c r="E29" s="57">
        <f>E28*('KU Shares'!E29/'KU Shares'!E28)/('KU Efficiency'!E29/'KU Efficiency'!E28)</f>
        <v>0.29519473498447912</v>
      </c>
      <c r="F29" s="57">
        <f>F28*('KU Shares'!F29/'KU Shares'!F28)/('KU Efficiency'!F29/'KU Efficiency'!F28)</f>
        <v>6.4347056513982398E-2</v>
      </c>
      <c r="G29" s="57">
        <f>G28*('KU Shares'!G29/'KU Shares'!G28)/('KU Efficiency'!G29/'KU Efficiency'!G28)</f>
        <v>1.4172530470236322</v>
      </c>
      <c r="H29" s="57">
        <f>H28*('KU Shares'!H29/'KU Shares'!H28)/('KU Efficiency'!H29/'KU Efficiency'!H28)</f>
        <v>0.34959026550142508</v>
      </c>
      <c r="I29" s="57">
        <f>I28*('KU Shares'!I29/'KU Shares'!I28)/('KU Efficiency'!I29/'KU Efficiency'!I28)</f>
        <v>3.146312389512826</v>
      </c>
      <c r="J29" s="57">
        <f>J28*('KU Shares'!J29/'KU Shares'!J28)/('KU Efficiency'!J29/'KU Efficiency'!J28)</f>
        <v>0.41846844196207428</v>
      </c>
      <c r="K29" s="57">
        <f>K28*('KU Shares'!K29/'KU Shares'!K28)/('KU Efficiency'!K29/'KU Efficiency'!K28)</f>
        <v>4.4457472276440466</v>
      </c>
      <c r="L29" s="57">
        <f>'KU PV'!K29</f>
        <v>0</v>
      </c>
      <c r="M29" s="61"/>
      <c r="N29" s="57">
        <f t="shared" si="0"/>
        <v>12.104253871802699</v>
      </c>
      <c r="O29" s="57">
        <f t="shared" si="1"/>
        <v>14.461687032306358</v>
      </c>
    </row>
    <row r="30" spans="1:15" x14ac:dyDescent="0.2">
      <c r="A30" s="64">
        <v>2023</v>
      </c>
      <c r="B30" s="57">
        <f>B29*('KU Shares'!B30/'KU Shares'!B29)/('KU Efficiency'!B30/'KU Efficiency'!B29)</f>
        <v>0.55667148849702297</v>
      </c>
      <c r="C30" s="57">
        <f>C29*('KU Shares'!C30/'KU Shares'!C29)/('KU Efficiency'!C30/'KU Efficiency'!C29)</f>
        <v>1.7862515843082971</v>
      </c>
      <c r="D30" s="57">
        <f>D29*('KU Shares'!D30/'KU Shares'!D29)/('KU Efficiency'!D30/'KU Efficiency'!D29)</f>
        <v>1.9675364361841825</v>
      </c>
      <c r="E30" s="57">
        <f>E29*('KU Shares'!E30/'KU Shares'!E29)/('KU Efficiency'!E30/'KU Efficiency'!E29)</f>
        <v>0.29202425605336746</v>
      </c>
      <c r="F30" s="57">
        <f>F29*('KU Shares'!F30/'KU Shares'!F29)/('KU Efficiency'!F30/'KU Efficiency'!F29)</f>
        <v>6.3686161577580752E-2</v>
      </c>
      <c r="G30" s="57">
        <f>G29*('KU Shares'!G30/'KU Shares'!G29)/('KU Efficiency'!G30/'KU Efficiency'!G29)</f>
        <v>1.4033733080117055</v>
      </c>
      <c r="H30" s="57">
        <f>H29*('KU Shares'!H30/'KU Shares'!H29)/('KU Efficiency'!H30/'KU Efficiency'!H29)</f>
        <v>0.34869448300886197</v>
      </c>
      <c r="I30" s="57">
        <f>I29*('KU Shares'!I30/'KU Shares'!I29)/('KU Efficiency'!I30/'KU Efficiency'!I29)</f>
        <v>3.138250347079758</v>
      </c>
      <c r="J30" s="57">
        <f>J29*('KU Shares'!J30/'KU Shares'!J29)/('KU Efficiency'!J30/'KU Efficiency'!J29)</f>
        <v>0.41930233918394361</v>
      </c>
      <c r="K30" s="57">
        <f>K29*('KU Shares'!K30/'KU Shares'!K29)/('KU Efficiency'!K30/'KU Efficiency'!K29)</f>
        <v>4.5303324282739164</v>
      </c>
      <c r="L30" s="57">
        <f>'KU PV'!K30</f>
        <v>0</v>
      </c>
      <c r="M30" s="61"/>
      <c r="N30" s="57">
        <f t="shared" si="0"/>
        <v>12.163199759373315</v>
      </c>
      <c r="O30" s="57">
        <f t="shared" si="1"/>
        <v>14.506122832178637</v>
      </c>
    </row>
    <row r="31" spans="1:15" x14ac:dyDescent="0.2">
      <c r="A31" s="64">
        <v>2024</v>
      </c>
      <c r="B31" s="57">
        <f>B30*('KU Shares'!B31/'KU Shares'!B30)/('KU Efficiency'!B31/'KU Efficiency'!B30)</f>
        <v>0.55311793998101177</v>
      </c>
      <c r="C31" s="57">
        <f>C30*('KU Shares'!C31/'KU Shares'!C30)/('KU Efficiency'!C31/'KU Efficiency'!C30)</f>
        <v>1.7756458586477391</v>
      </c>
      <c r="D31" s="57">
        <f>D30*('KU Shares'!D31/'KU Shares'!D30)/('KU Efficiency'!D31/'KU Efficiency'!D30)</f>
        <v>1.9671051623565876</v>
      </c>
      <c r="E31" s="57">
        <f>E30*('KU Shares'!E31/'KU Shares'!E30)/('KU Efficiency'!E31/'KU Efficiency'!E30)</f>
        <v>0.28891528424545826</v>
      </c>
      <c r="F31" s="57">
        <f>F30*('KU Shares'!F31/'KU Shares'!F30)/('KU Efficiency'!F31/'KU Efficiency'!F30)</f>
        <v>6.3051325423149646E-2</v>
      </c>
      <c r="G31" s="57">
        <f>G30*('KU Shares'!G31/'KU Shares'!G30)/('KU Efficiency'!G31/'KU Efficiency'!G30)</f>
        <v>1.391365826293286</v>
      </c>
      <c r="H31" s="57">
        <f>H30*('KU Shares'!H31/'KU Shares'!H30)/('KU Efficiency'!H31/'KU Efficiency'!H30)</f>
        <v>0.34788178793377145</v>
      </c>
      <c r="I31" s="57">
        <f>I30*('KU Shares'!I31/'KU Shares'!I30)/('KU Efficiency'!I31/'KU Efficiency'!I30)</f>
        <v>3.1309360914039432</v>
      </c>
      <c r="J31" s="57">
        <f>J30*('KU Shares'!J31/'KU Shares'!J30)/('KU Efficiency'!J31/'KU Efficiency'!J30)</f>
        <v>0.42013623640581288</v>
      </c>
      <c r="K31" s="57">
        <f>K30*('KU Shares'!K31/'KU Shares'!K30)/('KU Efficiency'!K31/'KU Efficiency'!K30)</f>
        <v>4.6132859361003096</v>
      </c>
      <c r="L31" s="57">
        <f>'KU PV'!K31</f>
        <v>0</v>
      </c>
      <c r="M31" s="61"/>
      <c r="N31" s="57">
        <f t="shared" si="0"/>
        <v>12.22267765016232</v>
      </c>
      <c r="O31" s="57">
        <f t="shared" si="1"/>
        <v>14.551441448791071</v>
      </c>
    </row>
    <row r="32" spans="1:15" x14ac:dyDescent="0.2">
      <c r="A32" s="64">
        <v>2025</v>
      </c>
      <c r="B32" s="57">
        <f>B31*('KU Shares'!B32/'KU Shares'!B31)/('KU Efficiency'!B32/'KU Efficiency'!B31)</f>
        <v>0.54969353051083114</v>
      </c>
      <c r="C32" s="57">
        <f>C31*('KU Shares'!C32/'KU Shares'!C31)/('KU Efficiency'!C32/'KU Efficiency'!C31)</f>
        <v>1.7663773648457395</v>
      </c>
      <c r="D32" s="57">
        <f>D31*('KU Shares'!D32/'KU Shares'!D31)/('KU Efficiency'!D32/'KU Efficiency'!D31)</f>
        <v>1.9666306173040053</v>
      </c>
      <c r="E32" s="57">
        <f>E31*('KU Shares'!E32/'KU Shares'!E31)/('KU Efficiency'!E32/'KU Efficiency'!E31)</f>
        <v>0.28580444988809572</v>
      </c>
      <c r="F32" s="57">
        <f>F31*('KU Shares'!F32/'KU Shares'!F31)/('KU Efficiency'!F32/'KU Efficiency'!F31)</f>
        <v>6.2368541489474405E-2</v>
      </c>
      <c r="G32" s="57">
        <f>G31*('KU Shares'!G32/'KU Shares'!G31)/('KU Efficiency'!G32/'KU Efficiency'!G31)</f>
        <v>1.3814910024614406</v>
      </c>
      <c r="H32" s="57">
        <f>H31*('KU Shares'!H32/'KU Shares'!H31)/('KU Efficiency'!H32/'KU Efficiency'!H31)</f>
        <v>0.34712519619661242</v>
      </c>
      <c r="I32" s="57">
        <f>I31*('KU Shares'!I32/'KU Shares'!I31)/('KU Efficiency'!I32/'KU Efficiency'!I31)</f>
        <v>3.1241267657695118</v>
      </c>
      <c r="J32" s="57">
        <f>J31*('KU Shares'!J32/'KU Shares'!J31)/('KU Efficiency'!J32/'KU Efficiency'!J31)</f>
        <v>0.42097013362768215</v>
      </c>
      <c r="K32" s="57">
        <f>K31*('KU Shares'!K32/'KU Shares'!K31)/('KU Efficiency'!K32/'KU Efficiency'!K31)</f>
        <v>4.6984584063936996</v>
      </c>
      <c r="L32" s="57">
        <f>'KU PV'!K32</f>
        <v>0</v>
      </c>
      <c r="M32" s="61"/>
      <c r="N32" s="57">
        <f t="shared" si="0"/>
        <v>12.286975113130522</v>
      </c>
      <c r="O32" s="57">
        <f t="shared" si="1"/>
        <v>14.603046008487093</v>
      </c>
    </row>
    <row r="33" spans="1:15" x14ac:dyDescent="0.2">
      <c r="A33" s="64">
        <f t="shared" ref="A33:A50" si="2">A32+1</f>
        <v>2026</v>
      </c>
      <c r="B33" s="57">
        <f>B32*('KU Shares'!B33/'KU Shares'!B32)/('KU Efficiency'!B33/'KU Efficiency'!B32)</f>
        <v>0.54628135817876544</v>
      </c>
      <c r="C33" s="57">
        <f>C32*('KU Shares'!C33/'KU Shares'!C32)/('KU Efficiency'!C33/'KU Efficiency'!C32)</f>
        <v>1.7557152662627018</v>
      </c>
      <c r="D33" s="57">
        <f>D32*('KU Shares'!D33/'KU Shares'!D32)/('KU Efficiency'!D33/'KU Efficiency'!D32)</f>
        <v>1.9659282763787527</v>
      </c>
      <c r="E33" s="57">
        <f>E32*('KU Shares'!E33/'KU Shares'!E32)/('KU Efficiency'!E33/'KU Efficiency'!E32)</f>
        <v>0.28290261458408761</v>
      </c>
      <c r="F33" s="57">
        <f>F32*('KU Shares'!F33/'KU Shares'!F32)/('KU Efficiency'!F33/'KU Efficiency'!F32)</f>
        <v>6.1824423943000036E-2</v>
      </c>
      <c r="G33" s="57">
        <f>G32*('KU Shares'!G33/'KU Shares'!G32)/('KU Efficiency'!G33/'KU Efficiency'!G32)</f>
        <v>1.3732019575422878</v>
      </c>
      <c r="H33" s="57">
        <f>H32*('KU Shares'!H33/'KU Shares'!H32)/('KU Efficiency'!H33/'KU Efficiency'!H32)</f>
        <v>0.34648276569596836</v>
      </c>
      <c r="I33" s="57">
        <f>I32*('KU Shares'!I33/'KU Shares'!I32)/('KU Efficiency'!I33/'KU Efficiency'!I32)</f>
        <v>3.1183448912637162</v>
      </c>
      <c r="J33" s="57">
        <f>J32*('KU Shares'!J33/'KU Shares'!J32)/('KU Efficiency'!J33/'KU Efficiency'!J32)</f>
        <v>0.42180403084955143</v>
      </c>
      <c r="K33" s="57">
        <f>K32*('KU Shares'!K33/'KU Shares'!K32)/('KU Efficiency'!K33/'KU Efficiency'!K32)</f>
        <v>4.7804141650354062</v>
      </c>
      <c r="L33" s="57">
        <f>'KU PV'!K33</f>
        <v>0</v>
      </c>
      <c r="M33" s="61"/>
      <c r="N33" s="57">
        <f t="shared" si="0"/>
        <v>12.350903125292772</v>
      </c>
      <c r="O33" s="57">
        <f t="shared" si="1"/>
        <v>14.652899749734239</v>
      </c>
    </row>
    <row r="34" spans="1:15" x14ac:dyDescent="0.2">
      <c r="A34" s="64">
        <f t="shared" si="2"/>
        <v>2027</v>
      </c>
      <c r="B34" s="57">
        <f>B33*('KU Shares'!B34/'KU Shares'!B33)/('KU Efficiency'!B34/'KU Efficiency'!B33)</f>
        <v>0.54283402735475694</v>
      </c>
      <c r="C34" s="57">
        <f>C33*('KU Shares'!C34/'KU Shares'!C33)/('KU Efficiency'!C34/'KU Efficiency'!C33)</f>
        <v>1.7457178268161859</v>
      </c>
      <c r="D34" s="57">
        <f>D33*('KU Shares'!D34/'KU Shares'!D33)/('KU Efficiency'!D34/'KU Efficiency'!D33)</f>
        <v>1.9652264369271042</v>
      </c>
      <c r="E34" s="57">
        <f>E33*('KU Shares'!E34/'KU Shares'!E33)/('KU Efficiency'!E34/'KU Efficiency'!E33)</f>
        <v>0.2800628235674375</v>
      </c>
      <c r="F34" s="57">
        <f>F33*('KU Shares'!F34/'KU Shares'!F33)/('KU Efficiency'!F34/'KU Efficiency'!F33)</f>
        <v>6.1233365376258599E-2</v>
      </c>
      <c r="G34" s="57">
        <f>G33*('KU Shares'!G34/'KU Shares'!G33)/('KU Efficiency'!G34/'KU Efficiency'!G33)</f>
        <v>1.3665807312717135</v>
      </c>
      <c r="H34" s="57">
        <f>H33*('KU Shares'!H34/'KU Shares'!H33)/('KU Efficiency'!H34/'KU Efficiency'!H33)</f>
        <v>0.34591929509800717</v>
      </c>
      <c r="I34" s="57">
        <f>I33*('KU Shares'!I34/'KU Shares'!I33)/('KU Efficiency'!I34/'KU Efficiency'!I33)</f>
        <v>3.1132736558820655</v>
      </c>
      <c r="J34" s="57">
        <f>J33*('KU Shares'!J34/'KU Shares'!J33)/('KU Efficiency'!J34/'KU Efficiency'!J33)</f>
        <v>0.42263792807142075</v>
      </c>
      <c r="K34" s="57">
        <f>K33*('KU Shares'!K34/'KU Shares'!K33)/('KU Efficiency'!K34/'KU Efficiency'!K33)</f>
        <v>4.8608622086110724</v>
      </c>
      <c r="L34" s="57">
        <f>'KU PV'!K34</f>
        <v>0</v>
      </c>
      <c r="M34" s="61"/>
      <c r="N34" s="57">
        <f t="shared" si="0"/>
        <v>12.415796444805078</v>
      </c>
      <c r="O34" s="57">
        <f t="shared" si="1"/>
        <v>14.704348298976022</v>
      </c>
    </row>
    <row r="35" spans="1:15" x14ac:dyDescent="0.2">
      <c r="A35" s="64">
        <f t="shared" si="2"/>
        <v>2028</v>
      </c>
      <c r="B35" s="57">
        <f>B34*('KU Shares'!B35/'KU Shares'!B34)/('KU Efficiency'!B35/'KU Efficiency'!B34)</f>
        <v>0.53979376951723468</v>
      </c>
      <c r="C35" s="57">
        <f>C34*('KU Shares'!C35/'KU Shares'!C34)/('KU Efficiency'!C35/'KU Efficiency'!C34)</f>
        <v>1.7381580930882587</v>
      </c>
      <c r="D35" s="57">
        <f>D34*('KU Shares'!D35/'KU Shares'!D34)/('KU Efficiency'!D35/'KU Efficiency'!D34)</f>
        <v>1.9635101292958912</v>
      </c>
      <c r="E35" s="57">
        <f>E34*('KU Shares'!E35/'KU Shares'!E34)/('KU Efficiency'!E35/'KU Efficiency'!E34)</f>
        <v>0.27767862612962768</v>
      </c>
      <c r="F35" s="57">
        <f>F34*('KU Shares'!F35/'KU Shares'!F34)/('KU Efficiency'!F35/'KU Efficiency'!F34)</f>
        <v>6.0652373664108694E-2</v>
      </c>
      <c r="G35" s="57">
        <f>G34*('KU Shares'!G35/'KU Shares'!G34)/('KU Efficiency'!G35/'KU Efficiency'!G34)</f>
        <v>1.3614136196303552</v>
      </c>
      <c r="H35" s="57">
        <f>H34*('KU Shares'!H35/'KU Shares'!H34)/('KU Efficiency'!H35/'KU Efficiency'!H34)</f>
        <v>0.34548495431409038</v>
      </c>
      <c r="I35" s="57">
        <f>I34*('KU Shares'!I35/'KU Shares'!I34)/('KU Efficiency'!I35/'KU Efficiency'!I34)</f>
        <v>3.1093645888268147</v>
      </c>
      <c r="J35" s="57">
        <f>J34*('KU Shares'!J35/'KU Shares'!J34)/('KU Efficiency'!J35/'KU Efficiency'!J34)</f>
        <v>0.42347182529328997</v>
      </c>
      <c r="K35" s="57">
        <f>K34*('KU Shares'!K35/'KU Shares'!K34)/('KU Efficiency'!K35/'KU Efficiency'!K34)</f>
        <v>4.9406383884364518</v>
      </c>
      <c r="L35" s="57">
        <f>'KU PV'!K35</f>
        <v>0</v>
      </c>
      <c r="M35" s="61"/>
      <c r="N35" s="57">
        <f t="shared" si="0"/>
        <v>12.48221450559063</v>
      </c>
      <c r="O35" s="57">
        <f t="shared" si="1"/>
        <v>14.760166368196124</v>
      </c>
    </row>
    <row r="36" spans="1:15" x14ac:dyDescent="0.2">
      <c r="A36" s="64">
        <f t="shared" si="2"/>
        <v>2029</v>
      </c>
      <c r="B36" s="57">
        <f>B35*('KU Shares'!B36/'KU Shares'!B35)/('KU Efficiency'!B36/'KU Efficiency'!B35)</f>
        <v>0.53696935356694642</v>
      </c>
      <c r="C36" s="57">
        <f>C35*('KU Shares'!C36/'KU Shares'!C35)/('KU Efficiency'!C36/'KU Efficiency'!C35)</f>
        <v>1.7312764420451934</v>
      </c>
      <c r="D36" s="57">
        <f>D35*('KU Shares'!D36/'KU Shares'!D35)/('KU Efficiency'!D36/'KU Efficiency'!D35)</f>
        <v>1.9630012337950267</v>
      </c>
      <c r="E36" s="57">
        <f>E35*('KU Shares'!E36/'KU Shares'!E35)/('KU Efficiency'!E36/'KU Efficiency'!E35)</f>
        <v>0.27550357561970346</v>
      </c>
      <c r="F36" s="57">
        <f>F35*('KU Shares'!F36/'KU Shares'!F35)/('KU Efficiency'!F36/'KU Efficiency'!F35)</f>
        <v>6.0196155446474019E-2</v>
      </c>
      <c r="G36" s="57">
        <f>G35*('KU Shares'!G36/'KU Shares'!G35)/('KU Efficiency'!G36/'KU Efficiency'!G35)</f>
        <v>1.3575879312754078</v>
      </c>
      <c r="H36" s="57">
        <f>H35*('KU Shares'!H36/'KU Shares'!H35)/('KU Efficiency'!H36/'KU Efficiency'!H35)</f>
        <v>0.34514910759280021</v>
      </c>
      <c r="I36" s="57">
        <f>I35*('KU Shares'!I36/'KU Shares'!I35)/('KU Efficiency'!I36/'KU Efficiency'!I35)</f>
        <v>3.1063419683352032</v>
      </c>
      <c r="J36" s="57">
        <f>J35*('KU Shares'!J36/'KU Shares'!J35)/('KU Efficiency'!J36/'KU Efficiency'!J35)</f>
        <v>0.4243057225151593</v>
      </c>
      <c r="K36" s="57">
        <f>K35*('KU Shares'!K36/'KU Shares'!K35)/('KU Efficiency'!K36/'KU Efficiency'!K35)</f>
        <v>5.0198600556742239</v>
      </c>
      <c r="L36" s="57">
        <f>'KU PV'!K36</f>
        <v>0</v>
      </c>
      <c r="M36" s="61"/>
      <c r="N36" s="57">
        <f t="shared" si="0"/>
        <v>12.551945750253999</v>
      </c>
      <c r="O36" s="57">
        <f t="shared" si="1"/>
        <v>14.820191545866138</v>
      </c>
    </row>
    <row r="37" spans="1:15" x14ac:dyDescent="0.2">
      <c r="A37" s="64">
        <f t="shared" si="2"/>
        <v>2030</v>
      </c>
      <c r="B37" s="57">
        <f>B36*('KU Shares'!B37/'KU Shares'!B36)/('KU Efficiency'!B37/'KU Efficiency'!B36)</f>
        <v>0.53463896092699992</v>
      </c>
      <c r="C37" s="57">
        <f>C36*('KU Shares'!C37/'KU Shares'!C36)/('KU Efficiency'!C37/'KU Efficiency'!C36)</f>
        <v>1.725504933077957</v>
      </c>
      <c r="D37" s="57">
        <f>D36*('KU Shares'!D37/'KU Shares'!D36)/('KU Efficiency'!D37/'KU Efficiency'!D36)</f>
        <v>1.962705401677119</v>
      </c>
      <c r="E37" s="57">
        <f>E36*('KU Shares'!E37/'KU Shares'!E36)/('KU Efficiency'!E37/'KU Efficiency'!E36)</f>
        <v>0.27325734211880209</v>
      </c>
      <c r="F37" s="57">
        <f>F36*('KU Shares'!F37/'KU Shares'!F36)/('KU Efficiency'!F37/'KU Efficiency'!F36)</f>
        <v>5.9746394738966639E-2</v>
      </c>
      <c r="G37" s="57">
        <f>G36*('KU Shares'!G37/'KU Shares'!G36)/('KU Efficiency'!G37/'KU Efficiency'!G36)</f>
        <v>1.354776004441355</v>
      </c>
      <c r="H37" s="57">
        <f>H36*('KU Shares'!H37/'KU Shares'!H36)/('KU Efficiency'!H37/'KU Efficiency'!H36)</f>
        <v>0.34487908989051158</v>
      </c>
      <c r="I37" s="57">
        <f>I36*('KU Shares'!I37/'KU Shares'!I36)/('KU Efficiency'!I37/'KU Efficiency'!I36)</f>
        <v>3.1039118090146052</v>
      </c>
      <c r="J37" s="57">
        <f>J36*('KU Shares'!J37/'KU Shares'!J36)/('KU Efficiency'!J37/'KU Efficiency'!J36)</f>
        <v>0.42513961973702857</v>
      </c>
      <c r="K37" s="57">
        <f>K36*('KU Shares'!K37/'KU Shares'!K36)/('KU Efficiency'!K37/'KU Efficiency'!K36)</f>
        <v>5.0981637864342364</v>
      </c>
      <c r="L37" s="57">
        <f>'KU PV'!K37</f>
        <v>0</v>
      </c>
      <c r="M37" s="61"/>
      <c r="N37" s="57">
        <f t="shared" si="0"/>
        <v>12.622579448052626</v>
      </c>
      <c r="O37" s="57">
        <f t="shared" si="1"/>
        <v>14.882723342057583</v>
      </c>
    </row>
    <row r="38" spans="1:15" x14ac:dyDescent="0.2">
      <c r="A38" s="64">
        <f t="shared" si="2"/>
        <v>2031</v>
      </c>
      <c r="B38" s="57">
        <f>B37*('KU Shares'!B38/'KU Shares'!B37)/('KU Efficiency'!B38/'KU Efficiency'!B37)</f>
        <v>0.5317082104840074</v>
      </c>
      <c r="C38" s="57">
        <f>C37*('KU Shares'!C38/'KU Shares'!C37)/('KU Efficiency'!C38/'KU Efficiency'!C37)</f>
        <v>1.7200859662134926</v>
      </c>
      <c r="D38" s="57">
        <f>D37*('KU Shares'!D38/'KU Shares'!D37)/('KU Efficiency'!D38/'KU Efficiency'!D37)</f>
        <v>1.961544581488593</v>
      </c>
      <c r="E38" s="57">
        <f>E37*('KU Shares'!E38/'KU Shares'!E37)/('KU Efficiency'!E38/'KU Efficiency'!E37)</f>
        <v>0.27115148408879886</v>
      </c>
      <c r="F38" s="57">
        <f>F37*('KU Shares'!F38/'KU Shares'!F37)/('KU Efficiency'!F38/'KU Efficiency'!F37)</f>
        <v>5.9061702554840487E-2</v>
      </c>
      <c r="G38" s="57">
        <f>G37*('KU Shares'!G38/'KU Shares'!G37)/('KU Efficiency'!G38/'KU Efficiency'!G37)</f>
        <v>1.3521329629497127</v>
      </c>
      <c r="H38" s="57">
        <f>H37*('KU Shares'!H38/'KU Shares'!H37)/('KU Efficiency'!H38/'KU Efficiency'!H37)</f>
        <v>0.34463928152494688</v>
      </c>
      <c r="I38" s="57">
        <f>I37*('KU Shares'!I38/'KU Shares'!I37)/('KU Efficiency'!I38/'KU Efficiency'!I37)</f>
        <v>3.1017535337245228</v>
      </c>
      <c r="J38" s="57">
        <f>J37*('KU Shares'!J38/'KU Shares'!J37)/('KU Efficiency'!J38/'KU Efficiency'!J37)</f>
        <v>0.4259735169588979</v>
      </c>
      <c r="K38" s="57">
        <f>K37*('KU Shares'!K38/'KU Shares'!K37)/('KU Efficiency'!K38/'KU Efficiency'!K37)</f>
        <v>5.1735927500120074</v>
      </c>
      <c r="L38" s="57">
        <f>'KU PV'!K38</f>
        <v>0</v>
      </c>
      <c r="M38" s="61"/>
      <c r="N38" s="57">
        <f>O38-B38-C38</f>
        <v>12.68984981330232</v>
      </c>
      <c r="O38" s="57">
        <f t="shared" si="1"/>
        <v>14.94164398999982</v>
      </c>
    </row>
    <row r="39" spans="1:15" x14ac:dyDescent="0.2">
      <c r="A39" s="64">
        <f t="shared" si="2"/>
        <v>2032</v>
      </c>
      <c r="B39" s="57">
        <f>B38*('KU Shares'!B39/'KU Shares'!B38)/('KU Efficiency'!B39/'KU Efficiency'!B38)</f>
        <v>0.5287204638912143</v>
      </c>
      <c r="C39" s="57">
        <f>C38*('KU Shares'!C39/'KU Shares'!C38)/('KU Efficiency'!C39/'KU Efficiency'!C38)</f>
        <v>1.7130766362278205</v>
      </c>
      <c r="D39" s="57">
        <f>D38*('KU Shares'!D39/'KU Shares'!D38)/('KU Efficiency'!D39/'KU Efficiency'!D38)</f>
        <v>1.9591228237757325</v>
      </c>
      <c r="E39" s="57">
        <f>E38*('KU Shares'!E39/'KU Shares'!E38)/('KU Efficiency'!E39/'KU Efficiency'!E38)</f>
        <v>0.26899809902979926</v>
      </c>
      <c r="F39" s="57">
        <f>F38*('KU Shares'!F39/'KU Shares'!F38)/('KU Efficiency'!F39/'KU Efficiency'!F38)</f>
        <v>5.8583971866664121E-2</v>
      </c>
      <c r="G39" s="57">
        <f>G38*('KU Shares'!G39/'KU Shares'!G38)/('KU Efficiency'!G39/'KU Efficiency'!G38)</f>
        <v>1.349282063637206</v>
      </c>
      <c r="H39" s="57">
        <f>H38*('KU Shares'!H39/'KU Shares'!H38)/('KU Efficiency'!H39/'KU Efficiency'!H38)</f>
        <v>0.34445100780298626</v>
      </c>
      <c r="I39" s="57">
        <f>I38*('KU Shares'!I39/'KU Shares'!I38)/('KU Efficiency'!I39/'KU Efficiency'!I38)</f>
        <v>3.1000590702268771</v>
      </c>
      <c r="J39" s="57">
        <f>J38*('KU Shares'!J39/'KU Shares'!J38)/('KU Efficiency'!J39/'KU Efficiency'!J38)</f>
        <v>0.42680741418076718</v>
      </c>
      <c r="K39" s="57">
        <f>K38*('KU Shares'!K39/'KU Shares'!K38)/('KU Efficiency'!K39/'KU Efficiency'!K38)</f>
        <v>5.2436888717200771</v>
      </c>
      <c r="L39" s="57">
        <f>'KU PV'!K39</f>
        <v>0</v>
      </c>
      <c r="M39" s="61"/>
      <c r="N39" s="57">
        <f>O39-B39-C39</f>
        <v>12.750993322240111</v>
      </c>
      <c r="O39" s="57">
        <f t="shared" si="1"/>
        <v>14.992790422359146</v>
      </c>
    </row>
    <row r="40" spans="1:15" x14ac:dyDescent="0.2">
      <c r="A40" s="64">
        <f t="shared" si="2"/>
        <v>2033</v>
      </c>
      <c r="B40" s="57">
        <f>B39*('KU Shares'!B40/'KU Shares'!B39)/('KU Efficiency'!B40/'KU Efficiency'!B39)</f>
        <v>0.52477388130643787</v>
      </c>
      <c r="C40" s="57">
        <f>C39*('KU Shares'!C40/'KU Shares'!C39)/('KU Efficiency'!C40/'KU Efficiency'!C39)</f>
        <v>1.7053761222915738</v>
      </c>
      <c r="D40" s="57">
        <f>D39*('KU Shares'!D40/'KU Shares'!D39)/('KU Efficiency'!D40/'KU Efficiency'!D39)</f>
        <v>1.956101335695104</v>
      </c>
      <c r="E40" s="57">
        <f>E39*('KU Shares'!E40/'KU Shares'!E39)/('KU Efficiency'!E40/'KU Efficiency'!E39)</f>
        <v>0.26643175716716827</v>
      </c>
      <c r="F40" s="57">
        <f>F39*('KU Shares'!F40/'KU Shares'!F39)/('KU Efficiency'!F40/'KU Efficiency'!F39)</f>
        <v>5.8032928751178423E-2</v>
      </c>
      <c r="G40" s="57">
        <f>G39*('KU Shares'!G40/'KU Shares'!G39)/('KU Efficiency'!G40/'KU Efficiency'!G39)</f>
        <v>1.3459365690552494</v>
      </c>
      <c r="H40" s="57">
        <f>H39*('KU Shares'!H40/'KU Shares'!H39)/('KU Efficiency'!H40/'KU Efficiency'!H39)</f>
        <v>0.34429878412007442</v>
      </c>
      <c r="I40" s="57">
        <f>I39*('KU Shares'!I40/'KU Shares'!I39)/('KU Efficiency'!I40/'KU Efficiency'!I39)</f>
        <v>3.0986890570806707</v>
      </c>
      <c r="J40" s="57">
        <f>J39*('KU Shares'!J40/'KU Shares'!J39)/('KU Efficiency'!J40/'KU Efficiency'!J39)</f>
        <v>0.42764131140263639</v>
      </c>
      <c r="K40" s="57">
        <f>K39*('KU Shares'!K40/'KU Shares'!K39)/('KU Efficiency'!K40/'KU Efficiency'!K39)</f>
        <v>5.3096480554661145</v>
      </c>
      <c r="L40" s="57">
        <f>'KU PV'!K40</f>
        <v>0</v>
      </c>
      <c r="M40" s="61"/>
      <c r="N40" s="57">
        <f>O40-B40-C40</f>
        <v>12.806779798738196</v>
      </c>
      <c r="O40" s="57">
        <f t="shared" si="1"/>
        <v>15.036929802336207</v>
      </c>
    </row>
    <row r="41" spans="1:15" x14ac:dyDescent="0.2">
      <c r="A41" s="64">
        <f t="shared" si="2"/>
        <v>2034</v>
      </c>
      <c r="B41" s="57">
        <f>B40*('KU Shares'!B41/'KU Shares'!B40)/('KU Efficiency'!B41/'KU Efficiency'!B40)</f>
        <v>0.52062272616001071</v>
      </c>
      <c r="C41" s="57">
        <f>C40*('KU Shares'!C41/'KU Shares'!C40)/('KU Efficiency'!C41/'KU Efficiency'!C40)</f>
        <v>1.6955578865729424</v>
      </c>
      <c r="D41" s="57">
        <f>D40*('KU Shares'!D41/'KU Shares'!D40)/('KU Efficiency'!D41/'KU Efficiency'!D40)</f>
        <v>1.952885575767245</v>
      </c>
      <c r="E41" s="57">
        <f>E40*('KU Shares'!E41/'KU Shares'!E40)/('KU Efficiency'!E41/'KU Efficiency'!E40)</f>
        <v>0.26366325261526924</v>
      </c>
      <c r="F41" s="57">
        <f>F40*('KU Shares'!F41/'KU Shares'!F40)/('KU Efficiency'!F41/'KU Efficiency'!F40)</f>
        <v>5.7307490547094483E-2</v>
      </c>
      <c r="G41" s="57">
        <f>G40*('KU Shares'!G41/'KU Shares'!G40)/('KU Efficiency'!G41/'KU Efficiency'!G40)</f>
        <v>1.34260643108928</v>
      </c>
      <c r="H41" s="57">
        <f>H40*('KU Shares'!H41/'KU Shares'!H40)/('KU Efficiency'!H41/'KU Efficiency'!H40)</f>
        <v>0.34416825808275181</v>
      </c>
      <c r="I41" s="57">
        <f>I40*('KU Shares'!I41/'KU Shares'!I40)/('KU Efficiency'!I41/'KU Efficiency'!I40)</f>
        <v>3.0975143227447663</v>
      </c>
      <c r="J41" s="57">
        <f>J40*('KU Shares'!J41/'KU Shares'!J40)/('KU Efficiency'!J41/'KU Efficiency'!J40)</f>
        <v>0.42847520862450561</v>
      </c>
      <c r="K41" s="57">
        <f>K40*('KU Shares'!K41/'KU Shares'!K40)/('KU Efficiency'!K41/'KU Efficiency'!K40)</f>
        <v>5.3719125790762661</v>
      </c>
      <c r="L41" s="57">
        <f>'KU PV'!K41</f>
        <v>0</v>
      </c>
      <c r="M41" s="61"/>
      <c r="N41" s="57">
        <f>O41-B41-C41</f>
        <v>12.858533118547179</v>
      </c>
      <c r="O41" s="57">
        <f t="shared" si="1"/>
        <v>15.074713731280131</v>
      </c>
    </row>
    <row r="42" spans="1:15" x14ac:dyDescent="0.2">
      <c r="A42" s="64">
        <f t="shared" si="2"/>
        <v>2035</v>
      </c>
      <c r="B42" s="57">
        <f>B41*('KU Shares'!B42/'KU Shares'!B41)/('KU Efficiency'!B42/'KU Efficiency'!B41)</f>
        <v>0.51642639674154089</v>
      </c>
      <c r="C42" s="57">
        <f>C41*('KU Shares'!C42/'KU Shares'!C41)/('KU Efficiency'!C42/'KU Efficiency'!C41)</f>
        <v>1.6857700862616956</v>
      </c>
      <c r="D42" s="57">
        <f>D41*('KU Shares'!D42/'KU Shares'!D41)/('KU Efficiency'!D42/'KU Efficiency'!D41)</f>
        <v>1.9496661339853476</v>
      </c>
      <c r="E42" s="57">
        <f>E41*('KU Shares'!E42/'KU Shares'!E41)/('KU Efficiency'!E42/'KU Efficiency'!E41)</f>
        <v>0.26104766817131125</v>
      </c>
      <c r="F42" s="57">
        <f>F41*('KU Shares'!F42/'KU Shares'!F41)/('KU Efficiency'!F42/'KU Efficiency'!F41)</f>
        <v>5.6625064053329177E-2</v>
      </c>
      <c r="G42" s="57">
        <f>G41*('KU Shares'!G42/'KU Shares'!G41)/('KU Efficiency'!G42/'KU Efficiency'!G41)</f>
        <v>1.339394631446565</v>
      </c>
      <c r="H42" s="57">
        <f>H41*('KU Shares'!H42/'KU Shares'!H41)/('KU Efficiency'!H42/'KU Efficiency'!H41)</f>
        <v>0.34405881967655477</v>
      </c>
      <c r="I42" s="57">
        <f>I41*('KU Shares'!I42/'KU Shares'!I41)/('KU Efficiency'!I42/'KU Efficiency'!I41)</f>
        <v>3.0965293770889946</v>
      </c>
      <c r="J42" s="57">
        <f>J41*('KU Shares'!J42/'KU Shares'!J41)/('KU Efficiency'!J42/'KU Efficiency'!J41)</f>
        <v>0.42930910584637511</v>
      </c>
      <c r="K42" s="57">
        <f>K41*('KU Shares'!K42/'KU Shares'!K41)/('KU Efficiency'!K42/'KU Efficiency'!K41)</f>
        <v>5.4303634405796668</v>
      </c>
      <c r="L42" s="57">
        <f>'KU PV'!K42</f>
        <v>0</v>
      </c>
      <c r="M42" s="61"/>
      <c r="N42" s="57">
        <f>O42-B42-C42</f>
        <v>12.906994240848144</v>
      </c>
      <c r="O42" s="57">
        <f t="shared" si="1"/>
        <v>15.109190723851381</v>
      </c>
    </row>
    <row r="43" spans="1:15" x14ac:dyDescent="0.2">
      <c r="A43" s="64">
        <f t="shared" si="2"/>
        <v>2036</v>
      </c>
      <c r="B43" s="57">
        <f>B42*('KU Shares'!B43/'KU Shares'!B42)/('KU Efficiency'!B43/'KU Efficiency'!B42)</f>
        <v>0.51642639674154089</v>
      </c>
      <c r="C43" s="57">
        <f>C42*('KU Shares'!C43/'KU Shares'!C42)/('KU Efficiency'!C43/'KU Efficiency'!C42)</f>
        <v>1.6857700862616956</v>
      </c>
      <c r="D43" s="57">
        <f>D42*('KU Shares'!D43/'KU Shares'!D42)/('KU Efficiency'!D43/'KU Efficiency'!D42)</f>
        <v>1.9496661339853476</v>
      </c>
      <c r="E43" s="57">
        <f>E42*('KU Shares'!E43/'KU Shares'!E42)/('KU Efficiency'!E43/'KU Efficiency'!E42)</f>
        <v>0.26104766817131125</v>
      </c>
      <c r="F43" s="57">
        <f>F42*('KU Shares'!F43/'KU Shares'!F42)/('KU Efficiency'!F43/'KU Efficiency'!F42)</f>
        <v>5.6625064053329177E-2</v>
      </c>
      <c r="G43" s="57">
        <f>G42*('KU Shares'!G43/'KU Shares'!G42)/('KU Efficiency'!G43/'KU Efficiency'!G42)</f>
        <v>1.339394631446565</v>
      </c>
      <c r="H43" s="57">
        <f>H42*('KU Shares'!H43/'KU Shares'!H42)/('KU Efficiency'!H43/'KU Efficiency'!H42)</f>
        <v>0.34405881967655477</v>
      </c>
      <c r="I43" s="57">
        <f>I42*('KU Shares'!I43/'KU Shares'!I42)/('KU Efficiency'!I43/'KU Efficiency'!I42)</f>
        <v>3.0965293770889946</v>
      </c>
      <c r="J43" s="57">
        <f>J42*('KU Shares'!J43/'KU Shares'!J42)/('KU Efficiency'!J43/'KU Efficiency'!J42)</f>
        <v>0.42930910584637511</v>
      </c>
      <c r="K43" s="57">
        <f>K42*('KU Shares'!K43/'KU Shares'!K42)/('KU Efficiency'!K43/'KU Efficiency'!K42)</f>
        <v>5.4303634405796668</v>
      </c>
      <c r="L43" s="57">
        <f>'KU PV'!K43</f>
        <v>0</v>
      </c>
      <c r="M43" s="61"/>
      <c r="N43" s="57">
        <f t="shared" ref="N43:N50" si="3">O43-B43-C43</f>
        <v>12.906994240848144</v>
      </c>
      <c r="O43" s="57">
        <f t="shared" ref="O43:O50" si="4">SUM(B43:K43)</f>
        <v>15.109190723851381</v>
      </c>
    </row>
    <row r="44" spans="1:15" x14ac:dyDescent="0.2">
      <c r="A44" s="64">
        <f t="shared" si="2"/>
        <v>2037</v>
      </c>
      <c r="B44" s="57">
        <f>B43*('KU Shares'!B44/'KU Shares'!B43)/('KU Efficiency'!B44/'KU Efficiency'!B43)</f>
        <v>0.51642639674154089</v>
      </c>
      <c r="C44" s="57">
        <f>C43*('KU Shares'!C44/'KU Shares'!C43)/('KU Efficiency'!C44/'KU Efficiency'!C43)</f>
        <v>1.6857700862616956</v>
      </c>
      <c r="D44" s="57">
        <f>D43*('KU Shares'!D44/'KU Shares'!D43)/('KU Efficiency'!D44/'KU Efficiency'!D43)</f>
        <v>1.9496661339853476</v>
      </c>
      <c r="E44" s="57">
        <f>E43*('KU Shares'!E44/'KU Shares'!E43)/('KU Efficiency'!E44/'KU Efficiency'!E43)</f>
        <v>0.26104766817131125</v>
      </c>
      <c r="F44" s="57">
        <f>F43*('KU Shares'!F44/'KU Shares'!F43)/('KU Efficiency'!F44/'KU Efficiency'!F43)</f>
        <v>5.6625064053329177E-2</v>
      </c>
      <c r="G44" s="57">
        <f>G43*('KU Shares'!G44/'KU Shares'!G43)/('KU Efficiency'!G44/'KU Efficiency'!G43)</f>
        <v>1.339394631446565</v>
      </c>
      <c r="H44" s="57">
        <f>H43*('KU Shares'!H44/'KU Shares'!H43)/('KU Efficiency'!H44/'KU Efficiency'!H43)</f>
        <v>0.34405881967655477</v>
      </c>
      <c r="I44" s="57">
        <f>I43*('KU Shares'!I44/'KU Shares'!I43)/('KU Efficiency'!I44/'KU Efficiency'!I43)</f>
        <v>3.0965293770889946</v>
      </c>
      <c r="J44" s="57">
        <f>J43*('KU Shares'!J44/'KU Shares'!J43)/('KU Efficiency'!J44/'KU Efficiency'!J43)</f>
        <v>0.42930910584637511</v>
      </c>
      <c r="K44" s="57">
        <f>K43*('KU Shares'!K44/'KU Shares'!K43)/('KU Efficiency'!K44/'KU Efficiency'!K43)</f>
        <v>5.4303634405796668</v>
      </c>
      <c r="L44" s="57">
        <f>'KU PV'!K44</f>
        <v>0</v>
      </c>
      <c r="M44" s="61"/>
      <c r="N44" s="57">
        <f t="shared" si="3"/>
        <v>12.906994240848144</v>
      </c>
      <c r="O44" s="57">
        <f t="shared" si="4"/>
        <v>15.109190723851381</v>
      </c>
    </row>
    <row r="45" spans="1:15" x14ac:dyDescent="0.2">
      <c r="A45" s="64">
        <f t="shared" si="2"/>
        <v>2038</v>
      </c>
      <c r="B45" s="57">
        <f>B44*('KU Shares'!B45/'KU Shares'!B44)/('KU Efficiency'!B45/'KU Efficiency'!B44)</f>
        <v>0.51642639674154089</v>
      </c>
      <c r="C45" s="57">
        <f>C44*('KU Shares'!C45/'KU Shares'!C44)/('KU Efficiency'!C45/'KU Efficiency'!C44)</f>
        <v>1.6857700862616956</v>
      </c>
      <c r="D45" s="57">
        <f>D44*('KU Shares'!D45/'KU Shares'!D44)/('KU Efficiency'!D45/'KU Efficiency'!D44)</f>
        <v>1.9496661339853476</v>
      </c>
      <c r="E45" s="57">
        <f>E44*('KU Shares'!E45/'KU Shares'!E44)/('KU Efficiency'!E45/'KU Efficiency'!E44)</f>
        <v>0.26104766817131125</v>
      </c>
      <c r="F45" s="57">
        <f>F44*('KU Shares'!F45/'KU Shares'!F44)/('KU Efficiency'!F45/'KU Efficiency'!F44)</f>
        <v>5.6625064053329177E-2</v>
      </c>
      <c r="G45" s="57">
        <f>G44*('KU Shares'!G45/'KU Shares'!G44)/('KU Efficiency'!G45/'KU Efficiency'!G44)</f>
        <v>1.339394631446565</v>
      </c>
      <c r="H45" s="57">
        <f>H44*('KU Shares'!H45/'KU Shares'!H44)/('KU Efficiency'!H45/'KU Efficiency'!H44)</f>
        <v>0.34405881967655477</v>
      </c>
      <c r="I45" s="57">
        <f>I44*('KU Shares'!I45/'KU Shares'!I44)/('KU Efficiency'!I45/'KU Efficiency'!I44)</f>
        <v>3.0965293770889946</v>
      </c>
      <c r="J45" s="57">
        <f>J44*('KU Shares'!J45/'KU Shares'!J44)/('KU Efficiency'!J45/'KU Efficiency'!J44)</f>
        <v>0.42930910584637511</v>
      </c>
      <c r="K45" s="57">
        <f>K44*('KU Shares'!K45/'KU Shares'!K44)/('KU Efficiency'!K45/'KU Efficiency'!K44)</f>
        <v>5.4303634405796668</v>
      </c>
      <c r="L45" s="57">
        <f>'KU PV'!K45</f>
        <v>0</v>
      </c>
      <c r="M45" s="61"/>
      <c r="N45" s="57">
        <f t="shared" si="3"/>
        <v>12.906994240848144</v>
      </c>
      <c r="O45" s="57">
        <f t="shared" si="4"/>
        <v>15.109190723851381</v>
      </c>
    </row>
    <row r="46" spans="1:15" x14ac:dyDescent="0.2">
      <c r="A46" s="64">
        <f t="shared" si="2"/>
        <v>2039</v>
      </c>
      <c r="B46" s="57">
        <f>B45*('KU Shares'!B46/'KU Shares'!B45)/('KU Efficiency'!B46/'KU Efficiency'!B45)</f>
        <v>0.51642639674154089</v>
      </c>
      <c r="C46" s="57">
        <f>C45*('KU Shares'!C46/'KU Shares'!C45)/('KU Efficiency'!C46/'KU Efficiency'!C45)</f>
        <v>1.6857700862616956</v>
      </c>
      <c r="D46" s="57">
        <f>D45*('KU Shares'!D46/'KU Shares'!D45)/('KU Efficiency'!D46/'KU Efficiency'!D45)</f>
        <v>1.9496661339853476</v>
      </c>
      <c r="E46" s="57">
        <f>E45*('KU Shares'!E46/'KU Shares'!E45)/('KU Efficiency'!E46/'KU Efficiency'!E45)</f>
        <v>0.26104766817131125</v>
      </c>
      <c r="F46" s="57">
        <f>F45*('KU Shares'!F46/'KU Shares'!F45)/('KU Efficiency'!F46/'KU Efficiency'!F45)</f>
        <v>5.6625064053329177E-2</v>
      </c>
      <c r="G46" s="57">
        <f>G45*('KU Shares'!G46/'KU Shares'!G45)/('KU Efficiency'!G46/'KU Efficiency'!G45)</f>
        <v>1.339394631446565</v>
      </c>
      <c r="H46" s="57">
        <f>H45*('KU Shares'!H46/'KU Shares'!H45)/('KU Efficiency'!H46/'KU Efficiency'!H45)</f>
        <v>0.34405881967655477</v>
      </c>
      <c r="I46" s="57">
        <f>I45*('KU Shares'!I46/'KU Shares'!I45)/('KU Efficiency'!I46/'KU Efficiency'!I45)</f>
        <v>3.0965293770889946</v>
      </c>
      <c r="J46" s="57">
        <f>J45*('KU Shares'!J46/'KU Shares'!J45)/('KU Efficiency'!J46/'KU Efficiency'!J45)</f>
        <v>0.42930910584637511</v>
      </c>
      <c r="K46" s="57">
        <f>K45*('KU Shares'!K46/'KU Shares'!K45)/('KU Efficiency'!K46/'KU Efficiency'!K45)</f>
        <v>5.4303634405796668</v>
      </c>
      <c r="L46" s="57">
        <f>'KU PV'!K46</f>
        <v>0</v>
      </c>
      <c r="M46" s="61"/>
      <c r="N46" s="57">
        <f t="shared" si="3"/>
        <v>12.906994240848144</v>
      </c>
      <c r="O46" s="57">
        <f t="shared" si="4"/>
        <v>15.109190723851381</v>
      </c>
    </row>
    <row r="47" spans="1:15" x14ac:dyDescent="0.2">
      <c r="A47" s="64">
        <f t="shared" si="2"/>
        <v>2040</v>
      </c>
      <c r="B47" s="57">
        <f>B46*('KU Shares'!B47/'KU Shares'!B46)/('KU Efficiency'!B47/'KU Efficiency'!B46)</f>
        <v>0.51642639674154089</v>
      </c>
      <c r="C47" s="57">
        <f>C46*('KU Shares'!C47/'KU Shares'!C46)/('KU Efficiency'!C47/'KU Efficiency'!C46)</f>
        <v>1.6857700862616956</v>
      </c>
      <c r="D47" s="57">
        <f>D46*('KU Shares'!D47/'KU Shares'!D46)/('KU Efficiency'!D47/'KU Efficiency'!D46)</f>
        <v>1.9496661339853476</v>
      </c>
      <c r="E47" s="57">
        <f>E46*('KU Shares'!E47/'KU Shares'!E46)/('KU Efficiency'!E47/'KU Efficiency'!E46)</f>
        <v>0.26104766817131125</v>
      </c>
      <c r="F47" s="57">
        <f>F46*('KU Shares'!F47/'KU Shares'!F46)/('KU Efficiency'!F47/'KU Efficiency'!F46)</f>
        <v>5.6625064053329177E-2</v>
      </c>
      <c r="G47" s="57">
        <f>G46*('KU Shares'!G47/'KU Shares'!G46)/('KU Efficiency'!G47/'KU Efficiency'!G46)</f>
        <v>1.339394631446565</v>
      </c>
      <c r="H47" s="57">
        <f>H46*('KU Shares'!H47/'KU Shares'!H46)/('KU Efficiency'!H47/'KU Efficiency'!H46)</f>
        <v>0.34405881967655477</v>
      </c>
      <c r="I47" s="57">
        <f>I46*('KU Shares'!I47/'KU Shares'!I46)/('KU Efficiency'!I47/'KU Efficiency'!I46)</f>
        <v>3.0965293770889946</v>
      </c>
      <c r="J47" s="57">
        <f>J46*('KU Shares'!J47/'KU Shares'!J46)/('KU Efficiency'!J47/'KU Efficiency'!J46)</f>
        <v>0.42930910584637511</v>
      </c>
      <c r="K47" s="57">
        <f>K46*('KU Shares'!K47/'KU Shares'!K46)/('KU Efficiency'!K47/'KU Efficiency'!K46)</f>
        <v>5.4303634405796668</v>
      </c>
      <c r="L47" s="57">
        <f>'KU PV'!K47</f>
        <v>0</v>
      </c>
      <c r="M47" s="61"/>
      <c r="N47" s="57">
        <f t="shared" si="3"/>
        <v>12.906994240848144</v>
      </c>
      <c r="O47" s="57">
        <f t="shared" si="4"/>
        <v>15.109190723851381</v>
      </c>
    </row>
    <row r="48" spans="1:15" x14ac:dyDescent="0.2">
      <c r="A48" s="64">
        <f t="shared" si="2"/>
        <v>2041</v>
      </c>
      <c r="B48" s="57">
        <f>B47*('KU Shares'!B48/'KU Shares'!B47)/('KU Efficiency'!B48/'KU Efficiency'!B47)</f>
        <v>0.51642639674154089</v>
      </c>
      <c r="C48" s="57">
        <f>C47*('KU Shares'!C48/'KU Shares'!C47)/('KU Efficiency'!C48/'KU Efficiency'!C47)</f>
        <v>1.6857700862616956</v>
      </c>
      <c r="D48" s="57">
        <f>D47*('KU Shares'!D48/'KU Shares'!D47)/('KU Efficiency'!D48/'KU Efficiency'!D47)</f>
        <v>1.9496661339853476</v>
      </c>
      <c r="E48" s="57">
        <f>E47*('KU Shares'!E48/'KU Shares'!E47)/('KU Efficiency'!E48/'KU Efficiency'!E47)</f>
        <v>0.26104766817131125</v>
      </c>
      <c r="F48" s="57">
        <f>F47*('KU Shares'!F48/'KU Shares'!F47)/('KU Efficiency'!F48/'KU Efficiency'!F47)</f>
        <v>5.6625064053329177E-2</v>
      </c>
      <c r="G48" s="57">
        <f>G47*('KU Shares'!G48/'KU Shares'!G47)/('KU Efficiency'!G48/'KU Efficiency'!G47)</f>
        <v>1.339394631446565</v>
      </c>
      <c r="H48" s="57">
        <f>H47*('KU Shares'!H48/'KU Shares'!H47)/('KU Efficiency'!H48/'KU Efficiency'!H47)</f>
        <v>0.34405881967655477</v>
      </c>
      <c r="I48" s="57">
        <f>I47*('KU Shares'!I48/'KU Shares'!I47)/('KU Efficiency'!I48/'KU Efficiency'!I47)</f>
        <v>3.0965293770889946</v>
      </c>
      <c r="J48" s="57">
        <f>J47*('KU Shares'!J48/'KU Shares'!J47)/('KU Efficiency'!J48/'KU Efficiency'!J47)</f>
        <v>0.42930910584637511</v>
      </c>
      <c r="K48" s="57">
        <f>K47*('KU Shares'!K48/'KU Shares'!K47)/('KU Efficiency'!K48/'KU Efficiency'!K47)</f>
        <v>5.4303634405796668</v>
      </c>
      <c r="L48" s="57">
        <f>'KU PV'!K48</f>
        <v>0</v>
      </c>
      <c r="M48" s="61"/>
      <c r="N48" s="57">
        <f t="shared" si="3"/>
        <v>12.906994240848144</v>
      </c>
      <c r="O48" s="57">
        <f t="shared" si="4"/>
        <v>15.109190723851381</v>
      </c>
    </row>
    <row r="49" spans="1:15" x14ac:dyDescent="0.2">
      <c r="A49" s="64">
        <f t="shared" si="2"/>
        <v>2042</v>
      </c>
      <c r="B49" s="57">
        <f>B48*('KU Shares'!B49/'KU Shares'!B48)/('KU Efficiency'!B49/'KU Efficiency'!B48)</f>
        <v>0.51642639674154089</v>
      </c>
      <c r="C49" s="57">
        <f>C48*('KU Shares'!C49/'KU Shares'!C48)/('KU Efficiency'!C49/'KU Efficiency'!C48)</f>
        <v>1.6857700862616956</v>
      </c>
      <c r="D49" s="57">
        <f>D48*('KU Shares'!D49/'KU Shares'!D48)/('KU Efficiency'!D49/'KU Efficiency'!D48)</f>
        <v>1.9496661339853476</v>
      </c>
      <c r="E49" s="57">
        <f>E48*('KU Shares'!E49/'KU Shares'!E48)/('KU Efficiency'!E49/'KU Efficiency'!E48)</f>
        <v>0.26104766817131125</v>
      </c>
      <c r="F49" s="57">
        <f>F48*('KU Shares'!F49/'KU Shares'!F48)/('KU Efficiency'!F49/'KU Efficiency'!F48)</f>
        <v>5.6625064053329177E-2</v>
      </c>
      <c r="G49" s="57">
        <f>G48*('KU Shares'!G49/'KU Shares'!G48)/('KU Efficiency'!G49/'KU Efficiency'!G48)</f>
        <v>1.339394631446565</v>
      </c>
      <c r="H49" s="57">
        <f>H48*('KU Shares'!H49/'KU Shares'!H48)/('KU Efficiency'!H49/'KU Efficiency'!H48)</f>
        <v>0.34405881967655477</v>
      </c>
      <c r="I49" s="57">
        <f>I48*('KU Shares'!I49/'KU Shares'!I48)/('KU Efficiency'!I49/'KU Efficiency'!I48)</f>
        <v>3.0965293770889946</v>
      </c>
      <c r="J49" s="57">
        <f>J48*('KU Shares'!J49/'KU Shares'!J48)/('KU Efficiency'!J49/'KU Efficiency'!J48)</f>
        <v>0.42930910584637511</v>
      </c>
      <c r="K49" s="57">
        <f>K48*('KU Shares'!K49/'KU Shares'!K48)/('KU Efficiency'!K49/'KU Efficiency'!K48)</f>
        <v>5.4303634405796668</v>
      </c>
      <c r="L49" s="57">
        <f>'KU PV'!K49</f>
        <v>0</v>
      </c>
      <c r="M49" s="61"/>
      <c r="N49" s="57">
        <f t="shared" si="3"/>
        <v>12.906994240848144</v>
      </c>
      <c r="O49" s="57">
        <f t="shared" si="4"/>
        <v>15.109190723851381</v>
      </c>
    </row>
    <row r="50" spans="1:15" x14ac:dyDescent="0.2">
      <c r="A50" s="64">
        <f t="shared" si="2"/>
        <v>2043</v>
      </c>
      <c r="B50" s="57">
        <f>B49*('KU Shares'!B50/'KU Shares'!B49)/('KU Efficiency'!B50/'KU Efficiency'!B49)</f>
        <v>0.51642639674154089</v>
      </c>
      <c r="C50" s="57">
        <f>C49*('KU Shares'!C50/'KU Shares'!C49)/('KU Efficiency'!C50/'KU Efficiency'!C49)</f>
        <v>1.6857700862616956</v>
      </c>
      <c r="D50" s="57">
        <f>D49*('KU Shares'!D50/'KU Shares'!D49)/('KU Efficiency'!D50/'KU Efficiency'!D49)</f>
        <v>1.9496661339853476</v>
      </c>
      <c r="E50" s="57">
        <f>E49*('KU Shares'!E50/'KU Shares'!E49)/('KU Efficiency'!E50/'KU Efficiency'!E49)</f>
        <v>0.26104766817131125</v>
      </c>
      <c r="F50" s="57">
        <f>F49*('KU Shares'!F50/'KU Shares'!F49)/('KU Efficiency'!F50/'KU Efficiency'!F49)</f>
        <v>5.6625064053329177E-2</v>
      </c>
      <c r="G50" s="57">
        <f>G49*('KU Shares'!G50/'KU Shares'!G49)/('KU Efficiency'!G50/'KU Efficiency'!G49)</f>
        <v>1.339394631446565</v>
      </c>
      <c r="H50" s="57">
        <f>H49*('KU Shares'!H50/'KU Shares'!H49)/('KU Efficiency'!H50/'KU Efficiency'!H49)</f>
        <v>0.34405881967655477</v>
      </c>
      <c r="I50" s="57">
        <f>I49*('KU Shares'!I50/'KU Shares'!I49)/('KU Efficiency'!I50/'KU Efficiency'!I49)</f>
        <v>3.0965293770889946</v>
      </c>
      <c r="J50" s="57">
        <f>J49*('KU Shares'!J50/'KU Shares'!J49)/('KU Efficiency'!J50/'KU Efficiency'!J49)</f>
        <v>0.42930910584637511</v>
      </c>
      <c r="K50" s="57">
        <f>K49*('KU Shares'!K50/'KU Shares'!K49)/('KU Efficiency'!K50/'KU Efficiency'!K49)</f>
        <v>5.4303634405796668</v>
      </c>
      <c r="L50" s="57">
        <f>'KU PV'!K50</f>
        <v>0</v>
      </c>
      <c r="M50" s="61"/>
      <c r="N50" s="57">
        <f t="shared" si="3"/>
        <v>12.906994240848144</v>
      </c>
      <c r="O50" s="57">
        <f t="shared" si="4"/>
        <v>15.109190723851381</v>
      </c>
    </row>
    <row r="51" spans="1:15" x14ac:dyDescent="0.2">
      <c r="A51" s="64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pane xSplit="1" ySplit="1" topLeftCell="B2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140625" style="66"/>
    <col min="2" max="2" width="9.5703125" style="65" bestFit="1" customWidth="1"/>
    <col min="3" max="16384" width="9.140625" style="55"/>
  </cols>
  <sheetData>
    <row r="1" spans="1:2" x14ac:dyDescent="0.2">
      <c r="A1" s="53" t="s">
        <v>2</v>
      </c>
      <c r="B1" s="54" t="s">
        <v>50</v>
      </c>
    </row>
    <row r="2" spans="1:2" s="59" customFormat="1" x14ac:dyDescent="0.2">
      <c r="A2" s="56">
        <v>1995</v>
      </c>
      <c r="B2" s="68">
        <f t="shared" ref="B2:B8" si="0">B3*(B3/B4)</f>
        <v>3190.1031552091076</v>
      </c>
    </row>
    <row r="3" spans="1:2" s="59" customFormat="1" x14ac:dyDescent="0.2">
      <c r="A3" s="56">
        <v>1996</v>
      </c>
      <c r="B3" s="68">
        <f t="shared" si="0"/>
        <v>3251.8490368782104</v>
      </c>
    </row>
    <row r="4" spans="1:2" s="59" customFormat="1" x14ac:dyDescent="0.2">
      <c r="A4" s="56">
        <v>1997</v>
      </c>
      <c r="B4" s="68">
        <f t="shared" si="0"/>
        <v>3314.7900378640252</v>
      </c>
    </row>
    <row r="5" spans="1:2" s="59" customFormat="1" x14ac:dyDescent="0.2">
      <c r="A5" s="56">
        <v>1998</v>
      </c>
      <c r="B5" s="68">
        <f t="shared" si="0"/>
        <v>3378.9492902385637</v>
      </c>
    </row>
    <row r="6" spans="1:2" s="59" customFormat="1" x14ac:dyDescent="0.2">
      <c r="A6" s="56">
        <v>1999</v>
      </c>
      <c r="B6" s="68">
        <f t="shared" si="0"/>
        <v>3444.3503738054969</v>
      </c>
    </row>
    <row r="7" spans="1:2" x14ac:dyDescent="0.2">
      <c r="A7" s="56">
        <v>2000</v>
      </c>
      <c r="B7" s="68">
        <f t="shared" si="0"/>
        <v>3511.0173247662042</v>
      </c>
    </row>
    <row r="8" spans="1:2" x14ac:dyDescent="0.2">
      <c r="A8" s="56">
        <v>2001</v>
      </c>
      <c r="B8" s="68">
        <f t="shared" si="0"/>
        <v>3578.9746445535552</v>
      </c>
    </row>
    <row r="9" spans="1:2" x14ac:dyDescent="0.2">
      <c r="A9" s="56">
        <v>2002</v>
      </c>
      <c r="B9" s="68">
        <f>B10*(B10/B11)</f>
        <v>3648.2473088366751</v>
      </c>
    </row>
    <row r="10" spans="1:2" x14ac:dyDescent="0.2">
      <c r="A10" s="56">
        <v>2003</v>
      </c>
      <c r="B10" s="67">
        <v>3718.8607767000003</v>
      </c>
    </row>
    <row r="11" spans="1:2" x14ac:dyDescent="0.2">
      <c r="A11" s="56">
        <v>2004</v>
      </c>
      <c r="B11" s="71">
        <v>3790.8409999999999</v>
      </c>
    </row>
    <row r="12" spans="1:2" x14ac:dyDescent="0.2">
      <c r="A12" s="56">
        <v>2005</v>
      </c>
      <c r="B12" s="71">
        <v>3864.3239999999996</v>
      </c>
    </row>
    <row r="13" spans="1:2" x14ac:dyDescent="0.2">
      <c r="A13" s="56">
        <v>2006</v>
      </c>
      <c r="B13" s="71">
        <v>3943.9140000000002</v>
      </c>
    </row>
    <row r="14" spans="1:2" x14ac:dyDescent="0.2">
      <c r="A14" s="56">
        <v>2007</v>
      </c>
      <c r="B14" s="71">
        <v>4025.4159999999997</v>
      </c>
    </row>
    <row r="15" spans="1:2" x14ac:dyDescent="0.2">
      <c r="A15" s="56">
        <v>2008</v>
      </c>
      <c r="B15" s="71">
        <v>4110.0959999999995</v>
      </c>
    </row>
    <row r="16" spans="1:2" x14ac:dyDescent="0.2">
      <c r="A16" s="56">
        <v>2009</v>
      </c>
      <c r="B16" s="71">
        <v>4193.107</v>
      </c>
    </row>
    <row r="17" spans="1:2" x14ac:dyDescent="0.2">
      <c r="A17" s="56">
        <v>2010</v>
      </c>
      <c r="B17" s="71">
        <v>4248.3450000000003</v>
      </c>
    </row>
    <row r="18" spans="1:2" x14ac:dyDescent="0.2">
      <c r="A18" s="56">
        <v>2011</v>
      </c>
      <c r="B18" s="71">
        <v>4285.3730000000005</v>
      </c>
    </row>
    <row r="19" spans="1:2" x14ac:dyDescent="0.2">
      <c r="A19" s="56">
        <v>2012</v>
      </c>
      <c r="B19" s="71">
        <v>4327.4470000000001</v>
      </c>
    </row>
    <row r="20" spans="1:2" x14ac:dyDescent="0.2">
      <c r="A20" s="56">
        <v>2013</v>
      </c>
      <c r="B20" s="71">
        <v>4354.5380000000005</v>
      </c>
    </row>
    <row r="21" spans="1:2" x14ac:dyDescent="0.2">
      <c r="A21" s="56">
        <v>2014</v>
      </c>
      <c r="B21" s="71">
        <v>4385.1090000000004</v>
      </c>
    </row>
    <row r="22" spans="1:2" x14ac:dyDescent="0.2">
      <c r="A22" s="56">
        <v>2015</v>
      </c>
      <c r="B22" s="71">
        <v>4422.7150000000001</v>
      </c>
    </row>
    <row r="23" spans="1:2" x14ac:dyDescent="0.2">
      <c r="A23" s="56">
        <v>2016</v>
      </c>
      <c r="B23" s="71">
        <v>4465.6990000000005</v>
      </c>
    </row>
    <row r="24" spans="1:2" x14ac:dyDescent="0.2">
      <c r="A24" s="56">
        <v>2017</v>
      </c>
      <c r="B24" s="71">
        <v>4513.987000000001</v>
      </c>
    </row>
    <row r="25" spans="1:2" x14ac:dyDescent="0.2">
      <c r="A25" s="56">
        <v>2018</v>
      </c>
      <c r="B25" s="71">
        <v>4564.74</v>
      </c>
    </row>
    <row r="26" spans="1:2" x14ac:dyDescent="0.2">
      <c r="A26" s="56">
        <v>2019</v>
      </c>
      <c r="B26" s="71">
        <v>4616.5339999999997</v>
      </c>
    </row>
    <row r="27" spans="1:2" x14ac:dyDescent="0.2">
      <c r="A27" s="56">
        <v>2020</v>
      </c>
      <c r="B27" s="71">
        <v>4666.4579999999996</v>
      </c>
    </row>
    <row r="28" spans="1:2" x14ac:dyDescent="0.2">
      <c r="A28" s="64">
        <v>2021</v>
      </c>
      <c r="B28" s="71">
        <v>4714.8419999999996</v>
      </c>
    </row>
    <row r="29" spans="1:2" x14ac:dyDescent="0.2">
      <c r="A29" s="64">
        <v>2022</v>
      </c>
      <c r="B29" s="71">
        <v>4761.3789999999999</v>
      </c>
    </row>
    <row r="30" spans="1:2" x14ac:dyDescent="0.2">
      <c r="A30" s="64">
        <v>2023</v>
      </c>
      <c r="B30" s="71">
        <v>4806.2269999999999</v>
      </c>
    </row>
    <row r="31" spans="1:2" x14ac:dyDescent="0.2">
      <c r="A31" s="64">
        <v>2024</v>
      </c>
      <c r="B31" s="71">
        <v>4850.0030000000006</v>
      </c>
    </row>
    <row r="32" spans="1:2" x14ac:dyDescent="0.2">
      <c r="A32" s="64">
        <v>2025</v>
      </c>
      <c r="B32" s="71">
        <v>4893.7259999999997</v>
      </c>
    </row>
    <row r="33" spans="1:2" x14ac:dyDescent="0.2">
      <c r="A33" s="64">
        <f t="shared" ref="A33:A50" si="1">A32+1</f>
        <v>2026</v>
      </c>
      <c r="B33" s="71">
        <v>4936.8230000000003</v>
      </c>
    </row>
    <row r="34" spans="1:2" x14ac:dyDescent="0.2">
      <c r="A34" s="64">
        <f t="shared" si="1"/>
        <v>2027</v>
      </c>
      <c r="B34" s="71">
        <v>4979.7100000000009</v>
      </c>
    </row>
    <row r="35" spans="1:2" x14ac:dyDescent="0.2">
      <c r="A35" s="64">
        <f t="shared" si="1"/>
        <v>2028</v>
      </c>
      <c r="B35" s="71">
        <v>5022.5949999999993</v>
      </c>
    </row>
    <row r="36" spans="1:2" x14ac:dyDescent="0.2">
      <c r="A36" s="64">
        <f t="shared" si="1"/>
        <v>2029</v>
      </c>
      <c r="B36" s="71">
        <v>5065.5520000000006</v>
      </c>
    </row>
    <row r="37" spans="1:2" x14ac:dyDescent="0.2">
      <c r="A37" s="64">
        <f t="shared" si="1"/>
        <v>2030</v>
      </c>
      <c r="B37" s="71">
        <v>5108.610999999999</v>
      </c>
    </row>
    <row r="38" spans="1:2" x14ac:dyDescent="0.2">
      <c r="A38" s="64">
        <f t="shared" si="1"/>
        <v>2031</v>
      </c>
      <c r="B38" s="71">
        <v>5152.9459999999999</v>
      </c>
    </row>
    <row r="39" spans="1:2" x14ac:dyDescent="0.2">
      <c r="A39" s="64">
        <f t="shared" si="1"/>
        <v>2032</v>
      </c>
      <c r="B39" s="71">
        <v>5200.0059999999994</v>
      </c>
    </row>
    <row r="40" spans="1:2" x14ac:dyDescent="0.2">
      <c r="A40" s="64">
        <f t="shared" si="1"/>
        <v>2033</v>
      </c>
      <c r="B40" s="71">
        <v>5249.415</v>
      </c>
    </row>
    <row r="41" spans="1:2" x14ac:dyDescent="0.2">
      <c r="A41" s="64">
        <f t="shared" si="1"/>
        <v>2034</v>
      </c>
      <c r="B41" s="71">
        <v>5300.5459999999994</v>
      </c>
    </row>
    <row r="42" spans="1:2" x14ac:dyDescent="0.2">
      <c r="A42" s="64">
        <f t="shared" si="1"/>
        <v>2035</v>
      </c>
      <c r="B42" s="71">
        <v>5354.1009999999997</v>
      </c>
    </row>
    <row r="43" spans="1:2" x14ac:dyDescent="0.2">
      <c r="A43" s="64">
        <f t="shared" si="1"/>
        <v>2036</v>
      </c>
      <c r="B43" s="71">
        <v>5399.5700666666698</v>
      </c>
    </row>
    <row r="44" spans="1:2" x14ac:dyDescent="0.2">
      <c r="A44" s="64">
        <f t="shared" si="1"/>
        <v>2037</v>
      </c>
      <c r="B44" s="71">
        <v>5448.7031809523796</v>
      </c>
    </row>
    <row r="45" spans="1:2" x14ac:dyDescent="0.2">
      <c r="A45" s="64">
        <f t="shared" si="1"/>
        <v>2038</v>
      </c>
      <c r="B45" s="71">
        <v>5497.8362952380903</v>
      </c>
    </row>
    <row r="46" spans="1:2" x14ac:dyDescent="0.2">
      <c r="A46" s="64">
        <f t="shared" si="1"/>
        <v>2039</v>
      </c>
      <c r="B46" s="71">
        <v>5546.9694095238101</v>
      </c>
    </row>
    <row r="47" spans="1:2" x14ac:dyDescent="0.2">
      <c r="A47" s="64">
        <f t="shared" si="1"/>
        <v>2040</v>
      </c>
      <c r="B47" s="71">
        <v>5596.1025238095199</v>
      </c>
    </row>
    <row r="48" spans="1:2" x14ac:dyDescent="0.2">
      <c r="A48" s="64">
        <f t="shared" si="1"/>
        <v>2041</v>
      </c>
      <c r="B48" s="71">
        <v>5645.2356380952397</v>
      </c>
    </row>
    <row r="49" spans="1:2" x14ac:dyDescent="0.2">
      <c r="A49" s="64">
        <f t="shared" si="1"/>
        <v>2042</v>
      </c>
      <c r="B49" s="71">
        <v>5694.3687523809504</v>
      </c>
    </row>
    <row r="50" spans="1:2" x14ac:dyDescent="0.2">
      <c r="A50" s="64">
        <f t="shared" si="1"/>
        <v>2043</v>
      </c>
      <c r="B50" s="71">
        <v>5743.5018666666701</v>
      </c>
    </row>
    <row r="51" spans="1:2" x14ac:dyDescent="0.2">
      <c r="A51" s="64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5" workbookViewId="0"/>
  </sheetViews>
  <sheetFormatPr defaultRowHeight="12.75" x14ac:dyDescent="0.2"/>
  <cols>
    <col min="1" max="1" width="5.85546875" style="83" customWidth="1"/>
    <col min="2" max="2" width="11" style="84" bestFit="1" customWidth="1"/>
    <col min="3" max="3" width="9.85546875" style="83" bestFit="1" customWidth="1"/>
    <col min="4" max="4" width="8.5703125" style="83" bestFit="1" customWidth="1"/>
    <col min="5" max="5" width="11" style="83" bestFit="1" customWidth="1"/>
    <col min="6" max="6" width="14.5703125" style="83" bestFit="1" customWidth="1"/>
    <col min="7" max="7" width="12.28515625" style="83" bestFit="1" customWidth="1"/>
    <col min="8" max="8" width="11.7109375" style="83" bestFit="1" customWidth="1"/>
    <col min="9" max="9" width="14.7109375" style="85" bestFit="1" customWidth="1"/>
    <col min="10" max="10" width="7.85546875" style="55" bestFit="1" customWidth="1"/>
    <col min="11" max="11" width="8.5703125" style="55" bestFit="1" customWidth="1"/>
    <col min="12" max="16384" width="9.140625" style="55"/>
  </cols>
  <sheetData>
    <row r="1" spans="1:12" s="74" customFormat="1" x14ac:dyDescent="0.2">
      <c r="A1" s="72" t="s">
        <v>2</v>
      </c>
      <c r="B1" s="72" t="s">
        <v>51</v>
      </c>
      <c r="C1" s="72" t="s">
        <v>53</v>
      </c>
      <c r="D1" s="73" t="s">
        <v>54</v>
      </c>
      <c r="E1" s="73" t="s">
        <v>55</v>
      </c>
      <c r="F1" s="73" t="s">
        <v>56</v>
      </c>
      <c r="G1" s="72" t="s">
        <v>57</v>
      </c>
      <c r="H1" s="73" t="s">
        <v>58</v>
      </c>
      <c r="I1" s="72" t="s">
        <v>59</v>
      </c>
      <c r="J1" s="87" t="s">
        <v>60</v>
      </c>
      <c r="K1" s="73" t="s">
        <v>61</v>
      </c>
    </row>
    <row r="2" spans="1:12" ht="12.75" customHeight="1" x14ac:dyDescent="0.2">
      <c r="A2" s="75">
        <v>1995</v>
      </c>
      <c r="B2" s="78">
        <f>'KU FloorSpace'!B2</f>
        <v>3190.1031552091076</v>
      </c>
      <c r="C2" s="78">
        <v>0</v>
      </c>
      <c r="D2" s="88">
        <f>SUM(C$2:C2)</f>
        <v>0</v>
      </c>
      <c r="E2" s="79">
        <v>7.5</v>
      </c>
      <c r="F2" s="88">
        <f t="shared" ref="F2:F42" si="0">C2*E2</f>
        <v>0</v>
      </c>
      <c r="G2" s="78">
        <v>0</v>
      </c>
      <c r="H2" s="88">
        <f>SUM(F$2:F2)-SUM(G$2:G2)</f>
        <v>0</v>
      </c>
      <c r="I2" s="80">
        <v>0.17499999999999999</v>
      </c>
      <c r="J2" s="88">
        <f>H2*8760*I2/10^3</f>
        <v>0</v>
      </c>
      <c r="K2" s="89">
        <f t="shared" ref="K2:K42" si="1">J2/B2*(-10^3)</f>
        <v>0</v>
      </c>
      <c r="L2" s="76"/>
    </row>
    <row r="3" spans="1:12" ht="12.75" customHeight="1" x14ac:dyDescent="0.2">
      <c r="A3" s="75">
        <v>1996</v>
      </c>
      <c r="B3" s="78">
        <f>'KU FloorSpace'!B3</f>
        <v>3251.8490368782104</v>
      </c>
      <c r="C3" s="78">
        <v>0</v>
      </c>
      <c r="D3" s="88">
        <f>SUM(C$2:C3)</f>
        <v>0</v>
      </c>
      <c r="E3" s="79">
        <v>7.5</v>
      </c>
      <c r="F3" s="88">
        <f t="shared" si="0"/>
        <v>0</v>
      </c>
      <c r="G3" s="78">
        <v>0</v>
      </c>
      <c r="H3" s="88">
        <f>SUM(F$2:F3)-SUM(G$2:G3)</f>
        <v>0</v>
      </c>
      <c r="I3" s="80">
        <v>0.17499999999999999</v>
      </c>
      <c r="J3" s="88">
        <f t="shared" ref="J3:J42" si="2">H3*8760*I3/10^3</f>
        <v>0</v>
      </c>
      <c r="K3" s="90">
        <f t="shared" si="1"/>
        <v>0</v>
      </c>
      <c r="L3" s="76"/>
    </row>
    <row r="4" spans="1:12" s="77" customFormat="1" ht="12.75" customHeight="1" x14ac:dyDescent="0.2">
      <c r="A4" s="75">
        <v>1997</v>
      </c>
      <c r="B4" s="78">
        <f>'KU FloorSpace'!B4</f>
        <v>3314.7900378640252</v>
      </c>
      <c r="C4" s="78">
        <v>0</v>
      </c>
      <c r="D4" s="88">
        <f>SUM(C$2:C4)</f>
        <v>0</v>
      </c>
      <c r="E4" s="79">
        <v>7.5</v>
      </c>
      <c r="F4" s="88">
        <f t="shared" si="0"/>
        <v>0</v>
      </c>
      <c r="G4" s="78">
        <v>0</v>
      </c>
      <c r="H4" s="88">
        <f>SUM(F$2:F4)-SUM(G$2:G4)</f>
        <v>0</v>
      </c>
      <c r="I4" s="80">
        <v>0.17499999999999999</v>
      </c>
      <c r="J4" s="88">
        <f>H4*8760*I4/10^3</f>
        <v>0</v>
      </c>
      <c r="K4" s="90">
        <f t="shared" si="1"/>
        <v>0</v>
      </c>
      <c r="L4" s="76"/>
    </row>
    <row r="5" spans="1:12" ht="12.75" customHeight="1" x14ac:dyDescent="0.2">
      <c r="A5" s="75">
        <v>1998</v>
      </c>
      <c r="B5" s="78">
        <f>'KU FloorSpace'!B5</f>
        <v>3378.9492902385637</v>
      </c>
      <c r="C5" s="78">
        <v>0</v>
      </c>
      <c r="D5" s="88">
        <f>SUM(C$2:C5)</f>
        <v>0</v>
      </c>
      <c r="E5" s="79">
        <v>7.5</v>
      </c>
      <c r="F5" s="88">
        <f t="shared" si="0"/>
        <v>0</v>
      </c>
      <c r="G5" s="78">
        <v>0</v>
      </c>
      <c r="H5" s="88">
        <f>SUM(F$2:F5)-SUM(G$2:G5)</f>
        <v>0</v>
      </c>
      <c r="I5" s="80">
        <v>0.17499999999999999</v>
      </c>
      <c r="J5" s="88">
        <f t="shared" si="2"/>
        <v>0</v>
      </c>
      <c r="K5" s="90">
        <f t="shared" si="1"/>
        <v>0</v>
      </c>
      <c r="L5" s="76"/>
    </row>
    <row r="6" spans="1:12" ht="12.75" customHeight="1" x14ac:dyDescent="0.2">
      <c r="A6" s="75">
        <v>1999</v>
      </c>
      <c r="B6" s="78">
        <f>'KU FloorSpace'!B6</f>
        <v>3444.3503738054969</v>
      </c>
      <c r="C6" s="78">
        <v>0</v>
      </c>
      <c r="D6" s="88">
        <f>SUM(C$2:C6)</f>
        <v>0</v>
      </c>
      <c r="E6" s="79">
        <v>7.5</v>
      </c>
      <c r="F6" s="88">
        <f t="shared" si="0"/>
        <v>0</v>
      </c>
      <c r="G6" s="78">
        <v>0</v>
      </c>
      <c r="H6" s="88">
        <f>SUM(F$2:F6)-SUM(G$2:G6)</f>
        <v>0</v>
      </c>
      <c r="I6" s="80">
        <v>0.17499999999999999</v>
      </c>
      <c r="J6" s="88">
        <f t="shared" si="2"/>
        <v>0</v>
      </c>
      <c r="K6" s="90">
        <f t="shared" si="1"/>
        <v>0</v>
      </c>
      <c r="L6" s="76"/>
    </row>
    <row r="7" spans="1:12" ht="12.75" customHeight="1" x14ac:dyDescent="0.2">
      <c r="A7" s="75">
        <v>2000</v>
      </c>
      <c r="B7" s="78">
        <f>'KU FloorSpace'!B7</f>
        <v>3511.0173247662042</v>
      </c>
      <c r="C7" s="78">
        <v>0</v>
      </c>
      <c r="D7" s="88">
        <f>SUM(C$2:C7)</f>
        <v>0</v>
      </c>
      <c r="E7" s="79">
        <v>7.5</v>
      </c>
      <c r="F7" s="88">
        <f t="shared" si="0"/>
        <v>0</v>
      </c>
      <c r="G7" s="78">
        <v>0</v>
      </c>
      <c r="H7" s="88">
        <f>SUM(F$2:F7)-SUM(G$2:G7)</f>
        <v>0</v>
      </c>
      <c r="I7" s="80">
        <v>0.17499999999999999</v>
      </c>
      <c r="J7" s="88">
        <f t="shared" si="2"/>
        <v>0</v>
      </c>
      <c r="K7" s="90">
        <f t="shared" si="1"/>
        <v>0</v>
      </c>
      <c r="L7" s="76"/>
    </row>
    <row r="8" spans="1:12" ht="12.75" customHeight="1" x14ac:dyDescent="0.2">
      <c r="A8" s="75">
        <v>2001</v>
      </c>
      <c r="B8" s="78">
        <f>'KU FloorSpace'!B8</f>
        <v>3578.9746445535552</v>
      </c>
      <c r="C8" s="78">
        <v>0</v>
      </c>
      <c r="D8" s="88">
        <f>SUM(C$2:C8)</f>
        <v>0</v>
      </c>
      <c r="E8" s="79">
        <v>7.5</v>
      </c>
      <c r="F8" s="88">
        <f t="shared" si="0"/>
        <v>0</v>
      </c>
      <c r="G8" s="78">
        <v>0</v>
      </c>
      <c r="H8" s="88">
        <f>SUM(F$2:F8)-SUM(G$2:G8)</f>
        <v>0</v>
      </c>
      <c r="I8" s="80">
        <v>0.17499999999999999</v>
      </c>
      <c r="J8" s="88">
        <f>H8*8760*I8/10^3</f>
        <v>0</v>
      </c>
      <c r="K8" s="90">
        <f t="shared" si="1"/>
        <v>0</v>
      </c>
      <c r="L8" s="76"/>
    </row>
    <row r="9" spans="1:12" ht="12.75" customHeight="1" x14ac:dyDescent="0.2">
      <c r="A9" s="75">
        <v>2002</v>
      </c>
      <c r="B9" s="78">
        <f>'KU FloorSpace'!B9</f>
        <v>3648.2473088366751</v>
      </c>
      <c r="C9" s="78">
        <v>0</v>
      </c>
      <c r="D9" s="88">
        <f>SUM(C$2:C9)</f>
        <v>0</v>
      </c>
      <c r="E9" s="79">
        <v>7.5</v>
      </c>
      <c r="F9" s="88">
        <f t="shared" si="0"/>
        <v>0</v>
      </c>
      <c r="G9" s="78">
        <v>0</v>
      </c>
      <c r="H9" s="88">
        <f>SUM(F$2:F9)-SUM(G$2:G9)</f>
        <v>0</v>
      </c>
      <c r="I9" s="80">
        <v>0.17499999999999999</v>
      </c>
      <c r="J9" s="88">
        <f t="shared" si="2"/>
        <v>0</v>
      </c>
      <c r="K9" s="90">
        <f t="shared" si="1"/>
        <v>0</v>
      </c>
      <c r="L9" s="76"/>
    </row>
    <row r="10" spans="1:12" ht="12.75" customHeight="1" x14ac:dyDescent="0.2">
      <c r="A10" s="75">
        <v>2003</v>
      </c>
      <c r="B10" s="78">
        <f>'KU FloorSpace'!B10</f>
        <v>3718.8607767000003</v>
      </c>
      <c r="C10" s="78">
        <v>0</v>
      </c>
      <c r="D10" s="88">
        <f>SUM(C$2:C10)</f>
        <v>0</v>
      </c>
      <c r="E10" s="79">
        <v>7.5</v>
      </c>
      <c r="F10" s="88">
        <f t="shared" si="0"/>
        <v>0</v>
      </c>
      <c r="G10" s="78">
        <v>0</v>
      </c>
      <c r="H10" s="88">
        <f>SUM(F$2:F10)-SUM(G$2:G10)</f>
        <v>0</v>
      </c>
      <c r="I10" s="80">
        <v>0.17499999999999999</v>
      </c>
      <c r="J10" s="88">
        <f t="shared" si="2"/>
        <v>0</v>
      </c>
      <c r="K10" s="90">
        <f t="shared" si="1"/>
        <v>0</v>
      </c>
      <c r="L10" s="76"/>
    </row>
    <row r="11" spans="1:12" ht="12.75" customHeight="1" x14ac:dyDescent="0.2">
      <c r="A11" s="75">
        <v>2004</v>
      </c>
      <c r="B11" s="78">
        <f>'KU FloorSpace'!B11</f>
        <v>3790.8409999999999</v>
      </c>
      <c r="C11" s="78">
        <v>0</v>
      </c>
      <c r="D11" s="88">
        <f>SUM(C$2:C11)</f>
        <v>0</v>
      </c>
      <c r="E11" s="79">
        <v>7.5</v>
      </c>
      <c r="F11" s="88">
        <f t="shared" si="0"/>
        <v>0</v>
      </c>
      <c r="G11" s="78">
        <v>0</v>
      </c>
      <c r="H11" s="88">
        <f>SUM(F$2:F11)-SUM(G$2:G11)</f>
        <v>0</v>
      </c>
      <c r="I11" s="80">
        <v>0.17499999999999999</v>
      </c>
      <c r="J11" s="88">
        <f t="shared" si="2"/>
        <v>0</v>
      </c>
      <c r="K11" s="90">
        <f t="shared" si="1"/>
        <v>0</v>
      </c>
      <c r="L11" s="76"/>
    </row>
    <row r="12" spans="1:12" ht="12.75" customHeight="1" x14ac:dyDescent="0.2">
      <c r="A12" s="75">
        <v>2005</v>
      </c>
      <c r="B12" s="78">
        <f>'KU FloorSpace'!B12</f>
        <v>3864.3239999999996</v>
      </c>
      <c r="C12" s="78">
        <v>0</v>
      </c>
      <c r="D12" s="88">
        <f>SUM(C$2:C12)</f>
        <v>0</v>
      </c>
      <c r="E12" s="79">
        <v>7.5</v>
      </c>
      <c r="F12" s="88">
        <f t="shared" si="0"/>
        <v>0</v>
      </c>
      <c r="G12" s="78">
        <v>0</v>
      </c>
      <c r="H12" s="88">
        <f>SUM(F$2:F12)-SUM(G$2:G12)</f>
        <v>0</v>
      </c>
      <c r="I12" s="80">
        <v>0.17499999999999999</v>
      </c>
      <c r="J12" s="88">
        <f t="shared" si="2"/>
        <v>0</v>
      </c>
      <c r="K12" s="90">
        <f t="shared" si="1"/>
        <v>0</v>
      </c>
      <c r="L12" s="76"/>
    </row>
    <row r="13" spans="1:12" ht="12.75" customHeight="1" x14ac:dyDescent="0.2">
      <c r="A13" s="75">
        <v>2006</v>
      </c>
      <c r="B13" s="78">
        <f>'KU FloorSpace'!B13</f>
        <v>3943.9140000000002</v>
      </c>
      <c r="C13" s="78">
        <v>0</v>
      </c>
      <c r="D13" s="88">
        <f>SUM(C$2:C13)</f>
        <v>0</v>
      </c>
      <c r="E13" s="79">
        <v>7.5</v>
      </c>
      <c r="F13" s="88">
        <f t="shared" si="0"/>
        <v>0</v>
      </c>
      <c r="G13" s="78">
        <v>0</v>
      </c>
      <c r="H13" s="88">
        <f>SUM(F$2:F13)-SUM(G$2:G13)</f>
        <v>0</v>
      </c>
      <c r="I13" s="80">
        <v>0.17499999999999999</v>
      </c>
      <c r="J13" s="88">
        <f t="shared" si="2"/>
        <v>0</v>
      </c>
      <c r="K13" s="90">
        <f t="shared" si="1"/>
        <v>0</v>
      </c>
      <c r="L13" s="76"/>
    </row>
    <row r="14" spans="1:12" ht="12.75" customHeight="1" x14ac:dyDescent="0.2">
      <c r="A14" s="75">
        <v>2007</v>
      </c>
      <c r="B14" s="78">
        <f>'KU FloorSpace'!B14</f>
        <v>4025.4159999999997</v>
      </c>
      <c r="C14" s="78">
        <v>0</v>
      </c>
      <c r="D14" s="88">
        <f>SUM(C$2:C14)</f>
        <v>0</v>
      </c>
      <c r="E14" s="79">
        <v>7.5</v>
      </c>
      <c r="F14" s="88">
        <f t="shared" si="0"/>
        <v>0</v>
      </c>
      <c r="G14" s="78">
        <v>0</v>
      </c>
      <c r="H14" s="88">
        <f>SUM(F$2:F14)-SUM(G$2:G14)</f>
        <v>0</v>
      </c>
      <c r="I14" s="80">
        <v>0.17499999999999999</v>
      </c>
      <c r="J14" s="88">
        <f t="shared" si="2"/>
        <v>0</v>
      </c>
      <c r="K14" s="90">
        <f t="shared" si="1"/>
        <v>0</v>
      </c>
      <c r="L14" s="76"/>
    </row>
    <row r="15" spans="1:12" ht="12.75" customHeight="1" x14ac:dyDescent="0.2">
      <c r="A15" s="75">
        <v>2008</v>
      </c>
      <c r="B15" s="78">
        <f>'KU FloorSpace'!B15</f>
        <v>4110.0959999999995</v>
      </c>
      <c r="C15" s="78">
        <v>0</v>
      </c>
      <c r="D15" s="88">
        <f>SUM(C$2:C15)</f>
        <v>0</v>
      </c>
      <c r="E15" s="79">
        <v>7.5</v>
      </c>
      <c r="F15" s="88">
        <f t="shared" si="0"/>
        <v>0</v>
      </c>
      <c r="G15" s="78">
        <v>0</v>
      </c>
      <c r="H15" s="88">
        <f>SUM(F$2:F15)-SUM(G$2:G15)</f>
        <v>0</v>
      </c>
      <c r="I15" s="80">
        <v>0.17499999999999999</v>
      </c>
      <c r="J15" s="88">
        <f>H15*8760*I15/10^3</f>
        <v>0</v>
      </c>
      <c r="K15" s="90">
        <f t="shared" si="1"/>
        <v>0</v>
      </c>
      <c r="L15" s="76"/>
    </row>
    <row r="16" spans="1:12" ht="12.75" customHeight="1" x14ac:dyDescent="0.2">
      <c r="A16" s="75">
        <v>2009</v>
      </c>
      <c r="B16" s="78">
        <f>'KU FloorSpace'!B16</f>
        <v>4193.107</v>
      </c>
      <c r="C16" s="78">
        <v>0</v>
      </c>
      <c r="D16" s="88">
        <f>SUM(C$2:C16)</f>
        <v>0</v>
      </c>
      <c r="E16" s="79">
        <v>7.5</v>
      </c>
      <c r="F16" s="88">
        <f t="shared" si="0"/>
        <v>0</v>
      </c>
      <c r="G16" s="78">
        <v>0</v>
      </c>
      <c r="H16" s="88">
        <f>SUM(F$2:F16)-SUM(G$2:G16)</f>
        <v>0</v>
      </c>
      <c r="I16" s="80">
        <v>0.17499999999999999</v>
      </c>
      <c r="J16" s="88">
        <f t="shared" si="2"/>
        <v>0</v>
      </c>
      <c r="K16" s="90">
        <f t="shared" si="1"/>
        <v>0</v>
      </c>
      <c r="L16" s="76"/>
    </row>
    <row r="17" spans="1:12" ht="12.75" customHeight="1" x14ac:dyDescent="0.2">
      <c r="A17" s="75">
        <v>2010</v>
      </c>
      <c r="B17" s="78">
        <f>'KU FloorSpace'!B17</f>
        <v>4248.3450000000003</v>
      </c>
      <c r="C17" s="78">
        <v>0</v>
      </c>
      <c r="D17" s="88">
        <f>SUM(C$2:C17)</f>
        <v>0</v>
      </c>
      <c r="E17" s="79">
        <v>7.5</v>
      </c>
      <c r="F17" s="88">
        <f t="shared" si="0"/>
        <v>0</v>
      </c>
      <c r="G17" s="78">
        <v>0</v>
      </c>
      <c r="H17" s="88">
        <f>SUM(F$2:F17)-SUM(G$2:G17)</f>
        <v>0</v>
      </c>
      <c r="I17" s="80">
        <v>0.17499999999999999</v>
      </c>
      <c r="J17" s="88">
        <f t="shared" si="2"/>
        <v>0</v>
      </c>
      <c r="K17" s="90">
        <f t="shared" si="1"/>
        <v>0</v>
      </c>
      <c r="L17" s="76"/>
    </row>
    <row r="18" spans="1:12" ht="12.75" customHeight="1" x14ac:dyDescent="0.2">
      <c r="A18" s="75">
        <v>2011</v>
      </c>
      <c r="B18" s="78">
        <f>'KU FloorSpace'!B18</f>
        <v>4285.3730000000005</v>
      </c>
      <c r="C18" s="78">
        <v>0</v>
      </c>
      <c r="D18" s="88">
        <f>SUM(C$2:C18)</f>
        <v>0</v>
      </c>
      <c r="E18" s="79">
        <v>7.5</v>
      </c>
      <c r="F18" s="88">
        <f t="shared" si="0"/>
        <v>0</v>
      </c>
      <c r="G18" s="78">
        <v>0</v>
      </c>
      <c r="H18" s="88">
        <f>SUM(F$2:F18)-SUM(G$2:G18)</f>
        <v>0</v>
      </c>
      <c r="I18" s="80">
        <v>0.17499999999999999</v>
      </c>
      <c r="J18" s="88">
        <f t="shared" si="2"/>
        <v>0</v>
      </c>
      <c r="K18" s="90">
        <f t="shared" si="1"/>
        <v>0</v>
      </c>
      <c r="L18" s="76"/>
    </row>
    <row r="19" spans="1:12" ht="12.75" customHeight="1" x14ac:dyDescent="0.2">
      <c r="A19" s="75">
        <v>2012</v>
      </c>
      <c r="B19" s="78">
        <f>'KU FloorSpace'!B19</f>
        <v>4327.4470000000001</v>
      </c>
      <c r="C19" s="78">
        <v>0</v>
      </c>
      <c r="D19" s="88">
        <f>SUM(C$2:C19)</f>
        <v>0</v>
      </c>
      <c r="E19" s="79">
        <v>7.5</v>
      </c>
      <c r="F19" s="88">
        <f t="shared" si="0"/>
        <v>0</v>
      </c>
      <c r="G19" s="78">
        <v>0</v>
      </c>
      <c r="H19" s="88">
        <f>SUM(F$2:F19)-SUM(G$2:G19)</f>
        <v>0</v>
      </c>
      <c r="I19" s="80">
        <v>0.17499999999999999</v>
      </c>
      <c r="J19" s="88">
        <f>H19*8760*I19/10^3</f>
        <v>0</v>
      </c>
      <c r="K19" s="90">
        <f t="shared" si="1"/>
        <v>0</v>
      </c>
      <c r="L19" s="76"/>
    </row>
    <row r="20" spans="1:12" ht="12.75" customHeight="1" x14ac:dyDescent="0.2">
      <c r="A20" s="75">
        <v>2013</v>
      </c>
      <c r="B20" s="78">
        <f>'KU FloorSpace'!B20</f>
        <v>4354.5380000000005</v>
      </c>
      <c r="C20" s="78">
        <v>0</v>
      </c>
      <c r="D20" s="88">
        <f>SUM(C$2:C20)</f>
        <v>0</v>
      </c>
      <c r="E20" s="79">
        <v>7.5</v>
      </c>
      <c r="F20" s="88">
        <f t="shared" si="0"/>
        <v>0</v>
      </c>
      <c r="G20" s="78">
        <v>0</v>
      </c>
      <c r="H20" s="88">
        <f>SUM(F$2:F20)-SUM(G$2:G20)</f>
        <v>0</v>
      </c>
      <c r="I20" s="80">
        <v>0.17499999999999999</v>
      </c>
      <c r="J20" s="88">
        <f t="shared" si="2"/>
        <v>0</v>
      </c>
      <c r="K20" s="90">
        <f t="shared" si="1"/>
        <v>0</v>
      </c>
      <c r="L20" s="76"/>
    </row>
    <row r="21" spans="1:12" ht="12.75" customHeight="1" x14ac:dyDescent="0.2">
      <c r="A21" s="75">
        <v>2014</v>
      </c>
      <c r="B21" s="78">
        <f>'KU FloorSpace'!B21</f>
        <v>4385.1090000000004</v>
      </c>
      <c r="C21" s="78">
        <v>0</v>
      </c>
      <c r="D21" s="88">
        <f>SUM(C$2:C21)</f>
        <v>0</v>
      </c>
      <c r="E21" s="79">
        <v>7.5</v>
      </c>
      <c r="F21" s="88">
        <f t="shared" si="0"/>
        <v>0</v>
      </c>
      <c r="G21" s="78">
        <v>0</v>
      </c>
      <c r="H21" s="88">
        <f>SUM(F$2:F21)-SUM(G$2:G21)</f>
        <v>0</v>
      </c>
      <c r="I21" s="80">
        <v>0.17499999999999999</v>
      </c>
      <c r="J21" s="88">
        <f t="shared" si="2"/>
        <v>0</v>
      </c>
      <c r="K21" s="90">
        <f t="shared" si="1"/>
        <v>0</v>
      </c>
      <c r="L21" s="76"/>
    </row>
    <row r="22" spans="1:12" ht="12.75" customHeight="1" x14ac:dyDescent="0.2">
      <c r="A22" s="75">
        <v>2015</v>
      </c>
      <c r="B22" s="78">
        <f>'KU FloorSpace'!B22</f>
        <v>4422.7150000000001</v>
      </c>
      <c r="C22" s="78">
        <v>0</v>
      </c>
      <c r="D22" s="88">
        <f>SUM(C$2:C22)</f>
        <v>0</v>
      </c>
      <c r="E22" s="79">
        <v>7.5</v>
      </c>
      <c r="F22" s="88">
        <f t="shared" si="0"/>
        <v>0</v>
      </c>
      <c r="G22" s="78">
        <v>0</v>
      </c>
      <c r="H22" s="88">
        <f>SUM(F$2:F22)-SUM(G$2:G22)</f>
        <v>0</v>
      </c>
      <c r="I22" s="80">
        <v>0.17499999999999999</v>
      </c>
      <c r="J22" s="88">
        <f>H22*8760*I22/10^3</f>
        <v>0</v>
      </c>
      <c r="K22" s="90">
        <f t="shared" si="1"/>
        <v>0</v>
      </c>
      <c r="L22" s="76"/>
    </row>
    <row r="23" spans="1:12" ht="12.75" customHeight="1" x14ac:dyDescent="0.2">
      <c r="A23" s="75">
        <v>2016</v>
      </c>
      <c r="B23" s="78">
        <f>'KU FloorSpace'!B23</f>
        <v>4465.6990000000005</v>
      </c>
      <c r="C23" s="78">
        <v>0</v>
      </c>
      <c r="D23" s="88">
        <f>SUM(C$2:C23)</f>
        <v>0</v>
      </c>
      <c r="E23" s="79">
        <v>7.5</v>
      </c>
      <c r="F23" s="88">
        <f t="shared" si="0"/>
        <v>0</v>
      </c>
      <c r="G23" s="78">
        <v>0</v>
      </c>
      <c r="H23" s="88">
        <f>SUM(F$2:F23)-SUM(G$2:G23)</f>
        <v>0</v>
      </c>
      <c r="I23" s="80">
        <v>0.17499999999999999</v>
      </c>
      <c r="J23" s="88">
        <f t="shared" si="2"/>
        <v>0</v>
      </c>
      <c r="K23" s="90">
        <f t="shared" si="1"/>
        <v>0</v>
      </c>
      <c r="L23" s="76"/>
    </row>
    <row r="24" spans="1:12" ht="12.75" customHeight="1" x14ac:dyDescent="0.2">
      <c r="A24" s="75">
        <v>2017</v>
      </c>
      <c r="B24" s="78">
        <f>'KU FloorSpace'!B24</f>
        <v>4513.987000000001</v>
      </c>
      <c r="C24" s="78">
        <v>0</v>
      </c>
      <c r="D24" s="88">
        <f>SUM(C$2:C24)</f>
        <v>0</v>
      </c>
      <c r="E24" s="79">
        <v>7.5</v>
      </c>
      <c r="F24" s="88">
        <f t="shared" si="0"/>
        <v>0</v>
      </c>
      <c r="G24" s="78">
        <v>0</v>
      </c>
      <c r="H24" s="88">
        <f>SUM(F$2:F24)-SUM(G$2:G24)</f>
        <v>0</v>
      </c>
      <c r="I24" s="80">
        <v>0.17499999999999999</v>
      </c>
      <c r="J24" s="88">
        <f t="shared" si="2"/>
        <v>0</v>
      </c>
      <c r="K24" s="90">
        <f t="shared" si="1"/>
        <v>0</v>
      </c>
      <c r="L24" s="76"/>
    </row>
    <row r="25" spans="1:12" ht="12.75" customHeight="1" x14ac:dyDescent="0.2">
      <c r="A25" s="75">
        <v>2018</v>
      </c>
      <c r="B25" s="78">
        <f>'KU FloorSpace'!B25</f>
        <v>4564.74</v>
      </c>
      <c r="C25" s="78">
        <v>0</v>
      </c>
      <c r="D25" s="88">
        <f>SUM(C$2:C25)</f>
        <v>0</v>
      </c>
      <c r="E25" s="79">
        <v>7.5</v>
      </c>
      <c r="F25" s="88">
        <f t="shared" si="0"/>
        <v>0</v>
      </c>
      <c r="G25" s="78">
        <v>0</v>
      </c>
      <c r="H25" s="88">
        <f>SUM(F$2:F25)-SUM(G$2:G25)</f>
        <v>0</v>
      </c>
      <c r="I25" s="80">
        <v>0.17499999999999999</v>
      </c>
      <c r="J25" s="88">
        <f t="shared" si="2"/>
        <v>0</v>
      </c>
      <c r="K25" s="90">
        <f t="shared" si="1"/>
        <v>0</v>
      </c>
      <c r="L25" s="76"/>
    </row>
    <row r="26" spans="1:12" ht="12.75" customHeight="1" x14ac:dyDescent="0.2">
      <c r="A26" s="75">
        <v>2019</v>
      </c>
      <c r="B26" s="78">
        <f>'KU FloorSpace'!B26</f>
        <v>4616.5339999999997</v>
      </c>
      <c r="C26" s="78">
        <v>0</v>
      </c>
      <c r="D26" s="88">
        <f>SUM(C$2:C26)</f>
        <v>0</v>
      </c>
      <c r="E26" s="79">
        <v>7.5</v>
      </c>
      <c r="F26" s="88">
        <f t="shared" si="0"/>
        <v>0</v>
      </c>
      <c r="G26" s="78">
        <v>0</v>
      </c>
      <c r="H26" s="88">
        <f>SUM(F$2:F26)-SUM(G$2:G26)</f>
        <v>0</v>
      </c>
      <c r="I26" s="80">
        <v>0.17499999999999999</v>
      </c>
      <c r="J26" s="88">
        <f t="shared" si="2"/>
        <v>0</v>
      </c>
      <c r="K26" s="90">
        <f t="shared" si="1"/>
        <v>0</v>
      </c>
      <c r="L26" s="76"/>
    </row>
    <row r="27" spans="1:12" ht="12.75" customHeight="1" x14ac:dyDescent="0.2">
      <c r="A27" s="75">
        <v>2020</v>
      </c>
      <c r="B27" s="78">
        <f>'KU FloorSpace'!B27</f>
        <v>4666.4579999999996</v>
      </c>
      <c r="C27" s="78">
        <v>0</v>
      </c>
      <c r="D27" s="88">
        <f>SUM(C$2:C27)</f>
        <v>0</v>
      </c>
      <c r="E27" s="79">
        <v>7.5</v>
      </c>
      <c r="F27" s="88">
        <f t="shared" si="0"/>
        <v>0</v>
      </c>
      <c r="G27" s="78">
        <v>0</v>
      </c>
      <c r="H27" s="88">
        <f>SUM(F$2:F27)-SUM(G$2:G27)</f>
        <v>0</v>
      </c>
      <c r="I27" s="80">
        <v>0.17499999999999999</v>
      </c>
      <c r="J27" s="88">
        <f t="shared" si="2"/>
        <v>0</v>
      </c>
      <c r="K27" s="90">
        <f t="shared" si="1"/>
        <v>0</v>
      </c>
      <c r="L27" s="76"/>
    </row>
    <row r="28" spans="1:12" ht="12.75" customHeight="1" x14ac:dyDescent="0.2">
      <c r="A28" s="81">
        <v>2021</v>
      </c>
      <c r="B28" s="78">
        <f>'KU FloorSpace'!B28</f>
        <v>4714.8419999999996</v>
      </c>
      <c r="C28" s="78">
        <v>0</v>
      </c>
      <c r="D28" s="88">
        <f>SUM(C$2:C28)</f>
        <v>0</v>
      </c>
      <c r="E28" s="79">
        <v>7.5</v>
      </c>
      <c r="F28" s="88">
        <f t="shared" si="0"/>
        <v>0</v>
      </c>
      <c r="G28" s="78">
        <v>0</v>
      </c>
      <c r="H28" s="88">
        <f>SUM(F$2:F28)-SUM(G$2:G28)</f>
        <v>0</v>
      </c>
      <c r="I28" s="80">
        <v>0.17499999999999999</v>
      </c>
      <c r="J28" s="88">
        <f t="shared" si="2"/>
        <v>0</v>
      </c>
      <c r="K28" s="90">
        <f t="shared" si="1"/>
        <v>0</v>
      </c>
      <c r="L28" s="76"/>
    </row>
    <row r="29" spans="1:12" ht="12.75" customHeight="1" x14ac:dyDescent="0.2">
      <c r="A29" s="81">
        <v>2022</v>
      </c>
      <c r="B29" s="78">
        <f>'KU FloorSpace'!B29</f>
        <v>4761.3789999999999</v>
      </c>
      <c r="C29" s="78">
        <v>0</v>
      </c>
      <c r="D29" s="88">
        <f>SUM(C$2:C29)</f>
        <v>0</v>
      </c>
      <c r="E29" s="79">
        <v>7.5</v>
      </c>
      <c r="F29" s="88">
        <f t="shared" si="0"/>
        <v>0</v>
      </c>
      <c r="G29" s="78">
        <v>0</v>
      </c>
      <c r="H29" s="88">
        <f>SUM(F$2:F29)-SUM(G$2:G29)</f>
        <v>0</v>
      </c>
      <c r="I29" s="80">
        <v>0.17499999999999999</v>
      </c>
      <c r="J29" s="88">
        <f t="shared" si="2"/>
        <v>0</v>
      </c>
      <c r="K29" s="90">
        <f t="shared" si="1"/>
        <v>0</v>
      </c>
      <c r="L29" s="76"/>
    </row>
    <row r="30" spans="1:12" ht="12.75" customHeight="1" x14ac:dyDescent="0.2">
      <c r="A30" s="81">
        <v>2023</v>
      </c>
      <c r="B30" s="78">
        <f>'KU FloorSpace'!B30</f>
        <v>4806.2269999999999</v>
      </c>
      <c r="C30" s="78">
        <v>0</v>
      </c>
      <c r="D30" s="88">
        <f>SUM(C$2:C30)</f>
        <v>0</v>
      </c>
      <c r="E30" s="79">
        <v>7.5</v>
      </c>
      <c r="F30" s="88">
        <f t="shared" si="0"/>
        <v>0</v>
      </c>
      <c r="G30" s="78">
        <v>0</v>
      </c>
      <c r="H30" s="88">
        <f>SUM(F$2:F30)-SUM(G$2:G30)</f>
        <v>0</v>
      </c>
      <c r="I30" s="80">
        <v>0.17499999999999999</v>
      </c>
      <c r="J30" s="88">
        <f t="shared" si="2"/>
        <v>0</v>
      </c>
      <c r="K30" s="90">
        <f t="shared" si="1"/>
        <v>0</v>
      </c>
      <c r="L30" s="76"/>
    </row>
    <row r="31" spans="1:12" ht="12.75" customHeight="1" x14ac:dyDescent="0.2">
      <c r="A31" s="81">
        <v>2024</v>
      </c>
      <c r="B31" s="78">
        <f>'KU FloorSpace'!B31</f>
        <v>4850.0030000000006</v>
      </c>
      <c r="C31" s="78">
        <v>0</v>
      </c>
      <c r="D31" s="88">
        <f>SUM(C$2:C31)</f>
        <v>0</v>
      </c>
      <c r="E31" s="79">
        <v>7.5</v>
      </c>
      <c r="F31" s="88">
        <f t="shared" si="0"/>
        <v>0</v>
      </c>
      <c r="G31" s="78">
        <v>0</v>
      </c>
      <c r="H31" s="88">
        <f>SUM(F$2:F31)-SUM(G$2:G31)</f>
        <v>0</v>
      </c>
      <c r="I31" s="80">
        <v>0.17499999999999999</v>
      </c>
      <c r="J31" s="88">
        <f t="shared" si="2"/>
        <v>0</v>
      </c>
      <c r="K31" s="90">
        <f t="shared" si="1"/>
        <v>0</v>
      </c>
      <c r="L31" s="76"/>
    </row>
    <row r="32" spans="1:12" ht="12.75" customHeight="1" x14ac:dyDescent="0.2">
      <c r="A32" s="81">
        <v>2025</v>
      </c>
      <c r="B32" s="78">
        <f>'KU FloorSpace'!B32</f>
        <v>4893.7259999999997</v>
      </c>
      <c r="C32" s="78">
        <v>0</v>
      </c>
      <c r="D32" s="88">
        <f>SUM(C$2:C32)</f>
        <v>0</v>
      </c>
      <c r="E32" s="79">
        <v>7.5</v>
      </c>
      <c r="F32" s="88">
        <f t="shared" si="0"/>
        <v>0</v>
      </c>
      <c r="G32" s="78">
        <v>0</v>
      </c>
      <c r="H32" s="88">
        <f>SUM(F$2:F32)-SUM(G$2:G32)</f>
        <v>0</v>
      </c>
      <c r="I32" s="80">
        <v>0.17499999999999999</v>
      </c>
      <c r="J32" s="88">
        <f t="shared" si="2"/>
        <v>0</v>
      </c>
      <c r="K32" s="90">
        <f t="shared" si="1"/>
        <v>0</v>
      </c>
      <c r="L32" s="76"/>
    </row>
    <row r="33" spans="1:12" ht="12.75" customHeight="1" x14ac:dyDescent="0.2">
      <c r="A33" s="82">
        <f t="shared" ref="A33:A50" si="3">A32+1</f>
        <v>2026</v>
      </c>
      <c r="B33" s="78">
        <f>'KU FloorSpace'!B33</f>
        <v>4936.8230000000003</v>
      </c>
      <c r="C33" s="78">
        <v>0</v>
      </c>
      <c r="D33" s="88">
        <f>SUM(C$2:C33)</f>
        <v>0</v>
      </c>
      <c r="E33" s="79">
        <v>7.5</v>
      </c>
      <c r="F33" s="88">
        <f t="shared" si="0"/>
        <v>0</v>
      </c>
      <c r="G33" s="78">
        <v>0</v>
      </c>
      <c r="H33" s="88">
        <f>SUM(F$2:F33)-SUM(G$2:G33)</f>
        <v>0</v>
      </c>
      <c r="I33" s="80">
        <v>0.17499999999999999</v>
      </c>
      <c r="J33" s="88">
        <f t="shared" si="2"/>
        <v>0</v>
      </c>
      <c r="K33" s="90">
        <f t="shared" si="1"/>
        <v>0</v>
      </c>
      <c r="L33" s="76"/>
    </row>
    <row r="34" spans="1:12" ht="12.75" customHeight="1" x14ac:dyDescent="0.2">
      <c r="A34" s="82">
        <f t="shared" si="3"/>
        <v>2027</v>
      </c>
      <c r="B34" s="78">
        <f>'KU FloorSpace'!B34</f>
        <v>4979.7100000000009</v>
      </c>
      <c r="C34" s="78">
        <v>0</v>
      </c>
      <c r="D34" s="88">
        <f>SUM(C$2:C34)</f>
        <v>0</v>
      </c>
      <c r="E34" s="79">
        <v>7.5</v>
      </c>
      <c r="F34" s="88">
        <f t="shared" si="0"/>
        <v>0</v>
      </c>
      <c r="G34" s="78">
        <v>0</v>
      </c>
      <c r="H34" s="88">
        <f>SUM(F$2:F34)-SUM(G$2:G34)</f>
        <v>0</v>
      </c>
      <c r="I34" s="80">
        <v>0.17499999999999999</v>
      </c>
      <c r="J34" s="88">
        <f t="shared" si="2"/>
        <v>0</v>
      </c>
      <c r="K34" s="90">
        <f t="shared" si="1"/>
        <v>0</v>
      </c>
      <c r="L34" s="76"/>
    </row>
    <row r="35" spans="1:12" ht="12.75" customHeight="1" x14ac:dyDescent="0.2">
      <c r="A35" s="82">
        <f t="shared" si="3"/>
        <v>2028</v>
      </c>
      <c r="B35" s="78">
        <f>'KU FloorSpace'!B35</f>
        <v>5022.5949999999993</v>
      </c>
      <c r="C35" s="78">
        <v>0</v>
      </c>
      <c r="D35" s="88">
        <f>SUM(C$2:C35)</f>
        <v>0</v>
      </c>
      <c r="E35" s="79">
        <v>7.5</v>
      </c>
      <c r="F35" s="88">
        <f t="shared" si="0"/>
        <v>0</v>
      </c>
      <c r="G35" s="78">
        <v>0</v>
      </c>
      <c r="H35" s="88">
        <f>SUM(F$2:F35)-SUM(G$2:G35)</f>
        <v>0</v>
      </c>
      <c r="I35" s="80">
        <v>0.17499999999999999</v>
      </c>
      <c r="J35" s="88">
        <f t="shared" si="2"/>
        <v>0</v>
      </c>
      <c r="K35" s="90">
        <f t="shared" si="1"/>
        <v>0</v>
      </c>
      <c r="L35" s="76"/>
    </row>
    <row r="36" spans="1:12" ht="12.75" customHeight="1" x14ac:dyDescent="0.2">
      <c r="A36" s="82">
        <f t="shared" si="3"/>
        <v>2029</v>
      </c>
      <c r="B36" s="78">
        <f>'KU FloorSpace'!B36</f>
        <v>5065.5520000000006</v>
      </c>
      <c r="C36" s="78">
        <v>0</v>
      </c>
      <c r="D36" s="88">
        <f>SUM(C$2:C36)</f>
        <v>0</v>
      </c>
      <c r="E36" s="79">
        <v>7.5</v>
      </c>
      <c r="F36" s="88">
        <f t="shared" si="0"/>
        <v>0</v>
      </c>
      <c r="G36" s="78">
        <v>0</v>
      </c>
      <c r="H36" s="88">
        <f>SUM(F$2:F36)-SUM(G$2:G36)</f>
        <v>0</v>
      </c>
      <c r="I36" s="80">
        <v>0.17499999999999999</v>
      </c>
      <c r="J36" s="88">
        <f t="shared" si="2"/>
        <v>0</v>
      </c>
      <c r="K36" s="90">
        <f t="shared" si="1"/>
        <v>0</v>
      </c>
      <c r="L36" s="76"/>
    </row>
    <row r="37" spans="1:12" ht="12.75" customHeight="1" x14ac:dyDescent="0.2">
      <c r="A37" s="82">
        <f t="shared" si="3"/>
        <v>2030</v>
      </c>
      <c r="B37" s="78">
        <f>'KU FloorSpace'!B37</f>
        <v>5108.610999999999</v>
      </c>
      <c r="C37" s="78">
        <v>0</v>
      </c>
      <c r="D37" s="88">
        <f>SUM(C$2:C37)</f>
        <v>0</v>
      </c>
      <c r="E37" s="79">
        <v>7.5</v>
      </c>
      <c r="F37" s="88">
        <f t="shared" si="0"/>
        <v>0</v>
      </c>
      <c r="G37" s="78">
        <v>0</v>
      </c>
      <c r="H37" s="88">
        <f>SUM(F$2:F37)-SUM(G$2:G37)</f>
        <v>0</v>
      </c>
      <c r="I37" s="80">
        <v>0.17499999999999999</v>
      </c>
      <c r="J37" s="88">
        <f t="shared" si="2"/>
        <v>0</v>
      </c>
      <c r="K37" s="90">
        <f t="shared" si="1"/>
        <v>0</v>
      </c>
      <c r="L37" s="76"/>
    </row>
    <row r="38" spans="1:12" ht="12.75" customHeight="1" x14ac:dyDescent="0.2">
      <c r="A38" s="82">
        <f t="shared" si="3"/>
        <v>2031</v>
      </c>
      <c r="B38" s="78">
        <f>'KU FloorSpace'!B38</f>
        <v>5152.9459999999999</v>
      </c>
      <c r="C38" s="78">
        <v>0</v>
      </c>
      <c r="D38" s="88">
        <f>SUM(C$2:C38)</f>
        <v>0</v>
      </c>
      <c r="E38" s="79">
        <v>7.5</v>
      </c>
      <c r="F38" s="88">
        <f t="shared" si="0"/>
        <v>0</v>
      </c>
      <c r="G38" s="78">
        <v>0</v>
      </c>
      <c r="H38" s="88">
        <f>SUM(F$2:F38)-SUM(G$2:G38)</f>
        <v>0</v>
      </c>
      <c r="I38" s="80">
        <v>0.17499999999999999</v>
      </c>
      <c r="J38" s="88">
        <f t="shared" si="2"/>
        <v>0</v>
      </c>
      <c r="K38" s="90">
        <f t="shared" si="1"/>
        <v>0</v>
      </c>
      <c r="L38" s="76"/>
    </row>
    <row r="39" spans="1:12" ht="12.75" customHeight="1" x14ac:dyDescent="0.2">
      <c r="A39" s="82">
        <f t="shared" si="3"/>
        <v>2032</v>
      </c>
      <c r="B39" s="78">
        <f>'KU FloorSpace'!B39</f>
        <v>5200.0059999999994</v>
      </c>
      <c r="C39" s="78">
        <v>0</v>
      </c>
      <c r="D39" s="88">
        <f>SUM(C$2:C39)</f>
        <v>0</v>
      </c>
      <c r="E39" s="79">
        <v>7.5</v>
      </c>
      <c r="F39" s="88">
        <f t="shared" si="0"/>
        <v>0</v>
      </c>
      <c r="G39" s="78">
        <v>0</v>
      </c>
      <c r="H39" s="88">
        <f>SUM(F$2:F39)-SUM(G$2:G39)</f>
        <v>0</v>
      </c>
      <c r="I39" s="80">
        <v>0.17499999999999999</v>
      </c>
      <c r="J39" s="88">
        <f t="shared" si="2"/>
        <v>0</v>
      </c>
      <c r="K39" s="90">
        <f t="shared" si="1"/>
        <v>0</v>
      </c>
      <c r="L39" s="76"/>
    </row>
    <row r="40" spans="1:12" ht="12.75" customHeight="1" x14ac:dyDescent="0.2">
      <c r="A40" s="82">
        <f t="shared" si="3"/>
        <v>2033</v>
      </c>
      <c r="B40" s="78">
        <f>'KU FloorSpace'!B40</f>
        <v>5249.415</v>
      </c>
      <c r="C40" s="78">
        <v>0</v>
      </c>
      <c r="D40" s="88">
        <f>SUM(C$2:C40)</f>
        <v>0</v>
      </c>
      <c r="E40" s="79">
        <v>7.5</v>
      </c>
      <c r="F40" s="88">
        <f t="shared" si="0"/>
        <v>0</v>
      </c>
      <c r="G40" s="78">
        <v>0</v>
      </c>
      <c r="H40" s="88">
        <f>SUM(F$2:F40)-SUM(G$2:G40)</f>
        <v>0</v>
      </c>
      <c r="I40" s="80">
        <v>0.17499999999999999</v>
      </c>
      <c r="J40" s="88">
        <f t="shared" si="2"/>
        <v>0</v>
      </c>
      <c r="K40" s="90">
        <f t="shared" si="1"/>
        <v>0</v>
      </c>
      <c r="L40" s="76"/>
    </row>
    <row r="41" spans="1:12" ht="12.75" customHeight="1" x14ac:dyDescent="0.2">
      <c r="A41" s="82">
        <f t="shared" si="3"/>
        <v>2034</v>
      </c>
      <c r="B41" s="78">
        <f>'KU FloorSpace'!B41</f>
        <v>5300.5459999999994</v>
      </c>
      <c r="C41" s="78">
        <v>0</v>
      </c>
      <c r="D41" s="88">
        <f>SUM(C$2:C41)</f>
        <v>0</v>
      </c>
      <c r="E41" s="79">
        <v>7.5</v>
      </c>
      <c r="F41" s="88">
        <f t="shared" si="0"/>
        <v>0</v>
      </c>
      <c r="G41" s="78">
        <v>0</v>
      </c>
      <c r="H41" s="88">
        <f>SUM(F$2:F41)-SUM(G$2:G41)</f>
        <v>0</v>
      </c>
      <c r="I41" s="80">
        <v>0.17499999999999999</v>
      </c>
      <c r="J41" s="88">
        <f t="shared" si="2"/>
        <v>0</v>
      </c>
      <c r="K41" s="90">
        <f t="shared" si="1"/>
        <v>0</v>
      </c>
      <c r="L41" s="76"/>
    </row>
    <row r="42" spans="1:12" ht="12.75" customHeight="1" x14ac:dyDescent="0.2">
      <c r="A42" s="82">
        <f t="shared" si="3"/>
        <v>2035</v>
      </c>
      <c r="B42" s="78">
        <f>'KU FloorSpace'!B42</f>
        <v>5354.1009999999997</v>
      </c>
      <c r="C42" s="78">
        <v>0</v>
      </c>
      <c r="D42" s="88">
        <f>SUM(C$2:C42)</f>
        <v>0</v>
      </c>
      <c r="E42" s="79">
        <v>7.5</v>
      </c>
      <c r="F42" s="88">
        <f t="shared" si="0"/>
        <v>0</v>
      </c>
      <c r="G42" s="78">
        <v>0</v>
      </c>
      <c r="H42" s="88">
        <f>SUM(F$2:F42)-SUM(G$2:G42)</f>
        <v>0</v>
      </c>
      <c r="I42" s="80">
        <v>0.17499999999999999</v>
      </c>
      <c r="J42" s="88">
        <f t="shared" si="2"/>
        <v>0</v>
      </c>
      <c r="K42" s="90">
        <f t="shared" si="1"/>
        <v>0</v>
      </c>
      <c r="L42" s="76"/>
    </row>
    <row r="43" spans="1:12" x14ac:dyDescent="0.2">
      <c r="A43" s="82">
        <f t="shared" si="3"/>
        <v>2036</v>
      </c>
      <c r="B43" s="78">
        <f>'KU FloorSpace'!B43</f>
        <v>5399.5700666666698</v>
      </c>
      <c r="C43" s="78">
        <v>0</v>
      </c>
      <c r="D43" s="88">
        <f>SUM(C$2:C43)</f>
        <v>0</v>
      </c>
      <c r="E43" s="79">
        <v>8.5</v>
      </c>
      <c r="F43" s="88">
        <f t="shared" ref="F43:F50" si="4">C43*E43</f>
        <v>0</v>
      </c>
      <c r="G43" s="78">
        <v>0</v>
      </c>
      <c r="H43" s="88">
        <f>SUM(F$2:F43)-SUM(G$2:G43)</f>
        <v>0</v>
      </c>
      <c r="I43" s="80">
        <v>1.175</v>
      </c>
      <c r="J43" s="88">
        <f t="shared" ref="J43:J50" si="5">H43*8760*I43/10^3</f>
        <v>0</v>
      </c>
      <c r="K43" s="90">
        <f t="shared" ref="K43:K50" si="6">J43/B43*(-10^3)</f>
        <v>0</v>
      </c>
    </row>
    <row r="44" spans="1:12" x14ac:dyDescent="0.2">
      <c r="A44" s="82">
        <f t="shared" si="3"/>
        <v>2037</v>
      </c>
      <c r="B44" s="78">
        <f>'KU FloorSpace'!B44</f>
        <v>5448.7031809523796</v>
      </c>
      <c r="C44" s="78">
        <v>0</v>
      </c>
      <c r="D44" s="88">
        <f>SUM(C$2:C44)</f>
        <v>0</v>
      </c>
      <c r="E44" s="79">
        <v>9.5</v>
      </c>
      <c r="F44" s="88">
        <f t="shared" si="4"/>
        <v>0</v>
      </c>
      <c r="G44" s="78">
        <v>0</v>
      </c>
      <c r="H44" s="88">
        <f>SUM(F$2:F44)-SUM(G$2:G44)</f>
        <v>0</v>
      </c>
      <c r="I44" s="80">
        <v>2.1749999999999998</v>
      </c>
      <c r="J44" s="88">
        <f t="shared" si="5"/>
        <v>0</v>
      </c>
      <c r="K44" s="90">
        <f t="shared" si="6"/>
        <v>0</v>
      </c>
    </row>
    <row r="45" spans="1:12" x14ac:dyDescent="0.2">
      <c r="A45" s="82">
        <f t="shared" si="3"/>
        <v>2038</v>
      </c>
      <c r="B45" s="78">
        <f>'KU FloorSpace'!B45</f>
        <v>5497.8362952380903</v>
      </c>
      <c r="C45" s="78">
        <v>0</v>
      </c>
      <c r="D45" s="88">
        <f>SUM(C$2:C45)</f>
        <v>0</v>
      </c>
      <c r="E45" s="79">
        <v>10.5</v>
      </c>
      <c r="F45" s="88">
        <f t="shared" si="4"/>
        <v>0</v>
      </c>
      <c r="G45" s="78">
        <v>0</v>
      </c>
      <c r="H45" s="88">
        <f>SUM(F$2:F45)-SUM(G$2:G45)</f>
        <v>0</v>
      </c>
      <c r="I45" s="80">
        <v>3.1749999999999998</v>
      </c>
      <c r="J45" s="88">
        <f t="shared" si="5"/>
        <v>0</v>
      </c>
      <c r="K45" s="90">
        <f t="shared" si="6"/>
        <v>0</v>
      </c>
    </row>
    <row r="46" spans="1:12" x14ac:dyDescent="0.2">
      <c r="A46" s="82">
        <f t="shared" si="3"/>
        <v>2039</v>
      </c>
      <c r="B46" s="78">
        <f>'KU FloorSpace'!B46</f>
        <v>5546.9694095238101</v>
      </c>
      <c r="C46" s="78">
        <v>0</v>
      </c>
      <c r="D46" s="88">
        <f>SUM(C$2:C46)</f>
        <v>0</v>
      </c>
      <c r="E46" s="79">
        <v>11.5</v>
      </c>
      <c r="F46" s="88">
        <f t="shared" si="4"/>
        <v>0</v>
      </c>
      <c r="G46" s="78">
        <v>0</v>
      </c>
      <c r="H46" s="88">
        <f>SUM(F$2:F46)-SUM(G$2:G46)</f>
        <v>0</v>
      </c>
      <c r="I46" s="80">
        <v>4.1749999999999998</v>
      </c>
      <c r="J46" s="88">
        <f t="shared" si="5"/>
        <v>0</v>
      </c>
      <c r="K46" s="90">
        <f t="shared" si="6"/>
        <v>0</v>
      </c>
    </row>
    <row r="47" spans="1:12" x14ac:dyDescent="0.2">
      <c r="A47" s="82">
        <f t="shared" si="3"/>
        <v>2040</v>
      </c>
      <c r="B47" s="78">
        <f>'KU FloorSpace'!B47</f>
        <v>5596.1025238095199</v>
      </c>
      <c r="C47" s="78">
        <v>0</v>
      </c>
      <c r="D47" s="88">
        <f>SUM(C$2:C47)</f>
        <v>0</v>
      </c>
      <c r="E47" s="79">
        <v>12.5</v>
      </c>
      <c r="F47" s="88">
        <f t="shared" si="4"/>
        <v>0</v>
      </c>
      <c r="G47" s="78">
        <v>0</v>
      </c>
      <c r="H47" s="88">
        <f>SUM(F$2:F47)-SUM(G$2:G47)</f>
        <v>0</v>
      </c>
      <c r="I47" s="80">
        <v>5.1749999999999998</v>
      </c>
      <c r="J47" s="88">
        <f t="shared" si="5"/>
        <v>0</v>
      </c>
      <c r="K47" s="90">
        <f t="shared" si="6"/>
        <v>0</v>
      </c>
    </row>
    <row r="48" spans="1:12" x14ac:dyDescent="0.2">
      <c r="A48" s="82">
        <f t="shared" si="3"/>
        <v>2041</v>
      </c>
      <c r="B48" s="78">
        <f>'KU FloorSpace'!B48</f>
        <v>5645.2356380952397</v>
      </c>
      <c r="C48" s="78">
        <v>0</v>
      </c>
      <c r="D48" s="88">
        <f>SUM(C$2:C48)</f>
        <v>0</v>
      </c>
      <c r="E48" s="79">
        <v>13.5</v>
      </c>
      <c r="F48" s="88">
        <f t="shared" si="4"/>
        <v>0</v>
      </c>
      <c r="G48" s="78">
        <v>0</v>
      </c>
      <c r="H48" s="88">
        <f>SUM(F$2:F48)-SUM(G$2:G48)</f>
        <v>0</v>
      </c>
      <c r="I48" s="80">
        <v>6.1749999999999998</v>
      </c>
      <c r="J48" s="88">
        <f t="shared" si="5"/>
        <v>0</v>
      </c>
      <c r="K48" s="90">
        <f t="shared" si="6"/>
        <v>0</v>
      </c>
    </row>
    <row r="49" spans="1:11" x14ac:dyDescent="0.2">
      <c r="A49" s="82">
        <f t="shared" si="3"/>
        <v>2042</v>
      </c>
      <c r="B49" s="78">
        <f>'KU FloorSpace'!B49</f>
        <v>5694.3687523809504</v>
      </c>
      <c r="C49" s="78">
        <v>0</v>
      </c>
      <c r="D49" s="88">
        <f>SUM(C$2:C49)</f>
        <v>0</v>
      </c>
      <c r="E49" s="79">
        <v>14.5</v>
      </c>
      <c r="F49" s="88">
        <f t="shared" si="4"/>
        <v>0</v>
      </c>
      <c r="G49" s="78">
        <v>0</v>
      </c>
      <c r="H49" s="88">
        <f>SUM(F$2:F49)-SUM(G$2:G49)</f>
        <v>0</v>
      </c>
      <c r="I49" s="80">
        <v>7.1749999999999998</v>
      </c>
      <c r="J49" s="88">
        <f t="shared" si="5"/>
        <v>0</v>
      </c>
      <c r="K49" s="90">
        <f t="shared" si="6"/>
        <v>0</v>
      </c>
    </row>
    <row r="50" spans="1:11" x14ac:dyDescent="0.2">
      <c r="A50" s="82">
        <f t="shared" si="3"/>
        <v>2043</v>
      </c>
      <c r="B50" s="78">
        <f>'KU FloorSpace'!B50</f>
        <v>5743.5018666666701</v>
      </c>
      <c r="C50" s="78">
        <v>0</v>
      </c>
      <c r="D50" s="88">
        <f>SUM(C$2:C50)</f>
        <v>0</v>
      </c>
      <c r="E50" s="79">
        <v>15.5</v>
      </c>
      <c r="F50" s="88">
        <f t="shared" si="4"/>
        <v>0</v>
      </c>
      <c r="G50" s="78">
        <v>0</v>
      </c>
      <c r="H50" s="88">
        <f>SUM(F$2:F50)-SUM(G$2:G50)</f>
        <v>0</v>
      </c>
      <c r="I50" s="80">
        <v>8.1750000000000007</v>
      </c>
      <c r="J50" s="88">
        <f t="shared" si="5"/>
        <v>0</v>
      </c>
      <c r="K50" s="90">
        <f t="shared" si="6"/>
        <v>0</v>
      </c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tabSelected="1" workbookViewId="0"/>
  </sheetViews>
  <sheetFormatPr defaultRowHeight="12.75" x14ac:dyDescent="0.2"/>
  <cols>
    <col min="1" max="2" width="9.140625" style="91"/>
    <col min="3" max="3" width="10.85546875" style="104" customWidth="1"/>
    <col min="4" max="4" width="15.28515625" style="97" customWidth="1"/>
    <col min="5" max="5" width="16" style="101" bestFit="1" customWidth="1"/>
    <col min="6" max="6" width="10.28515625" style="97" bestFit="1" customWidth="1"/>
    <col min="7" max="7" width="11.5703125" style="104" bestFit="1" customWidth="1"/>
    <col min="8" max="8" width="9.140625" style="97"/>
    <col min="9" max="9" width="9.5703125" style="97" bestFit="1" customWidth="1"/>
    <col min="10" max="10" width="11" customWidth="1"/>
  </cols>
  <sheetData>
    <row r="1" spans="1:10" x14ac:dyDescent="0.2">
      <c r="A1" s="91" t="s">
        <v>2</v>
      </c>
      <c r="B1" s="91" t="s">
        <v>62</v>
      </c>
      <c r="C1" s="105" t="s">
        <v>63</v>
      </c>
      <c r="D1" s="93" t="s">
        <v>69</v>
      </c>
      <c r="E1" s="100" t="s">
        <v>68</v>
      </c>
      <c r="F1" s="94" t="s">
        <v>64</v>
      </c>
      <c r="G1" s="102" t="s">
        <v>65</v>
      </c>
      <c r="H1" s="94" t="s">
        <v>66</v>
      </c>
      <c r="I1" s="94" t="s">
        <v>67</v>
      </c>
      <c r="J1" s="94" t="s">
        <v>70</v>
      </c>
    </row>
    <row r="2" spans="1:10" x14ac:dyDescent="0.2">
      <c r="A2" s="91">
        <v>2000</v>
      </c>
      <c r="B2" s="91">
        <v>1</v>
      </c>
      <c r="C2" s="106">
        <v>1596.4766635779686</v>
      </c>
      <c r="D2" s="96">
        <v>0</v>
      </c>
      <c r="E2" s="107">
        <v>5.0944655970427712</v>
      </c>
      <c r="F2" s="97">
        <v>31.65</v>
      </c>
      <c r="G2" s="103">
        <v>128780.32</v>
      </c>
      <c r="H2" s="95">
        <v>954.5</v>
      </c>
      <c r="I2" s="95">
        <v>0</v>
      </c>
      <c r="J2">
        <v>224.767</v>
      </c>
    </row>
    <row r="3" spans="1:10" x14ac:dyDescent="0.2">
      <c r="A3" s="91">
        <v>2000</v>
      </c>
      <c r="B3" s="91">
        <v>2</v>
      </c>
      <c r="C3" s="106">
        <v>1487.2394827288565</v>
      </c>
      <c r="D3" s="96">
        <v>0</v>
      </c>
      <c r="E3" s="107">
        <v>5.0944655970427712</v>
      </c>
      <c r="F3" s="97">
        <v>29.92</v>
      </c>
      <c r="G3" s="103">
        <v>128780.32</v>
      </c>
      <c r="H3" s="95">
        <v>939.35</v>
      </c>
      <c r="I3" s="95">
        <v>0.1</v>
      </c>
      <c r="J3">
        <v>224.61133333333333</v>
      </c>
    </row>
    <row r="4" spans="1:10" x14ac:dyDescent="0.2">
      <c r="A4" s="91">
        <v>2000</v>
      </c>
      <c r="B4" s="91">
        <v>3</v>
      </c>
      <c r="C4" s="106">
        <v>1271.5025037234459</v>
      </c>
      <c r="D4" s="96">
        <v>0</v>
      </c>
      <c r="E4" s="107">
        <v>5.0944655970427712</v>
      </c>
      <c r="F4" s="97">
        <v>30.09</v>
      </c>
      <c r="G4" s="103">
        <v>128780.32</v>
      </c>
      <c r="H4" s="95">
        <v>523.85</v>
      </c>
      <c r="I4" s="95">
        <v>0.9</v>
      </c>
      <c r="J4">
        <v>224.45566666666667</v>
      </c>
    </row>
    <row r="5" spans="1:10" x14ac:dyDescent="0.2">
      <c r="A5" s="91">
        <v>2000</v>
      </c>
      <c r="B5" s="91">
        <v>4</v>
      </c>
      <c r="C5" s="106">
        <v>1202.7317681032046</v>
      </c>
      <c r="D5" s="96">
        <v>0</v>
      </c>
      <c r="E5" s="107">
        <v>5.0944655970427712</v>
      </c>
      <c r="F5" s="97">
        <v>30.49</v>
      </c>
      <c r="G5" s="103">
        <v>129097.428</v>
      </c>
      <c r="H5" s="95">
        <v>426.8</v>
      </c>
      <c r="I5" s="95">
        <v>0.6</v>
      </c>
      <c r="J5">
        <v>224.3</v>
      </c>
    </row>
    <row r="6" spans="1:10" x14ac:dyDescent="0.2">
      <c r="A6" s="91">
        <v>2000</v>
      </c>
      <c r="B6" s="91">
        <v>5</v>
      </c>
      <c r="C6" s="106">
        <v>1228.2672069437531</v>
      </c>
      <c r="D6" s="96">
        <v>0</v>
      </c>
      <c r="E6" s="107">
        <v>5.0944655970427712</v>
      </c>
      <c r="F6" s="97">
        <v>29.81</v>
      </c>
      <c r="G6" s="103">
        <v>129097.428</v>
      </c>
      <c r="H6" s="95">
        <v>188.9</v>
      </c>
      <c r="I6" s="95">
        <v>61.95</v>
      </c>
      <c r="J6">
        <v>224.67766666666668</v>
      </c>
    </row>
    <row r="7" spans="1:10" x14ac:dyDescent="0.2">
      <c r="A7" s="91">
        <v>2000</v>
      </c>
      <c r="B7" s="91">
        <v>6</v>
      </c>
      <c r="C7" s="106">
        <v>1364.732963554887</v>
      </c>
      <c r="D7" s="96">
        <v>0</v>
      </c>
      <c r="E7" s="107">
        <v>5.0944655970427712</v>
      </c>
      <c r="F7" s="97">
        <v>30.68</v>
      </c>
      <c r="G7" s="103">
        <v>129097.428</v>
      </c>
      <c r="H7" s="95">
        <v>35.35</v>
      </c>
      <c r="I7" s="95">
        <v>178.55</v>
      </c>
      <c r="J7">
        <v>225.05533333333332</v>
      </c>
    </row>
    <row r="8" spans="1:10" x14ac:dyDescent="0.2">
      <c r="A8" s="91">
        <v>2000</v>
      </c>
      <c r="B8" s="91">
        <v>7</v>
      </c>
      <c r="C8" s="106">
        <v>1516.4638052193293</v>
      </c>
      <c r="D8" s="96">
        <v>0</v>
      </c>
      <c r="E8" s="107">
        <v>5.0944655970427712</v>
      </c>
      <c r="F8" s="97">
        <v>30.66</v>
      </c>
      <c r="G8" s="103">
        <v>127621.33199999999</v>
      </c>
      <c r="H8" s="95">
        <v>1.05</v>
      </c>
      <c r="I8" s="95">
        <v>294.2</v>
      </c>
      <c r="J8">
        <v>225.43299999999999</v>
      </c>
    </row>
    <row r="9" spans="1:10" x14ac:dyDescent="0.2">
      <c r="A9" s="91">
        <v>2000</v>
      </c>
      <c r="B9" s="91">
        <v>8</v>
      </c>
      <c r="C9" s="106">
        <v>1471.8514006474104</v>
      </c>
      <c r="D9" s="96">
        <v>0</v>
      </c>
      <c r="E9" s="107">
        <v>5.0944655970427712</v>
      </c>
      <c r="F9" s="97">
        <v>30.07</v>
      </c>
      <c r="G9" s="103">
        <v>127621.33199999999</v>
      </c>
      <c r="H9" s="95">
        <v>0</v>
      </c>
      <c r="I9" s="95">
        <v>263.05</v>
      </c>
      <c r="J9">
        <v>224.78866666666667</v>
      </c>
    </row>
    <row r="10" spans="1:10" x14ac:dyDescent="0.2">
      <c r="A10" s="91">
        <v>2000</v>
      </c>
      <c r="B10" s="91">
        <v>9</v>
      </c>
      <c r="C10" s="106">
        <v>1472.1059439692576</v>
      </c>
      <c r="D10" s="96">
        <v>0</v>
      </c>
      <c r="E10" s="107">
        <v>5.0944655970427712</v>
      </c>
      <c r="F10" s="97">
        <v>30.72</v>
      </c>
      <c r="G10" s="103">
        <v>127621.33199999999</v>
      </c>
      <c r="H10" s="95">
        <v>16.5</v>
      </c>
      <c r="I10" s="95">
        <v>225.2</v>
      </c>
      <c r="J10">
        <v>224.14433333333332</v>
      </c>
    </row>
    <row r="11" spans="1:10" x14ac:dyDescent="0.2">
      <c r="A11" s="91">
        <v>2000</v>
      </c>
      <c r="B11" s="91">
        <v>10</v>
      </c>
      <c r="C11" s="106">
        <v>1218.0233190360109</v>
      </c>
      <c r="D11" s="96">
        <v>0</v>
      </c>
      <c r="E11" s="107">
        <v>5.0944655970427712</v>
      </c>
      <c r="F11" s="97">
        <v>30.56</v>
      </c>
      <c r="G11" s="103">
        <v>127756.92</v>
      </c>
      <c r="H11" s="95">
        <v>167.8</v>
      </c>
      <c r="I11" s="95">
        <v>68.349999999999994</v>
      </c>
      <c r="J11">
        <v>223.5</v>
      </c>
    </row>
    <row r="12" spans="1:10" x14ac:dyDescent="0.2">
      <c r="A12" s="91">
        <v>2000</v>
      </c>
      <c r="B12" s="91">
        <v>11</v>
      </c>
      <c r="C12" s="106">
        <v>1192.2893012763066</v>
      </c>
      <c r="D12" s="96">
        <v>0</v>
      </c>
      <c r="E12" s="107">
        <v>5.0944655970427712</v>
      </c>
      <c r="F12" s="97">
        <v>30.35</v>
      </c>
      <c r="G12" s="103">
        <v>127756.92</v>
      </c>
      <c r="H12" s="95">
        <v>312.3</v>
      </c>
      <c r="I12" s="95">
        <v>21.65</v>
      </c>
      <c r="J12">
        <v>222.24433333333334</v>
      </c>
    </row>
    <row r="13" spans="1:10" x14ac:dyDescent="0.2">
      <c r="A13" s="91">
        <v>2000</v>
      </c>
      <c r="B13" s="91">
        <v>12</v>
      </c>
      <c r="C13" s="106">
        <v>1559.4269305826597</v>
      </c>
      <c r="D13" s="96">
        <v>0</v>
      </c>
      <c r="E13" s="107">
        <v>5.0944655970427712</v>
      </c>
      <c r="F13" s="97">
        <v>31</v>
      </c>
      <c r="G13" s="103">
        <v>127756.92</v>
      </c>
      <c r="H13" s="95">
        <v>963.05</v>
      </c>
      <c r="I13" s="95">
        <v>0.45</v>
      </c>
      <c r="J13">
        <v>220.98866666666666</v>
      </c>
    </row>
    <row r="14" spans="1:10" x14ac:dyDescent="0.2">
      <c r="A14" s="91">
        <v>2001</v>
      </c>
      <c r="B14" s="91">
        <v>1</v>
      </c>
      <c r="C14" s="106">
        <v>2057.9858892108741</v>
      </c>
      <c r="D14" s="98">
        <v>122859699.59999999</v>
      </c>
      <c r="E14" s="107">
        <v>5.2599386947160296</v>
      </c>
      <c r="F14" s="97">
        <v>31.65</v>
      </c>
      <c r="G14" s="103">
        <v>127799.58199999999</v>
      </c>
      <c r="H14" s="95">
        <v>1283.4000000000001</v>
      </c>
      <c r="I14" s="95">
        <v>0</v>
      </c>
      <c r="J14">
        <v>219.733</v>
      </c>
    </row>
    <row r="15" spans="1:10" x14ac:dyDescent="0.2">
      <c r="A15" s="91">
        <v>2001</v>
      </c>
      <c r="B15" s="91">
        <v>2</v>
      </c>
      <c r="C15" s="106">
        <v>1617.5097094259393</v>
      </c>
      <c r="D15" s="98">
        <v>95856860.400000006</v>
      </c>
      <c r="E15" s="107">
        <v>5.2599386947160296</v>
      </c>
      <c r="F15" s="97">
        <v>28.92</v>
      </c>
      <c r="G15" s="103">
        <v>127799.58199999999</v>
      </c>
      <c r="H15" s="95">
        <v>842.3</v>
      </c>
      <c r="I15" s="95">
        <v>0</v>
      </c>
      <c r="J15">
        <v>218.733</v>
      </c>
    </row>
    <row r="16" spans="1:10" x14ac:dyDescent="0.2">
      <c r="A16" s="91">
        <v>2001</v>
      </c>
      <c r="B16" s="91">
        <v>3</v>
      </c>
      <c r="C16" s="106">
        <v>1496.1803703827964</v>
      </c>
      <c r="D16" s="98">
        <v>89193296.600000009</v>
      </c>
      <c r="E16" s="107">
        <v>5.2599386947160296</v>
      </c>
      <c r="F16" s="97">
        <v>30.09</v>
      </c>
      <c r="G16" s="103">
        <v>127799.58199999999</v>
      </c>
      <c r="H16" s="95">
        <v>721.85</v>
      </c>
      <c r="I16" s="95">
        <v>0</v>
      </c>
      <c r="J16">
        <v>217.733</v>
      </c>
    </row>
    <row r="17" spans="1:10" x14ac:dyDescent="0.2">
      <c r="A17" s="91">
        <v>2001</v>
      </c>
      <c r="B17" s="91">
        <v>4</v>
      </c>
      <c r="C17" s="106">
        <v>1396.6751873145711</v>
      </c>
      <c r="D17" s="98">
        <v>83324245</v>
      </c>
      <c r="E17" s="107">
        <v>5.2599386947160296</v>
      </c>
      <c r="F17" s="97">
        <v>30.49</v>
      </c>
      <c r="G17" s="103">
        <v>128518.863</v>
      </c>
      <c r="H17" s="95">
        <v>472.3</v>
      </c>
      <c r="I17" s="95">
        <v>46.55</v>
      </c>
      <c r="J17">
        <v>216.733</v>
      </c>
    </row>
    <row r="18" spans="1:10" x14ac:dyDescent="0.2">
      <c r="A18" s="91">
        <v>2001</v>
      </c>
      <c r="B18" s="91">
        <v>5</v>
      </c>
      <c r="C18" s="106">
        <v>1338.9066132130624</v>
      </c>
      <c r="D18" s="98">
        <v>80153644.399999991</v>
      </c>
      <c r="E18" s="107">
        <v>5.2599386947160296</v>
      </c>
      <c r="F18" s="97">
        <v>29.81</v>
      </c>
      <c r="G18" s="103">
        <v>128518.863</v>
      </c>
      <c r="H18" s="95">
        <v>119.3</v>
      </c>
      <c r="I18" s="95">
        <v>98.55</v>
      </c>
      <c r="J18">
        <v>215.68866666666668</v>
      </c>
    </row>
    <row r="19" spans="1:10" x14ac:dyDescent="0.2">
      <c r="A19" s="91">
        <v>2001</v>
      </c>
      <c r="B19" s="91">
        <v>6</v>
      </c>
      <c r="C19" s="106">
        <v>1414.4086508068542</v>
      </c>
      <c r="D19" s="98">
        <v>85020104</v>
      </c>
      <c r="E19" s="107">
        <v>5.2599386947160296</v>
      </c>
      <c r="F19" s="97">
        <v>30.68</v>
      </c>
      <c r="G19" s="103">
        <v>128518.863</v>
      </c>
      <c r="H19" s="95">
        <v>56.1</v>
      </c>
      <c r="I19" s="95">
        <v>136.6</v>
      </c>
      <c r="J19">
        <v>214.64433333333332</v>
      </c>
    </row>
    <row r="20" spans="1:10" x14ac:dyDescent="0.2">
      <c r="A20" s="91">
        <v>2001</v>
      </c>
      <c r="B20" s="91">
        <v>7</v>
      </c>
      <c r="C20" s="106">
        <v>1621.4472543880022</v>
      </c>
      <c r="D20" s="98">
        <v>97737597.600000009</v>
      </c>
      <c r="E20" s="107">
        <v>5.2599386947160296</v>
      </c>
      <c r="F20" s="97">
        <v>30.66</v>
      </c>
      <c r="G20" s="103">
        <v>128412.039</v>
      </c>
      <c r="H20" s="95">
        <v>2.1</v>
      </c>
      <c r="I20" s="95">
        <v>262.60000000000002</v>
      </c>
      <c r="J20">
        <v>213.6</v>
      </c>
    </row>
    <row r="21" spans="1:10" x14ac:dyDescent="0.2">
      <c r="A21" s="91">
        <v>2001</v>
      </c>
      <c r="B21" s="91">
        <v>8</v>
      </c>
      <c r="C21" s="106">
        <v>1718.431686186161</v>
      </c>
      <c r="D21" s="98">
        <v>103736565.59999999</v>
      </c>
      <c r="E21" s="107">
        <v>5.2599386947160296</v>
      </c>
      <c r="F21" s="97">
        <v>30.07</v>
      </c>
      <c r="G21" s="103">
        <v>128412.039</v>
      </c>
      <c r="H21" s="95">
        <v>0</v>
      </c>
      <c r="I21" s="95">
        <v>356</v>
      </c>
      <c r="J21">
        <v>213.38900000000001</v>
      </c>
    </row>
    <row r="22" spans="1:10" x14ac:dyDescent="0.2">
      <c r="A22" s="91">
        <v>2001</v>
      </c>
      <c r="B22" s="91">
        <v>9</v>
      </c>
      <c r="C22" s="106">
        <v>1644.9439935199114</v>
      </c>
      <c r="D22" s="98">
        <v>99507597</v>
      </c>
      <c r="E22" s="107">
        <v>5.2599386947160296</v>
      </c>
      <c r="F22" s="97">
        <v>30.72</v>
      </c>
      <c r="G22" s="103">
        <v>128412.039</v>
      </c>
      <c r="H22" s="95">
        <v>11.15</v>
      </c>
      <c r="I22" s="95">
        <v>262.14999999999998</v>
      </c>
      <c r="J22">
        <v>213.178</v>
      </c>
    </row>
    <row r="23" spans="1:10" x14ac:dyDescent="0.2">
      <c r="A23" s="91">
        <v>2001</v>
      </c>
      <c r="B23" s="91">
        <v>10</v>
      </c>
      <c r="C23" s="106">
        <v>1319.3293349814587</v>
      </c>
      <c r="D23" s="98">
        <v>80050307.400000006</v>
      </c>
      <c r="E23" s="107">
        <v>5.2599386947160296</v>
      </c>
      <c r="F23" s="97">
        <v>30.56</v>
      </c>
      <c r="G23" s="103">
        <v>129157.516</v>
      </c>
      <c r="H23" s="95">
        <v>155.94999999999999</v>
      </c>
      <c r="I23" s="95">
        <v>50.85</v>
      </c>
      <c r="J23">
        <v>212.96700000000001</v>
      </c>
    </row>
    <row r="24" spans="1:10" x14ac:dyDescent="0.2">
      <c r="A24" s="91">
        <v>2001</v>
      </c>
      <c r="B24" s="91">
        <v>11</v>
      </c>
      <c r="C24" s="106">
        <v>1279.8707600026366</v>
      </c>
      <c r="D24" s="98">
        <v>77667677.200000003</v>
      </c>
      <c r="E24" s="107">
        <v>5.2599386947160296</v>
      </c>
      <c r="F24" s="97">
        <v>30.35</v>
      </c>
      <c r="G24" s="103">
        <v>129157.516</v>
      </c>
      <c r="H24" s="95">
        <v>350.9</v>
      </c>
      <c r="I24" s="95">
        <v>12.4</v>
      </c>
      <c r="J24">
        <v>213.13366666666667</v>
      </c>
    </row>
    <row r="25" spans="1:10" x14ac:dyDescent="0.2">
      <c r="A25" s="91">
        <v>2001</v>
      </c>
      <c r="B25" s="91">
        <v>12</v>
      </c>
      <c r="C25" s="106">
        <v>1386.2212200029446</v>
      </c>
      <c r="D25" s="98">
        <v>84741089.400000006</v>
      </c>
      <c r="E25" s="107">
        <v>5.2599386947160296</v>
      </c>
      <c r="F25" s="97">
        <v>31</v>
      </c>
      <c r="G25" s="103">
        <v>129157.516</v>
      </c>
      <c r="H25" s="95">
        <v>465.95</v>
      </c>
      <c r="I25" s="95">
        <v>0.3</v>
      </c>
      <c r="J25">
        <v>213.30033333333336</v>
      </c>
    </row>
    <row r="26" spans="1:10" x14ac:dyDescent="0.2">
      <c r="A26" s="91">
        <v>2002</v>
      </c>
      <c r="B26" s="91">
        <v>1</v>
      </c>
      <c r="C26" s="106">
        <v>1764.4021324044077</v>
      </c>
      <c r="D26" s="98">
        <v>108392516.19999999</v>
      </c>
      <c r="E26" s="107">
        <v>5.4030269484417541</v>
      </c>
      <c r="F26" s="97">
        <v>31.65</v>
      </c>
      <c r="G26" s="103">
        <v>131032.91800000001</v>
      </c>
      <c r="H26" s="95">
        <v>1001</v>
      </c>
      <c r="I26" s="95">
        <v>0</v>
      </c>
      <c r="J26">
        <v>213.46700000000001</v>
      </c>
    </row>
    <row r="27" spans="1:10" x14ac:dyDescent="0.2">
      <c r="A27" s="91">
        <v>2002</v>
      </c>
      <c r="B27" s="91">
        <v>2</v>
      </c>
      <c r="C27" s="106">
        <v>1565.8527209998699</v>
      </c>
      <c r="D27" s="98">
        <v>96218518</v>
      </c>
      <c r="E27" s="107">
        <v>5.4030269484417541</v>
      </c>
      <c r="F27" s="97">
        <v>28.92</v>
      </c>
      <c r="G27" s="103">
        <v>131032.91800000001</v>
      </c>
      <c r="H27" s="95">
        <v>746.35</v>
      </c>
      <c r="I27" s="95">
        <v>0</v>
      </c>
      <c r="J27">
        <v>213.52233333333334</v>
      </c>
    </row>
    <row r="28" spans="1:10" x14ac:dyDescent="0.2">
      <c r="A28" s="91">
        <v>2002</v>
      </c>
      <c r="B28" s="91">
        <v>3</v>
      </c>
      <c r="C28" s="106">
        <v>1428.7652519807771</v>
      </c>
      <c r="D28" s="98">
        <v>88000509.400000006</v>
      </c>
      <c r="E28" s="107">
        <v>5.4030269484417541</v>
      </c>
      <c r="F28" s="97">
        <v>30.09</v>
      </c>
      <c r="G28" s="103">
        <v>131032.91800000001</v>
      </c>
      <c r="H28" s="95">
        <v>672.1</v>
      </c>
      <c r="I28" s="95">
        <v>0</v>
      </c>
      <c r="J28">
        <v>213.57766666666669</v>
      </c>
    </row>
    <row r="29" spans="1:10" x14ac:dyDescent="0.2">
      <c r="A29" s="91">
        <v>2002</v>
      </c>
      <c r="B29" s="91">
        <v>4</v>
      </c>
      <c r="C29" s="106">
        <v>1403.9332513789368</v>
      </c>
      <c r="D29" s="98">
        <v>86795365.400000006</v>
      </c>
      <c r="E29" s="107">
        <v>5.4030269484417541</v>
      </c>
      <c r="F29" s="97">
        <v>30.49</v>
      </c>
      <c r="G29" s="103">
        <v>131655.041</v>
      </c>
      <c r="H29" s="95">
        <v>452.65</v>
      </c>
      <c r="I29" s="95">
        <v>20.350000000000001</v>
      </c>
      <c r="J29">
        <v>213.63300000000001</v>
      </c>
    </row>
    <row r="30" spans="1:10" x14ac:dyDescent="0.2">
      <c r="A30" s="91">
        <v>2002</v>
      </c>
      <c r="B30" s="91">
        <v>5</v>
      </c>
      <c r="C30" s="106">
        <v>1337.8939069489529</v>
      </c>
      <c r="D30" s="98">
        <v>82846404.400000006</v>
      </c>
      <c r="E30" s="107">
        <v>5.4030269484417541</v>
      </c>
      <c r="F30" s="97">
        <v>29.81</v>
      </c>
      <c r="G30" s="103">
        <v>131655.041</v>
      </c>
      <c r="H30" s="95">
        <v>198.55</v>
      </c>
      <c r="I30" s="95">
        <v>45.7</v>
      </c>
      <c r="J30">
        <v>212.911</v>
      </c>
    </row>
    <row r="31" spans="1:10" x14ac:dyDescent="0.2">
      <c r="A31" s="91">
        <v>2002</v>
      </c>
      <c r="B31" s="91">
        <v>6</v>
      </c>
      <c r="C31" s="106">
        <v>1561.8549787453303</v>
      </c>
      <c r="D31" s="98">
        <v>96997171.599999994</v>
      </c>
      <c r="E31" s="107">
        <v>5.4030269484417541</v>
      </c>
      <c r="F31" s="97">
        <v>30.68</v>
      </c>
      <c r="G31" s="103">
        <v>131655.041</v>
      </c>
      <c r="H31" s="95">
        <v>80.900000000000006</v>
      </c>
      <c r="I31" s="95">
        <v>194.75</v>
      </c>
      <c r="J31">
        <v>212.18900000000002</v>
      </c>
    </row>
    <row r="32" spans="1:10" x14ac:dyDescent="0.2">
      <c r="A32" s="91">
        <v>2002</v>
      </c>
      <c r="B32" s="91">
        <v>7</v>
      </c>
      <c r="C32" s="106">
        <v>1754.4112862963618</v>
      </c>
      <c r="D32" s="98">
        <v>108936282</v>
      </c>
      <c r="E32" s="107">
        <v>5.4030269484417541</v>
      </c>
      <c r="F32" s="97">
        <v>30.66</v>
      </c>
      <c r="G32" s="103">
        <v>132356.834</v>
      </c>
      <c r="H32" s="95">
        <v>0.5</v>
      </c>
      <c r="I32" s="95">
        <v>377.2</v>
      </c>
      <c r="J32">
        <v>211.46700000000001</v>
      </c>
    </row>
    <row r="33" spans="1:10" x14ac:dyDescent="0.2">
      <c r="A33" s="91">
        <v>2002</v>
      </c>
      <c r="B33" s="91">
        <v>8</v>
      </c>
      <c r="C33" s="106">
        <v>1772.1274840597223</v>
      </c>
      <c r="D33" s="98">
        <v>111450522.59999999</v>
      </c>
      <c r="E33" s="107">
        <v>5.4030269484417541</v>
      </c>
      <c r="F33" s="97">
        <v>30.07</v>
      </c>
      <c r="G33" s="103">
        <v>132356.834</v>
      </c>
      <c r="H33" s="95">
        <v>0</v>
      </c>
      <c r="I33" s="95">
        <v>428.9</v>
      </c>
      <c r="J33">
        <v>211.43366666666668</v>
      </c>
    </row>
    <row r="34" spans="1:10" x14ac:dyDescent="0.2">
      <c r="A34" s="91">
        <v>2002</v>
      </c>
      <c r="B34" s="91">
        <v>9</v>
      </c>
      <c r="C34" s="106">
        <v>1714.3403530069484</v>
      </c>
      <c r="D34" s="98">
        <v>107325987.8</v>
      </c>
      <c r="E34" s="107">
        <v>5.4030269484417541</v>
      </c>
      <c r="F34" s="97">
        <v>30.72</v>
      </c>
      <c r="G34" s="103">
        <v>132356.834</v>
      </c>
      <c r="H34" s="95">
        <v>2.95</v>
      </c>
      <c r="I34" s="95">
        <v>354.7</v>
      </c>
      <c r="J34">
        <v>211.40033333333332</v>
      </c>
    </row>
    <row r="35" spans="1:10" x14ac:dyDescent="0.2">
      <c r="A35" s="91">
        <v>2002</v>
      </c>
      <c r="B35" s="91">
        <v>10</v>
      </c>
      <c r="C35" s="106">
        <v>1439.2317791606833</v>
      </c>
      <c r="D35" s="98">
        <v>90196395.600000009</v>
      </c>
      <c r="E35" s="107">
        <v>5.4030269484417541</v>
      </c>
      <c r="F35" s="97">
        <v>30.56</v>
      </c>
      <c r="G35" s="103">
        <v>132367.20699999999</v>
      </c>
      <c r="H35" s="95">
        <v>107.05</v>
      </c>
      <c r="I35" s="95">
        <v>119.2</v>
      </c>
      <c r="J35">
        <v>211.36699999999999</v>
      </c>
    </row>
    <row r="36" spans="1:10" x14ac:dyDescent="0.2">
      <c r="A36" s="91">
        <v>2002</v>
      </c>
      <c r="B36" s="91">
        <v>11</v>
      </c>
      <c r="C36" s="106">
        <v>1302.1166748976439</v>
      </c>
      <c r="D36" s="98">
        <v>81734874.799999997</v>
      </c>
      <c r="E36" s="107">
        <v>5.4030269484417541</v>
      </c>
      <c r="F36" s="97">
        <v>30.35</v>
      </c>
      <c r="G36" s="103">
        <v>132367.20699999999</v>
      </c>
      <c r="H36" s="95">
        <v>464.25</v>
      </c>
      <c r="I36" s="95">
        <v>5.8</v>
      </c>
      <c r="J36">
        <v>210.88899999999998</v>
      </c>
    </row>
    <row r="37" spans="1:10" x14ac:dyDescent="0.2">
      <c r="A37" s="91">
        <v>2002</v>
      </c>
      <c r="B37" s="91">
        <v>12</v>
      </c>
      <c r="C37" s="106">
        <v>1638.4089218268955</v>
      </c>
      <c r="D37" s="98">
        <v>103242253.8</v>
      </c>
      <c r="E37" s="107">
        <v>5.4030269484417541</v>
      </c>
      <c r="F37" s="97">
        <v>31</v>
      </c>
      <c r="G37" s="103">
        <v>132367.20699999999</v>
      </c>
      <c r="H37" s="95">
        <v>864.3</v>
      </c>
      <c r="I37" s="95">
        <v>0.4</v>
      </c>
      <c r="J37">
        <v>210.411</v>
      </c>
    </row>
    <row r="38" spans="1:10" x14ac:dyDescent="0.2">
      <c r="A38" s="91">
        <v>2003</v>
      </c>
      <c r="B38" s="91">
        <v>1</v>
      </c>
      <c r="C38" s="106">
        <v>1828.836501131168</v>
      </c>
      <c r="D38" s="98">
        <v>115598497.39999999</v>
      </c>
      <c r="E38" s="107">
        <v>5.3682128330346979</v>
      </c>
      <c r="F38" s="97">
        <v>31.65</v>
      </c>
      <c r="G38" s="103">
        <v>131761.25700000001</v>
      </c>
      <c r="H38" s="95">
        <v>1027.9000000000001</v>
      </c>
      <c r="I38" s="95">
        <v>0</v>
      </c>
      <c r="J38">
        <v>209.93299999999999</v>
      </c>
    </row>
    <row r="39" spans="1:10" x14ac:dyDescent="0.2">
      <c r="A39" s="91">
        <v>2003</v>
      </c>
      <c r="B39" s="91">
        <v>2</v>
      </c>
      <c r="C39" s="106">
        <v>1867.5212599425279</v>
      </c>
      <c r="D39" s="98">
        <v>117629136.59999999</v>
      </c>
      <c r="E39" s="107">
        <v>5.3682128330346979</v>
      </c>
      <c r="F39" s="97">
        <v>28.92</v>
      </c>
      <c r="G39" s="103">
        <v>131761.25700000001</v>
      </c>
      <c r="H39" s="95">
        <v>1138.75</v>
      </c>
      <c r="I39" s="95">
        <v>0</v>
      </c>
      <c r="J39">
        <v>209.911</v>
      </c>
    </row>
    <row r="40" spans="1:10" x14ac:dyDescent="0.2">
      <c r="A40" s="91">
        <v>2003</v>
      </c>
      <c r="B40" s="91">
        <v>3</v>
      </c>
      <c r="C40" s="106">
        <v>1629.0641210739614</v>
      </c>
      <c r="D40" s="98">
        <v>102904460.40000001</v>
      </c>
      <c r="E40" s="107">
        <v>5.3682128330346979</v>
      </c>
      <c r="F40" s="97">
        <v>30.09</v>
      </c>
      <c r="G40" s="103">
        <v>131761.25700000001</v>
      </c>
      <c r="H40" s="95">
        <v>743.75</v>
      </c>
      <c r="I40" s="95">
        <v>0</v>
      </c>
      <c r="J40">
        <v>209.88899999999998</v>
      </c>
    </row>
    <row r="41" spans="1:10" x14ac:dyDescent="0.2">
      <c r="A41" s="91">
        <v>2003</v>
      </c>
      <c r="B41" s="91">
        <v>4</v>
      </c>
      <c r="C41" s="106">
        <v>1328.6753121390029</v>
      </c>
      <c r="D41" s="98">
        <v>83962752</v>
      </c>
      <c r="E41" s="107">
        <v>5.3682128330346979</v>
      </c>
      <c r="F41" s="97">
        <v>30.49</v>
      </c>
      <c r="G41" s="103">
        <v>132509.77799999999</v>
      </c>
      <c r="H41" s="95">
        <v>335.05</v>
      </c>
      <c r="I41" s="95">
        <v>7.5</v>
      </c>
      <c r="J41">
        <v>209.86699999999999</v>
      </c>
    </row>
    <row r="42" spans="1:10" x14ac:dyDescent="0.2">
      <c r="A42" s="91">
        <v>2003</v>
      </c>
      <c r="B42" s="91">
        <v>5</v>
      </c>
      <c r="C42" s="106">
        <v>1339.2481283591526</v>
      </c>
      <c r="D42" s="98">
        <v>84720621.599999994</v>
      </c>
      <c r="E42" s="107">
        <v>5.3682128330346979</v>
      </c>
      <c r="F42" s="97">
        <v>29.81</v>
      </c>
      <c r="G42" s="103">
        <v>132509.77799999999</v>
      </c>
      <c r="H42" s="95">
        <v>147.44999999999999</v>
      </c>
      <c r="I42" s="95">
        <v>49.15</v>
      </c>
      <c r="J42">
        <v>210.34466666666665</v>
      </c>
    </row>
    <row r="43" spans="1:10" x14ac:dyDescent="0.2">
      <c r="A43" s="91">
        <v>2003</v>
      </c>
      <c r="B43" s="91">
        <v>6</v>
      </c>
      <c r="C43" s="106">
        <v>1369.699469496021</v>
      </c>
      <c r="D43" s="98">
        <v>86751051.599999994</v>
      </c>
      <c r="E43" s="107">
        <v>5.3682128330346979</v>
      </c>
      <c r="F43" s="97">
        <v>30.68</v>
      </c>
      <c r="G43" s="103">
        <v>132509.77799999999</v>
      </c>
      <c r="H43" s="95">
        <v>71.55</v>
      </c>
      <c r="I43" s="95">
        <v>75.5</v>
      </c>
      <c r="J43">
        <v>210.82233333333335</v>
      </c>
    </row>
    <row r="44" spans="1:10" x14ac:dyDescent="0.2">
      <c r="A44" s="91">
        <v>2003</v>
      </c>
      <c r="B44" s="91">
        <v>7</v>
      </c>
      <c r="C44" s="106">
        <v>1665.6176277159807</v>
      </c>
      <c r="D44" s="98">
        <v>105864411.80000001</v>
      </c>
      <c r="E44" s="107">
        <v>5.3682128330346979</v>
      </c>
      <c r="F44" s="97">
        <v>30.66</v>
      </c>
      <c r="G44" s="103">
        <v>134255.90299999999</v>
      </c>
      <c r="H44" s="95">
        <v>4</v>
      </c>
      <c r="I44" s="95">
        <v>284.05</v>
      </c>
      <c r="J44">
        <v>211.3</v>
      </c>
    </row>
    <row r="45" spans="1:10" x14ac:dyDescent="0.2">
      <c r="A45" s="91">
        <v>2003</v>
      </c>
      <c r="B45" s="91">
        <v>8</v>
      </c>
      <c r="C45" s="106">
        <v>1647.2702877810977</v>
      </c>
      <c r="D45" s="98">
        <v>104749917.60000001</v>
      </c>
      <c r="E45" s="107">
        <v>5.3682128330346979</v>
      </c>
      <c r="F45" s="97">
        <v>30.07</v>
      </c>
      <c r="G45" s="103">
        <v>134255.90299999999</v>
      </c>
      <c r="H45" s="95">
        <v>0</v>
      </c>
      <c r="I45" s="95">
        <v>280.2</v>
      </c>
      <c r="J45">
        <v>211.57766666666669</v>
      </c>
    </row>
    <row r="46" spans="1:10" x14ac:dyDescent="0.2">
      <c r="A46" s="91">
        <v>2003</v>
      </c>
      <c r="B46" s="91">
        <v>9</v>
      </c>
      <c r="C46" s="106">
        <v>1697.5278173321205</v>
      </c>
      <c r="D46" s="98">
        <v>108243762.8</v>
      </c>
      <c r="E46" s="107">
        <v>5.3682128330346979</v>
      </c>
      <c r="F46" s="97">
        <v>30.72</v>
      </c>
      <c r="G46" s="103">
        <v>134255.90299999999</v>
      </c>
      <c r="H46" s="95">
        <v>7.3</v>
      </c>
      <c r="I46" s="95">
        <v>243.15</v>
      </c>
      <c r="J46">
        <v>211.85533333333333</v>
      </c>
    </row>
    <row r="47" spans="1:10" x14ac:dyDescent="0.2">
      <c r="A47" s="91">
        <v>2003</v>
      </c>
      <c r="B47" s="91">
        <v>10</v>
      </c>
      <c r="C47" s="106">
        <v>1319.752706000125</v>
      </c>
      <c r="D47" s="98">
        <v>84374158</v>
      </c>
      <c r="E47" s="107">
        <v>5.3682128330346979</v>
      </c>
      <c r="F47" s="97">
        <v>30.56</v>
      </c>
      <c r="G47" s="103">
        <v>135257.06200000001</v>
      </c>
      <c r="H47" s="95">
        <v>173.2</v>
      </c>
      <c r="I47" s="95">
        <v>20.45</v>
      </c>
      <c r="J47">
        <v>212.13300000000001</v>
      </c>
    </row>
    <row r="48" spans="1:10" x14ac:dyDescent="0.2">
      <c r="A48" s="91">
        <v>2003</v>
      </c>
      <c r="B48" s="91">
        <v>11</v>
      </c>
      <c r="C48" s="106">
        <v>1275.7236466435511</v>
      </c>
      <c r="D48" s="98">
        <v>81679300.200000003</v>
      </c>
      <c r="E48" s="107">
        <v>5.3682128330346979</v>
      </c>
      <c r="F48" s="97">
        <v>30.35</v>
      </c>
      <c r="G48" s="103">
        <v>135257.06200000001</v>
      </c>
      <c r="H48" s="95">
        <v>303.8</v>
      </c>
      <c r="I48" s="95">
        <v>6.55</v>
      </c>
      <c r="J48">
        <v>211.85533333333333</v>
      </c>
    </row>
    <row r="49" spans="1:10" x14ac:dyDescent="0.2">
      <c r="A49" s="91">
        <v>2003</v>
      </c>
      <c r="B49" s="91">
        <v>12</v>
      </c>
      <c r="C49" s="106">
        <v>1585.1166057741639</v>
      </c>
      <c r="D49" s="98">
        <v>101955818.2</v>
      </c>
      <c r="E49" s="107">
        <v>5.3682128330346979</v>
      </c>
      <c r="F49" s="97">
        <v>31</v>
      </c>
      <c r="G49" s="103">
        <v>135257.06200000001</v>
      </c>
      <c r="H49" s="95">
        <v>714.95</v>
      </c>
      <c r="I49" s="95">
        <v>0.45</v>
      </c>
      <c r="J49">
        <v>211.57766666666669</v>
      </c>
    </row>
    <row r="50" spans="1:10" x14ac:dyDescent="0.2">
      <c r="A50" s="91">
        <v>2004</v>
      </c>
      <c r="B50" s="91">
        <v>1</v>
      </c>
      <c r="C50" s="106">
        <v>1846.2210003404623</v>
      </c>
      <c r="D50" s="98">
        <v>119298595.59999999</v>
      </c>
      <c r="E50" s="107">
        <v>5.327</v>
      </c>
      <c r="F50" s="97">
        <v>31.65</v>
      </c>
      <c r="G50" s="103">
        <v>135294.67300000001</v>
      </c>
      <c r="H50" s="95">
        <v>995.05</v>
      </c>
      <c r="I50" s="95">
        <v>0</v>
      </c>
      <c r="J50">
        <v>211.3</v>
      </c>
    </row>
    <row r="51" spans="1:10" x14ac:dyDescent="0.2">
      <c r="A51" s="91">
        <v>2004</v>
      </c>
      <c r="B51" s="91">
        <v>2</v>
      </c>
      <c r="C51" s="106">
        <v>1774.9569184579909</v>
      </c>
      <c r="D51" s="98">
        <v>114691802.2</v>
      </c>
      <c r="E51" s="107">
        <v>5.327</v>
      </c>
      <c r="F51" s="97">
        <v>29.92</v>
      </c>
      <c r="G51" s="103">
        <v>135294.67300000001</v>
      </c>
      <c r="H51" s="95">
        <v>1026.55</v>
      </c>
      <c r="I51" s="95">
        <v>0</v>
      </c>
      <c r="J51">
        <v>211.15566666666666</v>
      </c>
    </row>
    <row r="52" spans="1:10" x14ac:dyDescent="0.2">
      <c r="A52" s="91">
        <v>2004</v>
      </c>
      <c r="B52" s="91">
        <v>3</v>
      </c>
      <c r="C52" s="106">
        <v>1509.6857990359658</v>
      </c>
      <c r="D52" s="98">
        <v>97718711.400000006</v>
      </c>
      <c r="E52" s="107">
        <v>5.327</v>
      </c>
      <c r="F52" s="97">
        <v>30.09</v>
      </c>
      <c r="G52" s="103">
        <v>135294.67300000001</v>
      </c>
      <c r="H52" s="95">
        <v>662.6</v>
      </c>
      <c r="I52" s="95">
        <v>0.4</v>
      </c>
      <c r="J52">
        <v>211.01133333333334</v>
      </c>
    </row>
    <row r="53" spans="1:10" x14ac:dyDescent="0.2">
      <c r="A53" s="91">
        <v>2004</v>
      </c>
      <c r="B53" s="91">
        <v>4</v>
      </c>
      <c r="C53" s="106">
        <v>1460.1244866545576</v>
      </c>
      <c r="D53" s="98">
        <v>94858070.399999991</v>
      </c>
      <c r="E53" s="107">
        <v>5.327</v>
      </c>
      <c r="F53" s="97">
        <v>30.49</v>
      </c>
      <c r="G53" s="103">
        <v>135341.99400000001</v>
      </c>
      <c r="H53" s="95">
        <v>449.2</v>
      </c>
      <c r="I53" s="95">
        <v>7.55</v>
      </c>
      <c r="J53">
        <v>210.86699999999999</v>
      </c>
    </row>
    <row r="54" spans="1:10" x14ac:dyDescent="0.2">
      <c r="A54" s="91">
        <v>2004</v>
      </c>
      <c r="B54" s="91">
        <v>5</v>
      </c>
      <c r="C54" s="106">
        <v>1373.6498398817589</v>
      </c>
      <c r="D54" s="98">
        <v>89220939.400000006</v>
      </c>
      <c r="E54" s="107">
        <v>5.327</v>
      </c>
      <c r="F54" s="97">
        <v>29.81</v>
      </c>
      <c r="G54" s="103">
        <v>135341.99400000001</v>
      </c>
      <c r="H54" s="95">
        <v>149.94999999999999</v>
      </c>
      <c r="I54" s="95">
        <v>80.400000000000006</v>
      </c>
      <c r="J54">
        <v>210.83366666666666</v>
      </c>
    </row>
    <row r="55" spans="1:10" x14ac:dyDescent="0.2">
      <c r="A55" s="91">
        <v>2004</v>
      </c>
      <c r="B55" s="91">
        <v>6</v>
      </c>
      <c r="C55" s="106">
        <v>1538.5140749428979</v>
      </c>
      <c r="D55" s="98">
        <v>99689147</v>
      </c>
      <c r="E55" s="107">
        <v>5.327</v>
      </c>
      <c r="F55" s="97">
        <v>30.68</v>
      </c>
      <c r="G55" s="103">
        <v>135341.99400000001</v>
      </c>
      <c r="H55" s="95">
        <v>4.8</v>
      </c>
      <c r="I55" s="95">
        <v>195.7</v>
      </c>
      <c r="J55">
        <v>210.80033333333333</v>
      </c>
    </row>
    <row r="56" spans="1:10" x14ac:dyDescent="0.2">
      <c r="A56" s="91">
        <v>2004</v>
      </c>
      <c r="B56" s="91">
        <v>7</v>
      </c>
      <c r="C56" s="106">
        <v>1742.3937243182668</v>
      </c>
      <c r="D56" s="98">
        <v>111944451</v>
      </c>
      <c r="E56" s="107">
        <v>5.327</v>
      </c>
      <c r="F56" s="97">
        <v>30.66</v>
      </c>
      <c r="G56" s="103">
        <v>135881.416</v>
      </c>
      <c r="H56" s="95">
        <v>0.6</v>
      </c>
      <c r="I56" s="95">
        <v>262.64999999999998</v>
      </c>
      <c r="J56">
        <v>210.767</v>
      </c>
    </row>
    <row r="57" spans="1:10" x14ac:dyDescent="0.2">
      <c r="A57" s="91">
        <v>2004</v>
      </c>
      <c r="B57" s="91">
        <v>8</v>
      </c>
      <c r="C57" s="106">
        <v>1666.3362301747416</v>
      </c>
      <c r="D57" s="98">
        <v>107374978</v>
      </c>
      <c r="E57" s="107">
        <v>5.327</v>
      </c>
      <c r="F57" s="97">
        <v>30.07</v>
      </c>
      <c r="G57" s="103">
        <v>135881.416</v>
      </c>
      <c r="H57" s="95">
        <v>7.6</v>
      </c>
      <c r="I57" s="95">
        <v>196.55</v>
      </c>
      <c r="J57">
        <v>211.31133333333332</v>
      </c>
    </row>
    <row r="58" spans="1:10" x14ac:dyDescent="0.2">
      <c r="A58" s="91">
        <v>2004</v>
      </c>
      <c r="B58" s="91">
        <v>9</v>
      </c>
      <c r="C58" s="106">
        <v>1659.9558202490525</v>
      </c>
      <c r="D58" s="98">
        <v>107307462</v>
      </c>
      <c r="E58" s="107">
        <v>5.327</v>
      </c>
      <c r="F58" s="97">
        <v>30.72</v>
      </c>
      <c r="G58" s="103">
        <v>135881.416</v>
      </c>
      <c r="H58" s="95">
        <v>10.1</v>
      </c>
      <c r="I58" s="95">
        <v>192.55</v>
      </c>
      <c r="J58">
        <v>211.85566666666668</v>
      </c>
    </row>
    <row r="59" spans="1:10" x14ac:dyDescent="0.2">
      <c r="A59" s="91">
        <v>2004</v>
      </c>
      <c r="B59" s="91">
        <v>10</v>
      </c>
      <c r="C59" s="106">
        <v>1479.6217430091981</v>
      </c>
      <c r="D59" s="98">
        <v>96195794</v>
      </c>
      <c r="E59" s="107">
        <v>5.327</v>
      </c>
      <c r="F59" s="97">
        <v>30.56</v>
      </c>
      <c r="G59" s="103">
        <v>137061.91699999999</v>
      </c>
      <c r="H59" s="95">
        <v>119.1</v>
      </c>
      <c r="I59" s="95">
        <v>50.2</v>
      </c>
      <c r="J59">
        <v>212.4</v>
      </c>
    </row>
    <row r="60" spans="1:10" x14ac:dyDescent="0.2">
      <c r="A60" s="91">
        <v>2004</v>
      </c>
      <c r="B60" s="91">
        <v>11</v>
      </c>
      <c r="C60" s="106">
        <v>1405.149377848014</v>
      </c>
      <c r="D60" s="98">
        <v>91583150</v>
      </c>
      <c r="E60" s="107">
        <v>5.327</v>
      </c>
      <c r="F60" s="97">
        <v>30.35</v>
      </c>
      <c r="G60" s="103">
        <v>137061.91699999999</v>
      </c>
      <c r="H60" s="95">
        <v>266.45</v>
      </c>
      <c r="I60" s="95">
        <v>8.85</v>
      </c>
      <c r="J60">
        <v>212.4</v>
      </c>
    </row>
    <row r="61" spans="1:10" x14ac:dyDescent="0.2">
      <c r="A61" s="91">
        <v>2004</v>
      </c>
      <c r="B61" s="91">
        <v>12</v>
      </c>
      <c r="C61" s="106">
        <v>1689.828737544063</v>
      </c>
      <c r="D61" s="98">
        <v>110735738</v>
      </c>
      <c r="E61" s="107">
        <v>5.327</v>
      </c>
      <c r="F61" s="97">
        <v>31</v>
      </c>
      <c r="G61" s="103">
        <v>137061.91699999999</v>
      </c>
      <c r="H61" s="95">
        <v>652.20000000000005</v>
      </c>
      <c r="I61" s="95">
        <v>0.15</v>
      </c>
      <c r="J61">
        <v>212.4</v>
      </c>
    </row>
    <row r="62" spans="1:10" x14ac:dyDescent="0.2">
      <c r="A62" s="91">
        <v>2005</v>
      </c>
      <c r="B62" s="91">
        <v>1</v>
      </c>
      <c r="C62" s="106">
        <v>1947.8963192419824</v>
      </c>
      <c r="D62" s="98">
        <v>128281000</v>
      </c>
      <c r="E62" s="107">
        <v>5.6429999999999998</v>
      </c>
      <c r="F62" s="97">
        <v>31.65</v>
      </c>
      <c r="G62" s="103">
        <v>137880.99100000001</v>
      </c>
      <c r="H62" s="95">
        <v>870</v>
      </c>
      <c r="I62" s="95">
        <v>0</v>
      </c>
      <c r="J62">
        <v>212.667</v>
      </c>
    </row>
    <row r="63" spans="1:10" x14ac:dyDescent="0.2">
      <c r="A63" s="91">
        <v>2005</v>
      </c>
      <c r="B63" s="91">
        <v>2</v>
      </c>
      <c r="C63" s="106">
        <v>1863.6524846369775</v>
      </c>
      <c r="D63" s="98">
        <v>122824000</v>
      </c>
      <c r="E63" s="107">
        <v>5.6429999999999998</v>
      </c>
      <c r="F63" s="97">
        <v>28.92</v>
      </c>
      <c r="G63" s="103">
        <v>137996.56033333333</v>
      </c>
      <c r="H63" s="95">
        <v>856</v>
      </c>
      <c r="I63" s="95">
        <v>0</v>
      </c>
      <c r="J63">
        <v>212.489</v>
      </c>
    </row>
    <row r="64" spans="1:10" x14ac:dyDescent="0.2">
      <c r="A64" s="91">
        <v>2005</v>
      </c>
      <c r="B64" s="91">
        <v>3</v>
      </c>
      <c r="C64" s="106">
        <v>1816.9409927108641</v>
      </c>
      <c r="D64" s="98">
        <v>120396000</v>
      </c>
      <c r="E64" s="107">
        <v>5.6429999999999998</v>
      </c>
      <c r="F64" s="97">
        <v>30.09</v>
      </c>
      <c r="G64" s="103">
        <v>138112.12966666667</v>
      </c>
      <c r="H64" s="95">
        <v>793</v>
      </c>
      <c r="I64" s="95">
        <v>0</v>
      </c>
      <c r="J64">
        <v>212.31100000000001</v>
      </c>
    </row>
    <row r="65" spans="1:10" x14ac:dyDescent="0.2">
      <c r="A65" s="91">
        <v>2005</v>
      </c>
      <c r="B65" s="91">
        <v>4</v>
      </c>
      <c r="C65" s="106">
        <v>1774.5798304328423</v>
      </c>
      <c r="D65" s="98">
        <v>119305000</v>
      </c>
      <c r="E65" s="107">
        <v>5.6429999999999998</v>
      </c>
      <c r="F65" s="97">
        <v>30.49</v>
      </c>
      <c r="G65" s="103">
        <v>138227.69899999999</v>
      </c>
      <c r="H65" s="95">
        <v>429</v>
      </c>
      <c r="I65" s="95">
        <v>6</v>
      </c>
      <c r="J65">
        <v>212.13300000000001</v>
      </c>
    </row>
    <row r="66" spans="1:10" x14ac:dyDescent="0.2">
      <c r="A66" s="91">
        <v>2005</v>
      </c>
      <c r="B66" s="91">
        <v>5</v>
      </c>
      <c r="C66" s="106">
        <v>1531.0647430225408</v>
      </c>
      <c r="D66" s="98">
        <v>102090000</v>
      </c>
      <c r="E66" s="107">
        <v>5.6429999999999998</v>
      </c>
      <c r="F66" s="97">
        <v>29.81</v>
      </c>
      <c r="G66" s="103">
        <v>138533.60033333334</v>
      </c>
      <c r="H66" s="95">
        <v>249</v>
      </c>
      <c r="I66" s="95">
        <v>25</v>
      </c>
      <c r="J66">
        <v>212.22200000000001</v>
      </c>
    </row>
    <row r="67" spans="1:10" x14ac:dyDescent="0.2">
      <c r="A67" s="91">
        <v>2005</v>
      </c>
      <c r="B67" s="91">
        <v>6</v>
      </c>
      <c r="C67" s="106">
        <v>1769.0039592422161</v>
      </c>
      <c r="D67" s="98">
        <v>118403000</v>
      </c>
      <c r="E67" s="107">
        <v>5.6429999999999998</v>
      </c>
      <c r="F67" s="97">
        <v>30.68</v>
      </c>
      <c r="G67" s="103">
        <v>138839.50166666665</v>
      </c>
      <c r="H67" s="95">
        <v>40</v>
      </c>
      <c r="I67" s="95">
        <v>153</v>
      </c>
      <c r="J67">
        <v>212.31100000000001</v>
      </c>
    </row>
    <row r="68" spans="1:10" x14ac:dyDescent="0.2">
      <c r="A68" s="91">
        <v>2005</v>
      </c>
      <c r="B68" s="91">
        <v>7</v>
      </c>
      <c r="C68" s="106">
        <v>2148.8169594221499</v>
      </c>
      <c r="D68" s="98">
        <v>143986000</v>
      </c>
      <c r="E68" s="107">
        <v>5.6429999999999998</v>
      </c>
      <c r="F68" s="97">
        <v>30.66</v>
      </c>
      <c r="G68" s="103">
        <v>139145.40299999999</v>
      </c>
      <c r="H68" s="95">
        <v>0</v>
      </c>
      <c r="I68" s="95">
        <v>379</v>
      </c>
      <c r="J68">
        <v>212.4</v>
      </c>
    </row>
    <row r="69" spans="1:10" x14ac:dyDescent="0.2">
      <c r="A69" s="91">
        <v>2005</v>
      </c>
      <c r="B69" s="91">
        <v>8</v>
      </c>
      <c r="C69" s="106">
        <v>2099.9299380180719</v>
      </c>
      <c r="D69" s="98">
        <v>140601000</v>
      </c>
      <c r="E69" s="107">
        <v>5.6429999999999998</v>
      </c>
      <c r="F69" s="97">
        <v>30.07</v>
      </c>
      <c r="G69" s="103">
        <v>139374.90433333334</v>
      </c>
      <c r="H69" s="95">
        <v>0</v>
      </c>
      <c r="I69" s="95">
        <v>407</v>
      </c>
      <c r="J69">
        <v>212.21100000000001</v>
      </c>
    </row>
    <row r="70" spans="1:10" x14ac:dyDescent="0.2">
      <c r="A70" s="91">
        <v>2005</v>
      </c>
      <c r="B70" s="91">
        <v>9</v>
      </c>
      <c r="C70" s="106">
        <v>2166.2672945664804</v>
      </c>
      <c r="D70" s="98">
        <v>145361000</v>
      </c>
      <c r="E70" s="107">
        <v>5.6429999999999998</v>
      </c>
      <c r="F70" s="97">
        <v>30.72</v>
      </c>
      <c r="G70" s="103">
        <v>139604.40566666666</v>
      </c>
      <c r="H70" s="95">
        <v>0</v>
      </c>
      <c r="I70" s="95">
        <v>326</v>
      </c>
      <c r="J70">
        <v>212.02199999999999</v>
      </c>
    </row>
    <row r="71" spans="1:10" x14ac:dyDescent="0.2">
      <c r="A71" s="91">
        <v>2005</v>
      </c>
      <c r="B71" s="91">
        <v>10</v>
      </c>
      <c r="C71" s="106">
        <v>1820.4454629464019</v>
      </c>
      <c r="D71" s="98">
        <v>122137000</v>
      </c>
      <c r="E71" s="107">
        <v>5.6429999999999998</v>
      </c>
      <c r="F71" s="97">
        <v>30.56</v>
      </c>
      <c r="G71" s="103">
        <v>139833.90700000001</v>
      </c>
      <c r="H71" s="95">
        <v>67</v>
      </c>
      <c r="I71" s="95">
        <v>151</v>
      </c>
      <c r="J71">
        <v>211.833</v>
      </c>
    </row>
    <row r="72" spans="1:10" x14ac:dyDescent="0.2">
      <c r="A72" s="91">
        <v>2005</v>
      </c>
      <c r="B72" s="91">
        <v>11</v>
      </c>
      <c r="C72" s="106">
        <v>1614.5612794713027</v>
      </c>
      <c r="D72" s="98">
        <v>108473000</v>
      </c>
      <c r="E72" s="107">
        <v>5.6429999999999998</v>
      </c>
      <c r="F72" s="97">
        <v>30.35</v>
      </c>
      <c r="G72" s="103">
        <v>140644.33000000002</v>
      </c>
      <c r="H72" s="95">
        <v>374</v>
      </c>
      <c r="I72" s="95">
        <v>8</v>
      </c>
      <c r="J72">
        <v>212.14433333333332</v>
      </c>
    </row>
    <row r="73" spans="1:10" x14ac:dyDescent="0.2">
      <c r="A73" s="91">
        <v>2005</v>
      </c>
      <c r="B73" s="91">
        <v>12</v>
      </c>
      <c r="C73" s="106">
        <v>1997.9267226043642</v>
      </c>
      <c r="D73" s="98">
        <v>134772000</v>
      </c>
      <c r="E73" s="107">
        <v>5.6429999999999998</v>
      </c>
      <c r="F73" s="97">
        <v>31</v>
      </c>
      <c r="G73" s="103">
        <v>141454.753</v>
      </c>
      <c r="H73" s="95">
        <v>834</v>
      </c>
      <c r="I73" s="95">
        <v>0</v>
      </c>
      <c r="J73">
        <v>212.45566666666667</v>
      </c>
    </row>
    <row r="74" spans="1:10" x14ac:dyDescent="0.2">
      <c r="A74" s="91">
        <v>2006</v>
      </c>
      <c r="B74" s="91">
        <v>1</v>
      </c>
      <c r="C74" s="106">
        <v>2152.3489526398203</v>
      </c>
      <c r="D74" s="98">
        <v>145701000</v>
      </c>
      <c r="E74" s="107">
        <v>5.7305000000000001</v>
      </c>
      <c r="F74" s="97">
        <v>31.65</v>
      </c>
      <c r="G74" s="103">
        <v>142265.17600000001</v>
      </c>
      <c r="H74" s="95">
        <v>874</v>
      </c>
      <c r="I74" s="95">
        <v>0</v>
      </c>
      <c r="J74">
        <v>212.767</v>
      </c>
    </row>
    <row r="75" spans="1:10" x14ac:dyDescent="0.2">
      <c r="A75" s="91">
        <v>2006</v>
      </c>
      <c r="B75" s="91">
        <v>2</v>
      </c>
      <c r="C75" s="106">
        <v>1931.9175440934737</v>
      </c>
      <c r="D75" s="98">
        <v>130457000</v>
      </c>
      <c r="E75" s="107">
        <v>5.7305000000000001</v>
      </c>
      <c r="F75" s="97">
        <v>28.92</v>
      </c>
      <c r="G75" s="103">
        <v>142207.549</v>
      </c>
      <c r="H75" s="95">
        <v>778</v>
      </c>
      <c r="I75" s="95">
        <v>0</v>
      </c>
      <c r="J75">
        <v>212.52233333333334</v>
      </c>
    </row>
    <row r="76" spans="1:10" x14ac:dyDescent="0.2">
      <c r="A76" s="91">
        <v>2006</v>
      </c>
      <c r="B76" s="91">
        <v>3</v>
      </c>
      <c r="C76" s="106">
        <v>1880.5893212616306</v>
      </c>
      <c r="D76" s="98">
        <v>127536000</v>
      </c>
      <c r="E76" s="107">
        <v>5.7305000000000001</v>
      </c>
      <c r="F76" s="97">
        <v>30.09</v>
      </c>
      <c r="G76" s="103">
        <v>142149.92200000002</v>
      </c>
      <c r="H76" s="95">
        <v>714</v>
      </c>
      <c r="I76" s="95">
        <v>0</v>
      </c>
      <c r="J76">
        <v>212.27766666666665</v>
      </c>
    </row>
    <row r="77" spans="1:10" x14ac:dyDescent="0.2">
      <c r="A77" s="91">
        <v>2006</v>
      </c>
      <c r="B77" s="91">
        <v>4</v>
      </c>
      <c r="C77" s="106">
        <v>1753.1398187915515</v>
      </c>
      <c r="D77" s="98">
        <v>119192000</v>
      </c>
      <c r="E77" s="107">
        <v>5.7305000000000001</v>
      </c>
      <c r="F77" s="97">
        <v>30.49</v>
      </c>
      <c r="G77" s="103">
        <v>142092.29500000001</v>
      </c>
      <c r="H77" s="95">
        <v>438</v>
      </c>
      <c r="I77" s="95">
        <v>15</v>
      </c>
      <c r="J77">
        <v>212.03299999999999</v>
      </c>
    </row>
    <row r="78" spans="1:10" x14ac:dyDescent="0.2">
      <c r="A78" s="91">
        <v>2006</v>
      </c>
      <c r="B78" s="91">
        <v>5</v>
      </c>
      <c r="C78" s="106">
        <v>1683.6048987973013</v>
      </c>
      <c r="D78" s="98">
        <v>114788000</v>
      </c>
      <c r="E78" s="107">
        <v>5.7305000000000001</v>
      </c>
      <c r="F78" s="97">
        <v>29.81</v>
      </c>
      <c r="G78" s="103">
        <v>141810.34900000002</v>
      </c>
      <c r="H78" s="95">
        <v>167</v>
      </c>
      <c r="I78" s="95">
        <v>24</v>
      </c>
      <c r="J78">
        <v>211.55533333333332</v>
      </c>
    </row>
    <row r="79" spans="1:10" x14ac:dyDescent="0.2">
      <c r="A79" s="91">
        <v>2006</v>
      </c>
      <c r="B79" s="91">
        <v>6</v>
      </c>
      <c r="C79" s="106">
        <v>1903.0357649398313</v>
      </c>
      <c r="D79" s="98">
        <v>130151000</v>
      </c>
      <c r="E79" s="107">
        <v>5.7305000000000001</v>
      </c>
      <c r="F79" s="97">
        <v>30.68</v>
      </c>
      <c r="G79" s="103">
        <v>141528.40299999999</v>
      </c>
      <c r="H79" s="95">
        <v>64</v>
      </c>
      <c r="I79" s="95">
        <v>140</v>
      </c>
      <c r="J79">
        <v>211.07766666666666</v>
      </c>
    </row>
    <row r="80" spans="1:10" x14ac:dyDescent="0.2">
      <c r="A80" s="91">
        <v>2006</v>
      </c>
      <c r="B80" s="91">
        <v>7</v>
      </c>
      <c r="C80" s="106">
        <v>2113.4703970382466</v>
      </c>
      <c r="D80" s="98">
        <v>145001000</v>
      </c>
      <c r="E80" s="107">
        <v>5.7305000000000001</v>
      </c>
      <c r="F80" s="97">
        <v>30.66</v>
      </c>
      <c r="G80" s="103">
        <v>141246.45699999999</v>
      </c>
      <c r="H80" s="95">
        <v>0</v>
      </c>
      <c r="I80" s="95">
        <v>299</v>
      </c>
      <c r="J80">
        <v>210.6</v>
      </c>
    </row>
    <row r="81" spans="1:10" x14ac:dyDescent="0.2">
      <c r="A81" s="91">
        <v>2006</v>
      </c>
      <c r="B81" s="91">
        <v>8</v>
      </c>
      <c r="C81" s="106">
        <v>2264.111067441082</v>
      </c>
      <c r="D81" s="98">
        <v>155538000</v>
      </c>
      <c r="E81" s="107">
        <v>5.7305000000000001</v>
      </c>
      <c r="F81" s="97">
        <v>30.07</v>
      </c>
      <c r="G81" s="103">
        <v>141338.99533333333</v>
      </c>
      <c r="H81" s="95">
        <v>0</v>
      </c>
      <c r="I81" s="95">
        <v>393</v>
      </c>
      <c r="J81">
        <v>211</v>
      </c>
    </row>
    <row r="82" spans="1:10" x14ac:dyDescent="0.2">
      <c r="A82" s="91">
        <v>2006</v>
      </c>
      <c r="B82" s="91">
        <v>9</v>
      </c>
      <c r="C82" s="106">
        <v>2083.093191729813</v>
      </c>
      <c r="D82" s="98">
        <v>143773000</v>
      </c>
      <c r="E82" s="107">
        <v>5.7305000000000001</v>
      </c>
      <c r="F82" s="97">
        <v>30.72</v>
      </c>
      <c r="G82" s="103">
        <v>141431.53366666666</v>
      </c>
      <c r="H82" s="95">
        <v>20</v>
      </c>
      <c r="I82" s="95">
        <v>209</v>
      </c>
      <c r="J82">
        <v>211.4</v>
      </c>
    </row>
    <row r="83" spans="1:10" x14ac:dyDescent="0.2">
      <c r="A83" s="91">
        <v>2006</v>
      </c>
      <c r="B83" s="91">
        <v>10</v>
      </c>
      <c r="C83" s="106">
        <v>1763.7872220536606</v>
      </c>
      <c r="D83" s="98">
        <v>122077000</v>
      </c>
      <c r="E83" s="107">
        <v>5.7305000000000001</v>
      </c>
      <c r="F83" s="97">
        <v>30.56</v>
      </c>
      <c r="G83" s="103">
        <v>141524.07199999999</v>
      </c>
      <c r="H83" s="95">
        <v>179</v>
      </c>
      <c r="I83" s="95">
        <v>33</v>
      </c>
      <c r="J83">
        <v>211.8</v>
      </c>
    </row>
    <row r="84" spans="1:10" x14ac:dyDescent="0.2">
      <c r="A84" s="91">
        <v>2006</v>
      </c>
      <c r="B84" s="91">
        <v>11</v>
      </c>
      <c r="C84" s="106">
        <v>1781.7243589743589</v>
      </c>
      <c r="D84" s="98">
        <v>123409000</v>
      </c>
      <c r="E84" s="107">
        <v>5.7305000000000001</v>
      </c>
      <c r="F84" s="97">
        <v>30.35</v>
      </c>
      <c r="G84" s="103">
        <v>141129.98799999998</v>
      </c>
      <c r="H84" s="95">
        <v>489</v>
      </c>
      <c r="I84" s="95">
        <v>1</v>
      </c>
      <c r="J84">
        <v>212.54433333333333</v>
      </c>
    </row>
    <row r="85" spans="1:10" x14ac:dyDescent="0.2">
      <c r="A85" s="91">
        <v>2006</v>
      </c>
      <c r="B85" s="91">
        <v>12</v>
      </c>
      <c r="C85" s="106">
        <v>1993.2241503249179</v>
      </c>
      <c r="D85" s="98">
        <v>138641000</v>
      </c>
      <c r="E85" s="107">
        <v>5.7305000000000001</v>
      </c>
      <c r="F85" s="97">
        <v>31</v>
      </c>
      <c r="G85" s="103">
        <v>140735.90400000001</v>
      </c>
      <c r="H85" s="95">
        <v>629</v>
      </c>
      <c r="I85" s="95">
        <v>0</v>
      </c>
      <c r="J85">
        <v>213.28866666666667</v>
      </c>
    </row>
    <row r="86" spans="1:10" x14ac:dyDescent="0.2">
      <c r="A86" s="91">
        <v>2007</v>
      </c>
      <c r="B86" s="91">
        <v>1</v>
      </c>
      <c r="C86" s="106">
        <v>2134.9093977488878</v>
      </c>
      <c r="D86" s="98">
        <v>149275000</v>
      </c>
      <c r="E86" s="107">
        <v>6.2084999999999999</v>
      </c>
      <c r="F86" s="97">
        <v>31.65</v>
      </c>
      <c r="G86" s="103">
        <v>140341.82</v>
      </c>
      <c r="H86" s="95">
        <v>735</v>
      </c>
      <c r="I86" s="95">
        <v>0</v>
      </c>
      <c r="J86">
        <v>214.03299999999999</v>
      </c>
    </row>
    <row r="87" spans="1:10" x14ac:dyDescent="0.2">
      <c r="A87" s="91">
        <v>2007</v>
      </c>
      <c r="B87" s="91">
        <v>2</v>
      </c>
      <c r="C87" s="106">
        <v>2367.6447468092097</v>
      </c>
      <c r="D87" s="98">
        <v>165657000</v>
      </c>
      <c r="E87" s="107">
        <v>6.2084999999999999</v>
      </c>
      <c r="F87" s="97">
        <v>28.92</v>
      </c>
      <c r="G87" s="103">
        <v>140608.69333333333</v>
      </c>
      <c r="H87" s="95">
        <v>1088</v>
      </c>
      <c r="I87" s="95">
        <v>0</v>
      </c>
      <c r="J87">
        <v>214.11099999999999</v>
      </c>
    </row>
    <row r="88" spans="1:10" x14ac:dyDescent="0.2">
      <c r="A88" s="91">
        <v>2007</v>
      </c>
      <c r="B88" s="91">
        <v>3</v>
      </c>
      <c r="C88" s="106">
        <v>2122.7079590498188</v>
      </c>
      <c r="D88" s="98">
        <v>148874000</v>
      </c>
      <c r="E88" s="107">
        <v>6.2084999999999999</v>
      </c>
      <c r="F88" s="97">
        <v>30.09</v>
      </c>
      <c r="G88" s="103">
        <v>140875.56666666668</v>
      </c>
      <c r="H88" s="95">
        <v>730</v>
      </c>
      <c r="I88" s="95">
        <v>5</v>
      </c>
      <c r="J88">
        <v>214.18899999999999</v>
      </c>
    </row>
    <row r="89" spans="1:10" x14ac:dyDescent="0.2">
      <c r="A89" s="91">
        <v>2007</v>
      </c>
      <c r="B89" s="91">
        <v>4</v>
      </c>
      <c r="C89" s="106">
        <v>1880.4180887372013</v>
      </c>
      <c r="D89" s="98">
        <v>132231000</v>
      </c>
      <c r="E89" s="107">
        <v>6.2084999999999999</v>
      </c>
      <c r="F89" s="97">
        <v>30.49</v>
      </c>
      <c r="G89" s="103">
        <v>141142.44</v>
      </c>
      <c r="H89" s="95">
        <v>361</v>
      </c>
      <c r="I89" s="95">
        <v>26</v>
      </c>
      <c r="J89">
        <v>214.267</v>
      </c>
    </row>
    <row r="90" spans="1:10" x14ac:dyDescent="0.2">
      <c r="A90" s="91">
        <v>2007</v>
      </c>
      <c r="B90" s="91">
        <v>5</v>
      </c>
      <c r="C90" s="106">
        <v>1846.1997104000454</v>
      </c>
      <c r="D90" s="98">
        <v>130050000</v>
      </c>
      <c r="E90" s="107">
        <v>6.2084999999999999</v>
      </c>
      <c r="F90" s="97">
        <v>29.81</v>
      </c>
      <c r="G90" s="103">
        <v>141251.44099999999</v>
      </c>
      <c r="H90" s="95">
        <v>160</v>
      </c>
      <c r="I90" s="95">
        <v>69</v>
      </c>
      <c r="J90">
        <v>213.84466666666665</v>
      </c>
    </row>
    <row r="91" spans="1:10" x14ac:dyDescent="0.2">
      <c r="A91" s="91">
        <v>2007</v>
      </c>
      <c r="B91" s="91">
        <v>6</v>
      </c>
      <c r="C91" s="106">
        <v>2107.0918475570952</v>
      </c>
      <c r="D91" s="98">
        <v>149003000</v>
      </c>
      <c r="E91" s="107">
        <v>6.2084999999999999</v>
      </c>
      <c r="F91" s="97">
        <v>30.68</v>
      </c>
      <c r="G91" s="103">
        <v>141360.44200000001</v>
      </c>
      <c r="H91" s="95">
        <v>27</v>
      </c>
      <c r="I91" s="95">
        <v>232</v>
      </c>
      <c r="J91">
        <v>213.42233333333334</v>
      </c>
    </row>
    <row r="92" spans="1:10" x14ac:dyDescent="0.2">
      <c r="A92" s="91">
        <v>2007</v>
      </c>
      <c r="B92" s="91">
        <v>7</v>
      </c>
      <c r="C92" s="106">
        <v>2283.1694898520473</v>
      </c>
      <c r="D92" s="98">
        <v>161879000</v>
      </c>
      <c r="E92" s="107">
        <v>6.2084999999999999</v>
      </c>
      <c r="F92" s="97">
        <v>30.66</v>
      </c>
      <c r="G92" s="103">
        <v>141469.443</v>
      </c>
      <c r="H92" s="95">
        <v>0</v>
      </c>
      <c r="I92" s="95">
        <v>312</v>
      </c>
      <c r="J92">
        <v>213</v>
      </c>
    </row>
    <row r="93" spans="1:10" x14ac:dyDescent="0.2">
      <c r="A93" s="91">
        <v>2007</v>
      </c>
      <c r="B93" s="91">
        <v>8</v>
      </c>
      <c r="C93" s="106">
        <v>2402.4989411266411</v>
      </c>
      <c r="D93" s="98">
        <v>170169000</v>
      </c>
      <c r="E93" s="107">
        <v>6.2084999999999999</v>
      </c>
      <c r="F93" s="97">
        <v>30.07</v>
      </c>
      <c r="G93" s="103">
        <v>141648.39433333333</v>
      </c>
      <c r="H93" s="95">
        <v>0</v>
      </c>
      <c r="I93" s="95">
        <v>399</v>
      </c>
      <c r="J93">
        <v>212.989</v>
      </c>
    </row>
    <row r="94" spans="1:10" x14ac:dyDescent="0.2">
      <c r="A94" s="91">
        <v>2007</v>
      </c>
      <c r="B94" s="91">
        <v>9</v>
      </c>
      <c r="C94" s="106">
        <v>2548.8585374087465</v>
      </c>
      <c r="D94" s="98">
        <v>181206000</v>
      </c>
      <c r="E94" s="107">
        <v>6.2084999999999999</v>
      </c>
      <c r="F94" s="97">
        <v>30.72</v>
      </c>
      <c r="G94" s="103">
        <v>141827.34566666666</v>
      </c>
      <c r="H94" s="95">
        <v>6</v>
      </c>
      <c r="I94" s="95">
        <v>383</v>
      </c>
      <c r="J94">
        <v>212.97800000000001</v>
      </c>
    </row>
    <row r="95" spans="1:10" x14ac:dyDescent="0.2">
      <c r="A95" s="91">
        <v>2007</v>
      </c>
      <c r="B95" s="91">
        <v>10</v>
      </c>
      <c r="C95" s="106">
        <v>2030.7905570024363</v>
      </c>
      <c r="D95" s="98">
        <v>145035000</v>
      </c>
      <c r="E95" s="107">
        <v>6.2084999999999999</v>
      </c>
      <c r="F95" s="97">
        <v>30.56</v>
      </c>
      <c r="G95" s="103">
        <v>142006.29699999999</v>
      </c>
      <c r="H95" s="95">
        <v>50</v>
      </c>
      <c r="I95" s="95">
        <v>179</v>
      </c>
      <c r="J95">
        <v>212.96700000000001</v>
      </c>
    </row>
    <row r="96" spans="1:10" x14ac:dyDescent="0.2">
      <c r="A96" s="91">
        <v>2007</v>
      </c>
      <c r="B96" s="91">
        <v>11</v>
      </c>
      <c r="C96" s="106">
        <v>1827.3110952200675</v>
      </c>
      <c r="D96" s="98">
        <v>130322000</v>
      </c>
      <c r="E96" s="107">
        <v>6.2084999999999999</v>
      </c>
      <c r="F96" s="97">
        <v>30.35</v>
      </c>
      <c r="G96" s="103">
        <v>142000.53399999999</v>
      </c>
      <c r="H96" s="95">
        <v>373</v>
      </c>
      <c r="I96" s="95">
        <v>23</v>
      </c>
      <c r="J96">
        <v>212.95566666666667</v>
      </c>
    </row>
    <row r="97" spans="1:10" x14ac:dyDescent="0.2">
      <c r="A97" s="91">
        <v>2007</v>
      </c>
      <c r="B97" s="91">
        <v>12</v>
      </c>
      <c r="C97" s="106">
        <v>2073.2540237928624</v>
      </c>
      <c r="D97" s="98">
        <v>148134000</v>
      </c>
      <c r="E97" s="107">
        <v>6.2084999999999999</v>
      </c>
      <c r="F97" s="97">
        <v>31</v>
      </c>
      <c r="G97" s="103">
        <v>141994.77100000001</v>
      </c>
      <c r="H97" s="95">
        <v>687</v>
      </c>
      <c r="I97" s="95">
        <v>0</v>
      </c>
      <c r="J97">
        <v>212.94433333333333</v>
      </c>
    </row>
    <row r="98" spans="1:10" x14ac:dyDescent="0.2">
      <c r="A98" s="91">
        <v>2008</v>
      </c>
      <c r="B98" s="91">
        <v>1</v>
      </c>
      <c r="C98" s="106">
        <v>2461.5052204580625</v>
      </c>
      <c r="D98" s="98">
        <v>176581000</v>
      </c>
      <c r="E98" s="107">
        <v>6.7449999999999992</v>
      </c>
      <c r="F98" s="97">
        <v>31.65</v>
      </c>
      <c r="G98" s="103">
        <v>141989.008</v>
      </c>
      <c r="H98" s="95">
        <v>908</v>
      </c>
      <c r="I98" s="95">
        <v>0</v>
      </c>
      <c r="J98">
        <v>212.93299999999999</v>
      </c>
    </row>
    <row r="99" spans="1:10" x14ac:dyDescent="0.2">
      <c r="A99" s="91">
        <v>2008</v>
      </c>
      <c r="B99" s="91">
        <v>2</v>
      </c>
      <c r="C99" s="106">
        <v>2376.9494740953605</v>
      </c>
      <c r="D99" s="98">
        <v>170394000</v>
      </c>
      <c r="E99" s="107">
        <v>6.7449999999999992</v>
      </c>
      <c r="F99" s="97">
        <v>29.92</v>
      </c>
      <c r="G99" s="103">
        <v>142193.64000000001</v>
      </c>
      <c r="H99" s="95">
        <v>909</v>
      </c>
      <c r="I99" s="95">
        <v>0</v>
      </c>
      <c r="J99">
        <v>212.49966666666666</v>
      </c>
    </row>
    <row r="100" spans="1:10" x14ac:dyDescent="0.2">
      <c r="A100" s="91">
        <v>2008</v>
      </c>
      <c r="B100" s="91">
        <v>3</v>
      </c>
      <c r="C100" s="106">
        <v>2223.0033550039675</v>
      </c>
      <c r="D100" s="98">
        <v>159685000</v>
      </c>
      <c r="E100" s="107">
        <v>6.7449999999999992</v>
      </c>
      <c r="F100" s="97">
        <v>30.09</v>
      </c>
      <c r="G100" s="103">
        <v>142398.272</v>
      </c>
      <c r="H100" s="95">
        <v>802</v>
      </c>
      <c r="I100" s="95">
        <v>0</v>
      </c>
      <c r="J100">
        <v>212.06633333333335</v>
      </c>
    </row>
    <row r="101" spans="1:10" x14ac:dyDescent="0.2">
      <c r="A101" s="91">
        <v>2008</v>
      </c>
      <c r="B101" s="91">
        <v>4</v>
      </c>
      <c r="C101" s="106">
        <v>1959.6427528066442</v>
      </c>
      <c r="D101" s="98">
        <v>140865000</v>
      </c>
      <c r="E101" s="107">
        <v>6.7449999999999992</v>
      </c>
      <c r="F101" s="97">
        <v>30.49</v>
      </c>
      <c r="G101" s="103">
        <v>142602.90400000001</v>
      </c>
      <c r="H101" s="95">
        <v>454</v>
      </c>
      <c r="I101" s="95">
        <v>3</v>
      </c>
      <c r="J101">
        <v>211.63300000000001</v>
      </c>
    </row>
    <row r="102" spans="1:10" x14ac:dyDescent="0.2">
      <c r="A102" s="91">
        <v>2008</v>
      </c>
      <c r="B102" s="91">
        <v>5</v>
      </c>
      <c r="C102" s="106">
        <v>1800.8578337096187</v>
      </c>
      <c r="D102" s="98">
        <v>129219000</v>
      </c>
      <c r="E102" s="107">
        <v>6.7449999999999992</v>
      </c>
      <c r="F102" s="97">
        <v>29.81</v>
      </c>
      <c r="G102" s="103">
        <v>142071.78633333335</v>
      </c>
      <c r="H102" s="95">
        <v>221</v>
      </c>
      <c r="I102" s="95">
        <v>19</v>
      </c>
      <c r="J102">
        <v>211.25533333333334</v>
      </c>
    </row>
    <row r="103" spans="1:10" x14ac:dyDescent="0.2">
      <c r="A103" s="91">
        <v>2008</v>
      </c>
      <c r="B103" s="91">
        <v>6</v>
      </c>
      <c r="C103" s="106">
        <v>2058.9765012327448</v>
      </c>
      <c r="D103" s="98">
        <v>147816000</v>
      </c>
      <c r="E103" s="107">
        <v>6.7449999999999992</v>
      </c>
      <c r="F103" s="97">
        <v>30.68</v>
      </c>
      <c r="G103" s="103">
        <v>141540.66866666666</v>
      </c>
      <c r="H103" s="95">
        <v>62</v>
      </c>
      <c r="I103" s="95">
        <v>171</v>
      </c>
      <c r="J103">
        <v>210.87766666666667</v>
      </c>
    </row>
    <row r="104" spans="1:10" x14ac:dyDescent="0.2">
      <c r="A104" s="91">
        <v>2008</v>
      </c>
      <c r="B104" s="91">
        <v>7</v>
      </c>
      <c r="C104" s="106">
        <v>2357.1093615245513</v>
      </c>
      <c r="D104" s="98">
        <v>169453000</v>
      </c>
      <c r="E104" s="107">
        <v>6.7449999999999992</v>
      </c>
      <c r="F104" s="97">
        <v>30.66</v>
      </c>
      <c r="G104" s="103">
        <v>141009.55100000001</v>
      </c>
      <c r="H104" s="95">
        <v>0</v>
      </c>
      <c r="I104" s="95">
        <v>284</v>
      </c>
      <c r="J104">
        <v>210.5</v>
      </c>
    </row>
    <row r="105" spans="1:10" x14ac:dyDescent="0.2">
      <c r="A105" s="91">
        <v>2008</v>
      </c>
      <c r="B105" s="91">
        <v>8</v>
      </c>
      <c r="C105" s="106">
        <v>2340.4596589250718</v>
      </c>
      <c r="D105" s="98">
        <v>168394000</v>
      </c>
      <c r="E105" s="107">
        <v>6.7449999999999992</v>
      </c>
      <c r="F105" s="97">
        <v>30.07</v>
      </c>
      <c r="G105" s="103">
        <v>139713.87966666667</v>
      </c>
      <c r="H105" s="95">
        <v>0</v>
      </c>
      <c r="I105" s="95">
        <v>315</v>
      </c>
      <c r="J105">
        <v>209.489</v>
      </c>
    </row>
    <row r="106" spans="1:10" x14ac:dyDescent="0.2">
      <c r="A106" s="91">
        <v>2008</v>
      </c>
      <c r="B106" s="91">
        <v>9</v>
      </c>
      <c r="C106" s="106">
        <v>2350.0976185844888</v>
      </c>
      <c r="D106" s="98">
        <v>169146000</v>
      </c>
      <c r="E106" s="107">
        <v>6.7449999999999992</v>
      </c>
      <c r="F106" s="97">
        <v>30.72</v>
      </c>
      <c r="G106" s="103">
        <v>138418.20833333334</v>
      </c>
      <c r="H106" s="95">
        <v>1</v>
      </c>
      <c r="I106" s="95">
        <v>295</v>
      </c>
      <c r="J106">
        <v>208.47800000000001</v>
      </c>
    </row>
    <row r="107" spans="1:10" x14ac:dyDescent="0.2">
      <c r="A107" s="91">
        <v>2008</v>
      </c>
      <c r="B107" s="91">
        <v>10</v>
      </c>
      <c r="C107" s="106">
        <v>1984.3964720414142</v>
      </c>
      <c r="D107" s="98">
        <v>142982000</v>
      </c>
      <c r="E107" s="107">
        <v>6.7449999999999992</v>
      </c>
      <c r="F107" s="97">
        <v>30.56</v>
      </c>
      <c r="G107" s="103">
        <v>137122.53700000001</v>
      </c>
      <c r="H107" s="95">
        <v>73</v>
      </c>
      <c r="I107" s="95">
        <v>98</v>
      </c>
      <c r="J107">
        <v>207.46700000000001</v>
      </c>
    </row>
    <row r="108" spans="1:10" x14ac:dyDescent="0.2">
      <c r="A108" s="91">
        <v>2008</v>
      </c>
      <c r="B108" s="91">
        <v>11</v>
      </c>
      <c r="C108" s="106">
        <v>1846.1682110753522</v>
      </c>
      <c r="D108" s="98">
        <v>133087000</v>
      </c>
      <c r="E108" s="107">
        <v>6.7449999999999992</v>
      </c>
      <c r="F108" s="97">
        <v>30.35</v>
      </c>
      <c r="G108" s="103">
        <v>135962.82266666667</v>
      </c>
      <c r="H108" s="95">
        <v>411</v>
      </c>
      <c r="I108" s="95">
        <v>15</v>
      </c>
      <c r="J108">
        <v>206.089</v>
      </c>
    </row>
    <row r="109" spans="1:10" x14ac:dyDescent="0.2">
      <c r="A109" s="91">
        <v>2008</v>
      </c>
      <c r="B109" s="91">
        <v>12</v>
      </c>
      <c r="C109" s="106">
        <v>2222.804140369291</v>
      </c>
      <c r="D109" s="98">
        <v>160951000</v>
      </c>
      <c r="E109" s="107">
        <v>6.7449999999999992</v>
      </c>
      <c r="F109" s="97">
        <v>31</v>
      </c>
      <c r="G109" s="103">
        <v>134803.10833333334</v>
      </c>
      <c r="H109" s="95">
        <v>882</v>
      </c>
      <c r="I109" s="95">
        <v>0</v>
      </c>
      <c r="J109">
        <v>204.71100000000001</v>
      </c>
    </row>
    <row r="110" spans="1:10" x14ac:dyDescent="0.2">
      <c r="A110" s="91">
        <v>2009</v>
      </c>
      <c r="B110" s="91">
        <v>1</v>
      </c>
      <c r="C110" s="106">
        <v>2496.1885171601098</v>
      </c>
      <c r="D110" s="98">
        <v>184777000</v>
      </c>
      <c r="E110" s="107">
        <v>6.7624999999999993</v>
      </c>
      <c r="F110" s="97">
        <v>31.65</v>
      </c>
      <c r="G110" s="103">
        <v>133643.394</v>
      </c>
      <c r="H110" s="95">
        <v>1008</v>
      </c>
      <c r="I110" s="95">
        <v>0</v>
      </c>
      <c r="J110">
        <v>203.333</v>
      </c>
    </row>
    <row r="111" spans="1:10" x14ac:dyDescent="0.2">
      <c r="A111" s="91">
        <v>2009</v>
      </c>
      <c r="B111" s="91">
        <v>2</v>
      </c>
      <c r="C111" s="106">
        <v>2338.4825894443384</v>
      </c>
      <c r="D111" s="98">
        <v>160512000</v>
      </c>
      <c r="E111" s="107">
        <v>6.7624999999999993</v>
      </c>
      <c r="F111" s="97">
        <v>28.92</v>
      </c>
      <c r="G111" s="103">
        <v>133702.152</v>
      </c>
      <c r="H111" s="95">
        <v>951</v>
      </c>
      <c r="I111" s="95">
        <v>0</v>
      </c>
      <c r="J111">
        <v>202.922</v>
      </c>
    </row>
    <row r="112" spans="1:10" x14ac:dyDescent="0.2">
      <c r="A112" s="91">
        <v>2009</v>
      </c>
      <c r="B112" s="91">
        <v>3</v>
      </c>
      <c r="C112" s="106">
        <v>1927.5146851601139</v>
      </c>
      <c r="D112" s="98">
        <v>129249000</v>
      </c>
      <c r="E112" s="107">
        <v>6.7624999999999993</v>
      </c>
      <c r="F112" s="97">
        <v>30.09</v>
      </c>
      <c r="G112" s="103">
        <v>133760.91</v>
      </c>
      <c r="H112" s="95">
        <v>652</v>
      </c>
      <c r="I112" s="95">
        <v>0</v>
      </c>
      <c r="J112">
        <v>202.511</v>
      </c>
    </row>
    <row r="113" spans="1:10" x14ac:dyDescent="0.2">
      <c r="A113" s="91">
        <v>2009</v>
      </c>
      <c r="B113" s="91">
        <v>4</v>
      </c>
      <c r="C113" s="106">
        <v>1920.9659026258898</v>
      </c>
      <c r="D113" s="99">
        <v>151942640</v>
      </c>
      <c r="E113" s="107">
        <v>6.7624999999999993</v>
      </c>
      <c r="F113" s="97">
        <v>30.49</v>
      </c>
      <c r="G113" s="103">
        <v>133819.66800000001</v>
      </c>
      <c r="H113" s="95">
        <v>444</v>
      </c>
      <c r="I113" s="95">
        <v>2</v>
      </c>
      <c r="J113">
        <v>202.1</v>
      </c>
    </row>
    <row r="114" spans="1:10" x14ac:dyDescent="0.2">
      <c r="A114" s="91">
        <v>2009</v>
      </c>
      <c r="B114" s="91">
        <v>5</v>
      </c>
      <c r="C114" s="106">
        <v>1579.6547825536495</v>
      </c>
      <c r="D114" s="99">
        <v>124769033</v>
      </c>
      <c r="E114" s="107">
        <v>6.7624999999999993</v>
      </c>
      <c r="F114" s="97">
        <v>29.81</v>
      </c>
      <c r="G114" s="103">
        <v>134205.85433333335</v>
      </c>
      <c r="H114" s="95">
        <v>199</v>
      </c>
      <c r="I114" s="95">
        <v>48</v>
      </c>
      <c r="J114">
        <v>201.85566666666665</v>
      </c>
    </row>
    <row r="115" spans="1:10" x14ac:dyDescent="0.2">
      <c r="A115" s="91">
        <v>2009</v>
      </c>
      <c r="B115" s="91">
        <v>6</v>
      </c>
      <c r="C115" s="106">
        <v>1908.6290371455266</v>
      </c>
      <c r="D115" s="99">
        <v>151167237</v>
      </c>
      <c r="E115" s="107">
        <v>6.7624999999999993</v>
      </c>
      <c r="F115" s="97">
        <v>30.68</v>
      </c>
      <c r="G115" s="103">
        <v>134592.04066666667</v>
      </c>
      <c r="H115" s="95">
        <v>44</v>
      </c>
      <c r="I115" s="95">
        <v>168</v>
      </c>
      <c r="J115">
        <v>201.61133333333333</v>
      </c>
    </row>
    <row r="116" spans="1:10" x14ac:dyDescent="0.2">
      <c r="A116" s="91">
        <v>2009</v>
      </c>
      <c r="B116" s="91">
        <v>7</v>
      </c>
      <c r="C116" s="106">
        <v>2045.3835348708185</v>
      </c>
      <c r="D116" s="99">
        <v>162213232</v>
      </c>
      <c r="E116" s="107">
        <v>6.7624999999999993</v>
      </c>
      <c r="F116" s="97">
        <v>30.66</v>
      </c>
      <c r="G116" s="103">
        <v>134978.22700000001</v>
      </c>
      <c r="H116" s="95">
        <v>3</v>
      </c>
      <c r="I116" s="95">
        <v>276</v>
      </c>
      <c r="J116">
        <v>201.36699999999999</v>
      </c>
    </row>
    <row r="117" spans="1:10" x14ac:dyDescent="0.2">
      <c r="A117" s="91">
        <v>2009</v>
      </c>
      <c r="B117" s="91">
        <v>8</v>
      </c>
      <c r="C117" s="106">
        <v>1952.3080574090393</v>
      </c>
      <c r="D117" s="99">
        <v>155071829</v>
      </c>
      <c r="E117" s="107">
        <v>6.7624999999999993</v>
      </c>
      <c r="F117" s="97">
        <v>30.07</v>
      </c>
      <c r="G117" s="103">
        <v>135550.38833333334</v>
      </c>
      <c r="H117" s="95">
        <v>2</v>
      </c>
      <c r="I117" s="95">
        <v>248</v>
      </c>
      <c r="J117">
        <v>201.01133333333334</v>
      </c>
    </row>
    <row r="118" spans="1:10" x14ac:dyDescent="0.2">
      <c r="A118" s="91">
        <v>2009</v>
      </c>
      <c r="B118" s="91">
        <v>9</v>
      </c>
      <c r="C118" s="106">
        <v>1968.0360724969207</v>
      </c>
      <c r="D118" s="99">
        <v>156580886</v>
      </c>
      <c r="E118" s="107">
        <v>6.7624999999999993</v>
      </c>
      <c r="F118" s="97">
        <v>30.72</v>
      </c>
      <c r="G118" s="103">
        <v>136122.54966666669</v>
      </c>
      <c r="H118" s="95">
        <v>4</v>
      </c>
      <c r="I118" s="95">
        <v>210</v>
      </c>
      <c r="J118">
        <v>200.65566666666666</v>
      </c>
    </row>
    <row r="119" spans="1:10" x14ac:dyDescent="0.2">
      <c r="A119" s="91">
        <v>2009</v>
      </c>
      <c r="B119" s="91">
        <v>10</v>
      </c>
      <c r="C119" s="106">
        <v>1713.6767917063155</v>
      </c>
      <c r="D119" s="99">
        <v>136867938</v>
      </c>
      <c r="E119" s="107">
        <v>6.7624999999999993</v>
      </c>
      <c r="F119" s="97">
        <v>30.56</v>
      </c>
      <c r="G119" s="103">
        <v>136694.71100000001</v>
      </c>
      <c r="H119" s="95">
        <v>159</v>
      </c>
      <c r="I119" s="95">
        <v>77</v>
      </c>
      <c r="J119">
        <v>200.3</v>
      </c>
    </row>
    <row r="120" spans="1:10" x14ac:dyDescent="0.2">
      <c r="A120" s="91">
        <v>2009</v>
      </c>
      <c r="B120" s="91">
        <v>11</v>
      </c>
      <c r="C120" s="106">
        <v>1580.6903291796082</v>
      </c>
      <c r="D120" s="99">
        <v>126722363</v>
      </c>
      <c r="E120" s="107">
        <v>6.7624999999999993</v>
      </c>
      <c r="F120" s="97">
        <v>30.35</v>
      </c>
      <c r="G120" s="103">
        <v>137457.72900000002</v>
      </c>
      <c r="H120" s="95">
        <v>400</v>
      </c>
      <c r="I120" s="95">
        <v>6</v>
      </c>
      <c r="J120">
        <v>200.22233333333335</v>
      </c>
    </row>
    <row r="121" spans="1:10" x14ac:dyDescent="0.2">
      <c r="A121" s="91">
        <v>2009</v>
      </c>
      <c r="B121" s="91">
        <v>12</v>
      </c>
      <c r="C121" s="106">
        <v>1959.1157625957526</v>
      </c>
      <c r="D121" s="99">
        <v>157287609</v>
      </c>
      <c r="E121" s="107">
        <v>6.7624999999999993</v>
      </c>
      <c r="F121" s="97">
        <v>31</v>
      </c>
      <c r="G121" s="103">
        <v>138220.747</v>
      </c>
      <c r="H121" s="95">
        <v>718</v>
      </c>
      <c r="I121" s="95">
        <v>1</v>
      </c>
      <c r="J121">
        <v>200.14466666666667</v>
      </c>
    </row>
    <row r="122" spans="1:10" x14ac:dyDescent="0.2">
      <c r="A122" s="91">
        <v>2010</v>
      </c>
      <c r="B122" s="91">
        <v>1</v>
      </c>
      <c r="C122" s="106">
        <v>2390.3780579224867</v>
      </c>
      <c r="D122" s="99">
        <v>191321079</v>
      </c>
      <c r="E122" s="107">
        <v>7.6410000000000009</v>
      </c>
      <c r="F122" s="97">
        <v>31.65</v>
      </c>
      <c r="G122" s="103">
        <v>138983.76500000001</v>
      </c>
      <c r="H122" s="95">
        <v>1097</v>
      </c>
      <c r="I122" s="95">
        <v>0</v>
      </c>
      <c r="J122">
        <v>200.06700000000001</v>
      </c>
    </row>
    <row r="123" spans="1:10" x14ac:dyDescent="0.2">
      <c r="A123" s="91">
        <v>2010</v>
      </c>
      <c r="B123" s="91">
        <v>2</v>
      </c>
      <c r="C123" s="106">
        <v>2148.8695575930656</v>
      </c>
      <c r="D123" s="99">
        <v>171557150</v>
      </c>
      <c r="E123" s="107">
        <v>7.6410000000000009</v>
      </c>
      <c r="F123" s="97">
        <v>28.92</v>
      </c>
      <c r="G123" s="103">
        <v>139393.981</v>
      </c>
      <c r="H123" s="95">
        <v>990</v>
      </c>
      <c r="I123" s="95">
        <v>0</v>
      </c>
      <c r="J123">
        <v>200.178</v>
      </c>
    </row>
    <row r="124" spans="1:10" x14ac:dyDescent="0.2">
      <c r="A124" s="91">
        <v>2010</v>
      </c>
      <c r="B124" s="91">
        <v>3</v>
      </c>
      <c r="C124" s="106">
        <v>2038.1212090906818</v>
      </c>
      <c r="D124" s="99">
        <v>163037468</v>
      </c>
      <c r="E124" s="107">
        <v>7.6410000000000009</v>
      </c>
      <c r="F124" s="97">
        <v>30.09</v>
      </c>
      <c r="G124" s="103">
        <v>139804.19700000001</v>
      </c>
      <c r="H124" s="95">
        <v>891</v>
      </c>
      <c r="I124" s="95">
        <v>0</v>
      </c>
      <c r="J124">
        <v>200.28900000000002</v>
      </c>
    </row>
    <row r="125" spans="1:10" x14ac:dyDescent="0.2">
      <c r="A125" s="91">
        <v>2010</v>
      </c>
      <c r="B125" s="91">
        <v>4</v>
      </c>
      <c r="C125" s="106">
        <v>1740.2839541690641</v>
      </c>
      <c r="D125" s="99">
        <v>139128741</v>
      </c>
      <c r="E125" s="107">
        <v>7.6410000000000009</v>
      </c>
      <c r="F125" s="97">
        <v>30.49</v>
      </c>
      <c r="G125" s="103">
        <v>140214.413</v>
      </c>
      <c r="H125" s="95">
        <v>366</v>
      </c>
      <c r="I125" s="95">
        <v>25</v>
      </c>
      <c r="J125">
        <v>200.4</v>
      </c>
    </row>
    <row r="126" spans="1:10" x14ac:dyDescent="0.2">
      <c r="A126" s="91">
        <v>2010</v>
      </c>
      <c r="B126" s="91">
        <v>5</v>
      </c>
      <c r="C126" s="106">
        <v>1612.9658438576348</v>
      </c>
      <c r="D126" s="99">
        <v>129250179</v>
      </c>
      <c r="E126" s="107">
        <v>7.6410000000000009</v>
      </c>
      <c r="F126" s="97">
        <v>29.81</v>
      </c>
      <c r="G126" s="103">
        <v>140466.93799999999</v>
      </c>
      <c r="H126" s="95">
        <v>167</v>
      </c>
      <c r="I126" s="95">
        <v>47</v>
      </c>
      <c r="J126">
        <v>200.511</v>
      </c>
    </row>
    <row r="127" spans="1:10" x14ac:dyDescent="0.2">
      <c r="A127" s="91">
        <v>2010</v>
      </c>
      <c r="B127" s="91">
        <v>6</v>
      </c>
      <c r="C127" s="106">
        <v>2013.3812031952073</v>
      </c>
      <c r="D127" s="99">
        <v>161312102</v>
      </c>
      <c r="E127" s="107">
        <v>7.6410000000000009</v>
      </c>
      <c r="F127" s="97">
        <v>30.68</v>
      </c>
      <c r="G127" s="103">
        <v>140719.46300000002</v>
      </c>
      <c r="H127" s="95">
        <v>36</v>
      </c>
      <c r="I127" s="95">
        <v>241</v>
      </c>
      <c r="J127">
        <v>200.62200000000001</v>
      </c>
    </row>
    <row r="128" spans="1:10" x14ac:dyDescent="0.2">
      <c r="A128" s="91">
        <v>2010</v>
      </c>
      <c r="B128" s="91">
        <v>7</v>
      </c>
      <c r="C128" s="106">
        <v>2255.2692562045345</v>
      </c>
      <c r="D128" s="99">
        <v>180744044</v>
      </c>
      <c r="E128" s="107">
        <v>7.6410000000000009</v>
      </c>
      <c r="F128" s="97">
        <v>30.66</v>
      </c>
      <c r="G128" s="103">
        <v>140971.98800000001</v>
      </c>
      <c r="H128" s="95">
        <v>0</v>
      </c>
      <c r="I128" s="95">
        <v>381</v>
      </c>
      <c r="J128">
        <v>200.733</v>
      </c>
    </row>
    <row r="129" spans="1:10" x14ac:dyDescent="0.2">
      <c r="A129" s="91">
        <v>2010</v>
      </c>
      <c r="B129" s="91">
        <v>8</v>
      </c>
      <c r="C129" s="106">
        <v>2365.1964817387852</v>
      </c>
      <c r="D129" s="99">
        <v>190653758</v>
      </c>
      <c r="E129" s="107">
        <v>7.6410000000000009</v>
      </c>
      <c r="F129" s="97">
        <v>30.07</v>
      </c>
      <c r="G129" s="103">
        <v>141255.27000000002</v>
      </c>
      <c r="H129" s="95">
        <v>0</v>
      </c>
      <c r="I129" s="95">
        <v>436</v>
      </c>
      <c r="J129">
        <v>200.88866666666667</v>
      </c>
    </row>
    <row r="130" spans="1:10" x14ac:dyDescent="0.2">
      <c r="A130" s="91">
        <v>2010</v>
      </c>
      <c r="B130" s="91">
        <v>9</v>
      </c>
      <c r="C130" s="106">
        <v>2251.1924964634973</v>
      </c>
      <c r="D130" s="99">
        <v>183010694</v>
      </c>
      <c r="E130" s="107">
        <v>7.6410000000000009</v>
      </c>
      <c r="F130" s="97">
        <v>30.72</v>
      </c>
      <c r="G130" s="103">
        <v>141538.552</v>
      </c>
      <c r="H130" s="95">
        <v>3</v>
      </c>
      <c r="I130" s="95">
        <v>328</v>
      </c>
      <c r="J130">
        <v>201.04433333333333</v>
      </c>
    </row>
    <row r="131" spans="1:10" x14ac:dyDescent="0.2">
      <c r="A131" s="91">
        <v>2010</v>
      </c>
      <c r="B131" s="91">
        <v>10</v>
      </c>
      <c r="C131" s="106">
        <v>1817.4101473156095</v>
      </c>
      <c r="D131" s="99">
        <v>147795428</v>
      </c>
      <c r="E131" s="107">
        <v>7.6410000000000009</v>
      </c>
      <c r="F131" s="97">
        <v>30.56</v>
      </c>
      <c r="G131" s="103">
        <v>141821.834</v>
      </c>
      <c r="H131" s="95">
        <v>100</v>
      </c>
      <c r="I131" s="95">
        <v>119</v>
      </c>
      <c r="J131">
        <v>201.2</v>
      </c>
    </row>
    <row r="132" spans="1:10" x14ac:dyDescent="0.2">
      <c r="A132" s="91">
        <v>2010</v>
      </c>
      <c r="B132" s="91">
        <v>11</v>
      </c>
      <c r="C132" s="106">
        <v>1624.417804263685</v>
      </c>
      <c r="D132" s="99">
        <v>132203243</v>
      </c>
      <c r="E132" s="107">
        <v>7.6410000000000009</v>
      </c>
      <c r="F132" s="97">
        <v>30.35</v>
      </c>
      <c r="G132" s="103">
        <v>141630.53233333334</v>
      </c>
      <c r="H132" s="95">
        <v>321</v>
      </c>
      <c r="I132" s="95">
        <v>10</v>
      </c>
      <c r="J132">
        <v>201.13333333333333</v>
      </c>
    </row>
    <row r="133" spans="1:10" x14ac:dyDescent="0.2">
      <c r="A133" s="91">
        <v>2010</v>
      </c>
      <c r="B133" s="91">
        <v>12</v>
      </c>
      <c r="C133" s="106">
        <v>2107.8948815177509</v>
      </c>
      <c r="D133" s="99">
        <v>171770246</v>
      </c>
      <c r="E133" s="107">
        <v>7.6410000000000009</v>
      </c>
      <c r="F133" s="97">
        <v>31</v>
      </c>
      <c r="G133" s="103">
        <v>141439.23066666667</v>
      </c>
      <c r="H133" s="95">
        <v>823</v>
      </c>
      <c r="I133" s="95">
        <v>0</v>
      </c>
      <c r="J133">
        <v>201.06666666666666</v>
      </c>
    </row>
    <row r="134" spans="1:10" x14ac:dyDescent="0.2">
      <c r="A134" s="91">
        <v>2011</v>
      </c>
      <c r="B134" s="91">
        <v>1</v>
      </c>
      <c r="C134" s="106">
        <v>2535.6036331989067</v>
      </c>
      <c r="D134" s="99">
        <v>206857080</v>
      </c>
      <c r="E134" s="107">
        <v>8.3662600932219018</v>
      </c>
      <c r="F134" s="97">
        <v>31.65</v>
      </c>
      <c r="G134" s="103">
        <v>141247.929</v>
      </c>
      <c r="H134" s="95">
        <v>1214</v>
      </c>
      <c r="I134" s="95">
        <v>0</v>
      </c>
      <c r="J134">
        <v>201</v>
      </c>
    </row>
    <row r="135" spans="1:10" x14ac:dyDescent="0.2">
      <c r="A135" s="91">
        <v>2011</v>
      </c>
      <c r="B135" s="91">
        <v>2</v>
      </c>
      <c r="C135" s="106">
        <v>2173.5772579357772</v>
      </c>
      <c r="D135" s="99">
        <v>177005264</v>
      </c>
      <c r="E135" s="107">
        <v>8.3662600932219018</v>
      </c>
      <c r="F135" s="97">
        <v>28.92</v>
      </c>
      <c r="G135" s="103">
        <v>141240.97333333333</v>
      </c>
      <c r="H135" s="95">
        <v>950</v>
      </c>
      <c r="I135" s="95">
        <v>0</v>
      </c>
      <c r="J135">
        <v>201</v>
      </c>
    </row>
    <row r="136" spans="1:10" x14ac:dyDescent="0.2">
      <c r="A136" s="91">
        <v>2011</v>
      </c>
      <c r="B136" s="91">
        <v>3</v>
      </c>
      <c r="C136" s="106">
        <v>1948.8181918669632</v>
      </c>
      <c r="D136" s="99">
        <v>158674726</v>
      </c>
      <c r="E136" s="107">
        <v>8.3662600932219018</v>
      </c>
      <c r="F136" s="97">
        <v>30.09</v>
      </c>
      <c r="G136" s="103">
        <v>141234.01766666668</v>
      </c>
      <c r="H136" s="95">
        <v>644</v>
      </c>
      <c r="I136" s="95">
        <v>1</v>
      </c>
      <c r="J136">
        <v>201</v>
      </c>
    </row>
    <row r="137" spans="1:10" x14ac:dyDescent="0.2">
      <c r="A137" s="91">
        <v>2011</v>
      </c>
      <c r="B137" s="91">
        <v>4</v>
      </c>
      <c r="C137" s="106">
        <v>1800.1648470409077</v>
      </c>
      <c r="D137" s="99">
        <v>146582023</v>
      </c>
      <c r="E137" s="107">
        <v>8.3662600932219018</v>
      </c>
      <c r="F137" s="97">
        <v>30.49</v>
      </c>
      <c r="G137" s="103">
        <v>141227.06200000001</v>
      </c>
      <c r="H137" s="95">
        <v>443</v>
      </c>
      <c r="I137" s="95">
        <v>13</v>
      </c>
      <c r="J137">
        <v>201</v>
      </c>
    </row>
    <row r="138" spans="1:10" x14ac:dyDescent="0.2">
      <c r="A138" s="91">
        <v>2011</v>
      </c>
      <c r="B138" s="91">
        <v>5</v>
      </c>
      <c r="C138" s="106">
        <v>1736.3148657273307</v>
      </c>
      <c r="D138" s="99">
        <v>141467990</v>
      </c>
      <c r="E138" s="107">
        <v>8.3662600932219018</v>
      </c>
      <c r="F138" s="97">
        <v>29.81</v>
      </c>
      <c r="G138" s="103">
        <v>141201.62466666667</v>
      </c>
      <c r="H138" s="95">
        <v>196</v>
      </c>
      <c r="I138" s="95">
        <v>44</v>
      </c>
      <c r="J138">
        <v>200.989</v>
      </c>
    </row>
    <row r="139" spans="1:10" x14ac:dyDescent="0.2">
      <c r="A139" s="91">
        <v>2011</v>
      </c>
      <c r="B139" s="91">
        <v>6</v>
      </c>
      <c r="C139" s="106">
        <v>2077.1995140090571</v>
      </c>
      <c r="D139" s="99">
        <v>169256448</v>
      </c>
      <c r="E139" s="107">
        <v>8.3662600932219018</v>
      </c>
      <c r="F139" s="97">
        <v>30.68</v>
      </c>
      <c r="G139" s="103">
        <v>141176.18733333334</v>
      </c>
      <c r="H139" s="95">
        <v>54</v>
      </c>
      <c r="I139" s="95">
        <v>225</v>
      </c>
      <c r="J139">
        <v>200.97800000000001</v>
      </c>
    </row>
    <row r="140" spans="1:10" x14ac:dyDescent="0.2">
      <c r="A140" s="91">
        <v>2011</v>
      </c>
      <c r="B140" s="91">
        <v>7</v>
      </c>
      <c r="C140" s="106">
        <v>2199.3340366803654</v>
      </c>
      <c r="D140" s="99">
        <v>179278714</v>
      </c>
      <c r="E140" s="107">
        <v>8.3662600932219018</v>
      </c>
      <c r="F140" s="97">
        <v>30.66</v>
      </c>
      <c r="G140" s="103">
        <v>141150.75</v>
      </c>
      <c r="H140" s="95">
        <v>0</v>
      </c>
      <c r="I140" s="95">
        <v>307</v>
      </c>
      <c r="J140">
        <v>200.96700000000001</v>
      </c>
    </row>
    <row r="141" spans="1:10" x14ac:dyDescent="0.2">
      <c r="A141" s="91">
        <v>2011</v>
      </c>
      <c r="B141" s="91">
        <v>8</v>
      </c>
      <c r="C141" s="106">
        <v>2451.9117520817235</v>
      </c>
      <c r="D141" s="99">
        <v>199936240</v>
      </c>
      <c r="E141" s="107">
        <v>8.3662600932219018</v>
      </c>
      <c r="F141" s="97">
        <v>30.07</v>
      </c>
      <c r="G141" s="103">
        <v>141246.58633333334</v>
      </c>
      <c r="H141" s="95">
        <v>0</v>
      </c>
      <c r="I141" s="95">
        <v>427</v>
      </c>
      <c r="J141">
        <v>201.23366666666666</v>
      </c>
    </row>
    <row r="142" spans="1:10" x14ac:dyDescent="0.2">
      <c r="A142" s="91">
        <v>2011</v>
      </c>
      <c r="B142" s="91">
        <v>9</v>
      </c>
      <c r="C142" s="106">
        <v>2236.422694200071</v>
      </c>
      <c r="D142" s="99">
        <v>182270686</v>
      </c>
      <c r="E142" s="107">
        <v>8.3662600932219018</v>
      </c>
      <c r="F142" s="97">
        <v>30.72</v>
      </c>
      <c r="G142" s="103">
        <v>141342.42266666665</v>
      </c>
      <c r="H142" s="95">
        <v>28</v>
      </c>
      <c r="I142" s="95">
        <v>254</v>
      </c>
      <c r="J142">
        <v>201.50033333333334</v>
      </c>
    </row>
    <row r="143" spans="1:10" x14ac:dyDescent="0.2">
      <c r="A143" s="91">
        <v>2011</v>
      </c>
      <c r="B143" s="91">
        <v>10</v>
      </c>
      <c r="C143" s="106">
        <v>1794.4687741697869</v>
      </c>
      <c r="D143" s="99">
        <v>146168454</v>
      </c>
      <c r="E143" s="107">
        <v>8.3662600932219018</v>
      </c>
      <c r="F143" s="97">
        <v>30.56</v>
      </c>
      <c r="G143" s="103">
        <v>141438.25899999999</v>
      </c>
      <c r="H143" s="95">
        <v>156</v>
      </c>
      <c r="I143" s="95">
        <v>40</v>
      </c>
      <c r="J143">
        <v>201.767</v>
      </c>
    </row>
    <row r="144" spans="1:10" x14ac:dyDescent="0.2">
      <c r="A144" s="91">
        <v>2011</v>
      </c>
      <c r="B144" s="91">
        <v>11</v>
      </c>
      <c r="C144" s="106">
        <v>1622.2107718823095</v>
      </c>
      <c r="D144" s="99">
        <v>131772181</v>
      </c>
      <c r="E144" s="107">
        <v>8.3662600932219018</v>
      </c>
      <c r="F144" s="97">
        <v>30.35</v>
      </c>
      <c r="G144" s="103">
        <v>141870.65399999998</v>
      </c>
      <c r="H144" s="95">
        <v>379</v>
      </c>
      <c r="I144" s="95">
        <v>2</v>
      </c>
      <c r="J144">
        <v>202.00033333333334</v>
      </c>
    </row>
    <row r="145" spans="1:10" x14ac:dyDescent="0.2">
      <c r="A145" s="91">
        <v>2011</v>
      </c>
      <c r="B145" s="91">
        <v>12</v>
      </c>
      <c r="C145" s="106">
        <v>1909.9645967622889</v>
      </c>
      <c r="D145" s="99">
        <v>155264842</v>
      </c>
      <c r="E145" s="107">
        <v>8.3662600932219018</v>
      </c>
      <c r="F145" s="97">
        <v>31</v>
      </c>
      <c r="G145" s="103">
        <v>142303.049</v>
      </c>
      <c r="H145" s="95">
        <v>592</v>
      </c>
      <c r="I145" s="95">
        <v>1</v>
      </c>
      <c r="J145">
        <v>202.23366666666666</v>
      </c>
    </row>
    <row r="146" spans="1:10" x14ac:dyDescent="0.2">
      <c r="A146" s="91">
        <v>2012</v>
      </c>
      <c r="B146" s="91">
        <v>1</v>
      </c>
      <c r="C146" s="106">
        <v>2196.0291438756071</v>
      </c>
      <c r="D146" s="99">
        <v>178657951</v>
      </c>
      <c r="E146" s="107">
        <v>9.4687815855702411</v>
      </c>
      <c r="F146" s="97">
        <v>31.65</v>
      </c>
      <c r="G146" s="103">
        <v>142735.44399999999</v>
      </c>
      <c r="H146" s="95">
        <v>867.75</v>
      </c>
      <c r="I146" s="95">
        <v>0</v>
      </c>
      <c r="J146">
        <v>202.46700000000001</v>
      </c>
    </row>
    <row r="147" spans="1:10" x14ac:dyDescent="0.2">
      <c r="A147" s="91">
        <v>2012</v>
      </c>
      <c r="B147" s="91">
        <v>2</v>
      </c>
      <c r="C147" s="106">
        <v>2007.2047106574012</v>
      </c>
      <c r="D147" s="99">
        <v>163195779</v>
      </c>
      <c r="E147" s="107">
        <v>9.4687815855702411</v>
      </c>
      <c r="F147" s="97">
        <v>29.92</v>
      </c>
      <c r="G147" s="103">
        <v>142866.74666666667</v>
      </c>
      <c r="H147" s="95">
        <v>777.09999999999991</v>
      </c>
      <c r="I147" s="95">
        <v>0</v>
      </c>
      <c r="J147">
        <v>202.678</v>
      </c>
    </row>
    <row r="148" spans="1:10" x14ac:dyDescent="0.2">
      <c r="A148" s="91">
        <v>2012</v>
      </c>
      <c r="B148" s="91">
        <v>3</v>
      </c>
      <c r="C148" s="106">
        <v>1831.9550365466494</v>
      </c>
      <c r="D148" s="99">
        <v>148875658</v>
      </c>
      <c r="E148" s="107">
        <v>9.4687815855702411</v>
      </c>
      <c r="F148" s="97">
        <v>30.09</v>
      </c>
      <c r="G148" s="103">
        <v>142998.04933333333</v>
      </c>
      <c r="H148" s="95">
        <v>558.75</v>
      </c>
      <c r="I148" s="95">
        <v>9.4499999999999993</v>
      </c>
      <c r="J148">
        <v>202.88900000000001</v>
      </c>
    </row>
    <row r="149" spans="1:10" x14ac:dyDescent="0.2">
      <c r="A149" s="91">
        <v>2012</v>
      </c>
      <c r="B149" s="91">
        <v>4</v>
      </c>
      <c r="C149" s="106">
        <v>1665.5696709725789</v>
      </c>
      <c r="D149" s="99">
        <v>135512414</v>
      </c>
      <c r="E149" s="107">
        <v>9.4687815855702411</v>
      </c>
      <c r="F149" s="97">
        <v>30.49</v>
      </c>
      <c r="G149" s="103">
        <v>143129.35200000001</v>
      </c>
      <c r="H149" s="95">
        <v>249.75</v>
      </c>
      <c r="I149" s="95">
        <v>30.55</v>
      </c>
      <c r="J149">
        <v>203.1</v>
      </c>
    </row>
    <row r="150" spans="1:10" x14ac:dyDescent="0.2">
      <c r="A150" s="91">
        <v>2012</v>
      </c>
      <c r="B150" s="91">
        <v>5</v>
      </c>
      <c r="C150" s="106">
        <v>1773.842879779877</v>
      </c>
      <c r="D150" s="99">
        <v>144406775</v>
      </c>
      <c r="E150" s="107">
        <v>9.4687815855702411</v>
      </c>
      <c r="F150" s="97">
        <v>29.81</v>
      </c>
      <c r="G150" s="103">
        <v>143545.19466666668</v>
      </c>
      <c r="H150" s="95">
        <v>173.5</v>
      </c>
      <c r="I150" s="95">
        <v>66.2</v>
      </c>
      <c r="J150">
        <v>202.95566666666667</v>
      </c>
    </row>
    <row r="151" spans="1:10" x14ac:dyDescent="0.2">
      <c r="A151" s="91">
        <v>2012</v>
      </c>
      <c r="B151" s="91">
        <v>6</v>
      </c>
      <c r="C151" s="106">
        <v>2055.8053969072798</v>
      </c>
      <c r="D151" s="99">
        <v>167377508</v>
      </c>
      <c r="E151" s="107">
        <v>9.4687815855702411</v>
      </c>
      <c r="F151" s="97">
        <v>30.68</v>
      </c>
      <c r="G151" s="103">
        <v>143961.03733333334</v>
      </c>
      <c r="H151" s="95">
        <v>29.25</v>
      </c>
      <c r="I151" s="95">
        <v>165.14999999999998</v>
      </c>
      <c r="J151">
        <v>202.81133333333332</v>
      </c>
    </row>
    <row r="152" spans="1:10" x14ac:dyDescent="0.2">
      <c r="A152" s="91">
        <v>2012</v>
      </c>
      <c r="B152" s="91">
        <v>7</v>
      </c>
      <c r="C152" s="106">
        <v>2324.5927524679623</v>
      </c>
      <c r="D152" s="99">
        <v>189558916</v>
      </c>
      <c r="E152" s="107">
        <v>9.4687815855702411</v>
      </c>
      <c r="F152" s="97">
        <v>30.66</v>
      </c>
      <c r="G152" s="103">
        <v>144376.88</v>
      </c>
      <c r="H152" s="95">
        <v>1.5</v>
      </c>
      <c r="I152" s="95">
        <v>420.1</v>
      </c>
      <c r="J152">
        <v>202.667</v>
      </c>
    </row>
    <row r="153" spans="1:10" x14ac:dyDescent="0.2">
      <c r="A153" s="91">
        <v>2012</v>
      </c>
      <c r="B153" s="91">
        <v>8</v>
      </c>
      <c r="C153" s="106">
        <v>2320.391790266583</v>
      </c>
      <c r="D153" s="99">
        <v>189142096</v>
      </c>
      <c r="E153" s="107">
        <v>9.4687815855702411</v>
      </c>
      <c r="F153" s="97">
        <v>30.07</v>
      </c>
      <c r="G153" s="103">
        <v>144429.93600000002</v>
      </c>
      <c r="H153" s="95">
        <v>0</v>
      </c>
      <c r="I153" s="95">
        <v>381.35</v>
      </c>
      <c r="J153">
        <v>203.33366666666666</v>
      </c>
    </row>
    <row r="154" spans="1:10" x14ac:dyDescent="0.2">
      <c r="A154" s="91">
        <v>2012</v>
      </c>
      <c r="B154" s="91">
        <v>9</v>
      </c>
      <c r="C154" s="106">
        <v>2179.4243913800287</v>
      </c>
      <c r="D154" s="99">
        <v>177793083</v>
      </c>
      <c r="E154" s="107">
        <v>9.4687815855702411</v>
      </c>
      <c r="F154" s="97">
        <v>30.72</v>
      </c>
      <c r="G154" s="103">
        <v>144482.992</v>
      </c>
      <c r="H154" s="95">
        <v>18.05</v>
      </c>
      <c r="I154" s="95">
        <v>246.6</v>
      </c>
      <c r="J154">
        <v>204.00033333333334</v>
      </c>
    </row>
    <row r="155" spans="1:10" x14ac:dyDescent="0.2">
      <c r="A155" s="91">
        <v>2012</v>
      </c>
      <c r="B155" s="91">
        <v>10</v>
      </c>
      <c r="C155" s="106">
        <v>1707.4892681792023</v>
      </c>
      <c r="D155" s="99">
        <v>139455771</v>
      </c>
      <c r="E155" s="107">
        <v>9.4687815855702411</v>
      </c>
      <c r="F155" s="97">
        <v>30.56</v>
      </c>
      <c r="G155" s="103">
        <v>144536.04800000001</v>
      </c>
      <c r="H155" s="95">
        <v>177.4</v>
      </c>
      <c r="I155" s="95">
        <v>37.400000000000006</v>
      </c>
      <c r="J155">
        <v>204.667</v>
      </c>
    </row>
    <row r="156" spans="1:10" x14ac:dyDescent="0.2">
      <c r="A156" s="91">
        <v>2012</v>
      </c>
      <c r="B156" s="91">
        <v>11</v>
      </c>
      <c r="C156" s="106">
        <v>1726.3757409884756</v>
      </c>
      <c r="D156" s="99">
        <v>140663369</v>
      </c>
      <c r="E156" s="107">
        <v>9.4687815855702411</v>
      </c>
      <c r="F156" s="97">
        <v>30.35</v>
      </c>
      <c r="G156" s="103">
        <v>144907.73233333335</v>
      </c>
      <c r="H156" s="95">
        <v>474.05</v>
      </c>
      <c r="I156" s="95">
        <v>3.9</v>
      </c>
      <c r="J156">
        <v>204.57866666666666</v>
      </c>
    </row>
    <row r="157" spans="1:10" x14ac:dyDescent="0.2">
      <c r="A157" s="91">
        <v>2012</v>
      </c>
      <c r="B157" s="91">
        <v>12</v>
      </c>
      <c r="C157" s="106">
        <v>1860.7581426731276</v>
      </c>
      <c r="D157" s="99">
        <v>151679700</v>
      </c>
      <c r="E157" s="107">
        <v>9.4687815855702411</v>
      </c>
      <c r="F157" s="97">
        <v>31</v>
      </c>
      <c r="G157" s="103">
        <v>145279.41666666666</v>
      </c>
      <c r="H157" s="95">
        <v>625.70000000000005</v>
      </c>
      <c r="I157" s="95">
        <v>0</v>
      </c>
      <c r="J157">
        <v>204.49033333333333</v>
      </c>
    </row>
    <row r="158" spans="1:10" x14ac:dyDescent="0.2">
      <c r="A158" s="91">
        <v>2013</v>
      </c>
      <c r="B158" s="91">
        <v>1</v>
      </c>
      <c r="C158" s="106">
        <v>2162.6334137116419</v>
      </c>
      <c r="D158" s="99">
        <v>176680662</v>
      </c>
      <c r="E158" s="107">
        <v>10.3188266328272</v>
      </c>
      <c r="F158" s="97">
        <v>31.65</v>
      </c>
      <c r="G158" s="103">
        <v>145651.101</v>
      </c>
      <c r="H158" s="95">
        <v>1009.8</v>
      </c>
      <c r="I158" s="95">
        <v>0</v>
      </c>
      <c r="J158">
        <v>204.40199999999999</v>
      </c>
    </row>
    <row r="159" spans="1:10" x14ac:dyDescent="0.2">
      <c r="A159" s="91">
        <v>2013</v>
      </c>
      <c r="B159" s="91">
        <v>2</v>
      </c>
      <c r="C159" s="106">
        <v>2095.716120091246</v>
      </c>
      <c r="D159" s="99">
        <v>170880501</v>
      </c>
      <c r="E159" s="107">
        <v>10.3188266328272</v>
      </c>
      <c r="F159" s="97">
        <v>28.92</v>
      </c>
      <c r="G159" s="103">
        <v>145651.88800000001</v>
      </c>
      <c r="H159" s="95">
        <v>841.7</v>
      </c>
      <c r="I159" s="95">
        <v>0</v>
      </c>
      <c r="J159">
        <v>204.66899999999998</v>
      </c>
    </row>
    <row r="160" spans="1:10" x14ac:dyDescent="0.2">
      <c r="A160" s="91">
        <v>2013</v>
      </c>
      <c r="B160" s="91">
        <v>3</v>
      </c>
      <c r="C160" s="106">
        <v>1982.5958635561656</v>
      </c>
      <c r="D160" s="99">
        <v>161811544</v>
      </c>
      <c r="E160" s="107">
        <v>10.3188266328272</v>
      </c>
      <c r="F160" s="97">
        <v>30.09</v>
      </c>
      <c r="G160" s="103">
        <v>145652.67499999999</v>
      </c>
      <c r="H160" s="95">
        <v>767.59999999999991</v>
      </c>
      <c r="I160" s="95">
        <v>0</v>
      </c>
      <c r="J160">
        <v>204.93600000000001</v>
      </c>
    </row>
    <row r="161" spans="1:10" x14ac:dyDescent="0.2">
      <c r="A161" s="91">
        <v>2013</v>
      </c>
      <c r="B161" s="91">
        <v>4</v>
      </c>
      <c r="C161" s="106">
        <v>1819.3462122883122</v>
      </c>
      <c r="D161" s="99">
        <v>148469567</v>
      </c>
      <c r="E161" s="107">
        <v>10.3188266328272</v>
      </c>
      <c r="F161" s="97">
        <v>30.49</v>
      </c>
      <c r="G161" s="103">
        <v>145653.462</v>
      </c>
      <c r="H161" s="95">
        <v>554.85</v>
      </c>
      <c r="I161" s="95">
        <v>17.2</v>
      </c>
      <c r="J161">
        <v>205.203</v>
      </c>
    </row>
    <row r="162" spans="1:10" x14ac:dyDescent="0.2">
      <c r="A162" s="91">
        <v>2013</v>
      </c>
      <c r="B162" s="91">
        <v>5</v>
      </c>
      <c r="C162" s="106"/>
      <c r="D162" s="95"/>
      <c r="E162" s="107">
        <v>10.3188266328272</v>
      </c>
      <c r="F162" s="97">
        <v>29.81</v>
      </c>
      <c r="G162" s="103">
        <v>145893.55933333334</v>
      </c>
      <c r="H162" s="95">
        <v>189.125</v>
      </c>
      <c r="I162" s="95">
        <v>46.06</v>
      </c>
      <c r="J162">
        <v>205.24366666666666</v>
      </c>
    </row>
    <row r="163" spans="1:10" x14ac:dyDescent="0.2">
      <c r="A163" s="91">
        <v>2013</v>
      </c>
      <c r="B163" s="91">
        <v>6</v>
      </c>
      <c r="C163" s="106"/>
      <c r="D163" s="95"/>
      <c r="E163" s="107">
        <v>10.3188266328272</v>
      </c>
      <c r="F163" s="97">
        <v>30.68</v>
      </c>
      <c r="G163" s="103">
        <v>146133.65666666665</v>
      </c>
      <c r="H163" s="95">
        <v>50.362499999999997</v>
      </c>
      <c r="I163" s="95">
        <v>166.4075</v>
      </c>
      <c r="J163">
        <v>205.28433333333334</v>
      </c>
    </row>
    <row r="164" spans="1:10" x14ac:dyDescent="0.2">
      <c r="A164" s="91">
        <v>2013</v>
      </c>
      <c r="B164" s="91">
        <v>7</v>
      </c>
      <c r="C164" s="106"/>
      <c r="D164" s="95"/>
      <c r="E164" s="107">
        <v>10.3188266328272</v>
      </c>
      <c r="F164" s="97">
        <v>30.66</v>
      </c>
      <c r="G164" s="103">
        <v>146373.75399999999</v>
      </c>
      <c r="H164" s="95">
        <v>1.625</v>
      </c>
      <c r="I164" s="95">
        <v>326.005</v>
      </c>
      <c r="J164">
        <v>205.32499999999999</v>
      </c>
    </row>
    <row r="165" spans="1:10" x14ac:dyDescent="0.2">
      <c r="A165" s="91">
        <v>2013</v>
      </c>
      <c r="B165" s="91">
        <v>8</v>
      </c>
      <c r="C165" s="106"/>
      <c r="D165" s="95"/>
      <c r="E165" s="107">
        <v>10.3188266328272</v>
      </c>
      <c r="F165" s="97">
        <v>30.07</v>
      </c>
      <c r="G165" s="103">
        <v>146758.83099999998</v>
      </c>
      <c r="H165" s="95">
        <v>0.75</v>
      </c>
      <c r="I165" s="95">
        <v>348.8175</v>
      </c>
      <c r="J165">
        <v>205.25733333333332</v>
      </c>
    </row>
    <row r="166" spans="1:10" x14ac:dyDescent="0.2">
      <c r="A166" s="91">
        <v>2013</v>
      </c>
      <c r="B166" s="91">
        <v>9</v>
      </c>
      <c r="C166" s="106"/>
      <c r="D166" s="95"/>
      <c r="E166" s="107">
        <v>10.3188266328272</v>
      </c>
      <c r="F166" s="97">
        <v>30.72</v>
      </c>
      <c r="G166" s="103">
        <v>147143.908</v>
      </c>
      <c r="H166" s="95">
        <v>11.752500000000001</v>
      </c>
      <c r="I166" s="95">
        <v>258.88</v>
      </c>
      <c r="J166">
        <v>205.18966666666668</v>
      </c>
    </row>
    <row r="167" spans="1:10" x14ac:dyDescent="0.2">
      <c r="A167" s="91">
        <v>2013</v>
      </c>
      <c r="B167" s="91">
        <v>10</v>
      </c>
      <c r="C167" s="106"/>
      <c r="D167" s="95"/>
      <c r="E167" s="107">
        <v>10.3188266328272</v>
      </c>
      <c r="F167" s="97">
        <v>30.56</v>
      </c>
      <c r="G167" s="103">
        <v>147528.98499999999</v>
      </c>
      <c r="H167" s="95">
        <v>134.87</v>
      </c>
      <c r="I167" s="95">
        <v>71.42</v>
      </c>
      <c r="J167">
        <v>205.12200000000001</v>
      </c>
    </row>
    <row r="168" spans="1:10" x14ac:dyDescent="0.2">
      <c r="A168" s="91">
        <v>2013</v>
      </c>
      <c r="B168" s="91">
        <v>11</v>
      </c>
      <c r="C168" s="106"/>
      <c r="D168" s="95"/>
      <c r="E168" s="107">
        <v>10.3188266328272</v>
      </c>
      <c r="F168" s="97">
        <v>30.35</v>
      </c>
      <c r="G168" s="103">
        <v>147816.17233333332</v>
      </c>
      <c r="H168" s="95">
        <v>396.30250000000001</v>
      </c>
      <c r="I168" s="95">
        <v>6.6950000000000003</v>
      </c>
      <c r="J168">
        <v>204.83600000000001</v>
      </c>
    </row>
    <row r="169" spans="1:10" x14ac:dyDescent="0.2">
      <c r="A169" s="91">
        <v>2013</v>
      </c>
      <c r="B169" s="91">
        <v>12</v>
      </c>
      <c r="C169" s="106"/>
      <c r="D169" s="95"/>
      <c r="E169" s="107">
        <v>10.3188266328272</v>
      </c>
      <c r="F169" s="97">
        <v>31</v>
      </c>
      <c r="G169" s="103">
        <v>148103.35966666666</v>
      </c>
      <c r="H169" s="95">
        <v>714.28500000000008</v>
      </c>
      <c r="I169" s="95">
        <v>0.25</v>
      </c>
      <c r="J169">
        <v>204.55</v>
      </c>
    </row>
    <row r="170" spans="1:10" x14ac:dyDescent="0.2">
      <c r="A170" s="91">
        <v>2014</v>
      </c>
      <c r="B170" s="91">
        <v>1</v>
      </c>
      <c r="C170" s="106"/>
      <c r="D170" s="95"/>
      <c r="E170" s="107">
        <v>10.650781114563999</v>
      </c>
      <c r="F170" s="97">
        <v>31.65</v>
      </c>
      <c r="G170" s="103">
        <v>148390.54699999999</v>
      </c>
      <c r="H170" s="95">
        <v>991.4375</v>
      </c>
      <c r="I170" s="95">
        <v>0</v>
      </c>
      <c r="J170">
        <v>204.26400000000001</v>
      </c>
    </row>
    <row r="171" spans="1:10" x14ac:dyDescent="0.2">
      <c r="A171" s="91">
        <v>2014</v>
      </c>
      <c r="B171" s="91">
        <v>2</v>
      </c>
      <c r="C171" s="106"/>
      <c r="D171" s="95"/>
      <c r="E171" s="107">
        <v>10.650781114563999</v>
      </c>
      <c r="F171" s="97">
        <v>28.92</v>
      </c>
      <c r="G171" s="103">
        <v>148789.21766666666</v>
      </c>
      <c r="H171" s="95">
        <v>890.05499999999995</v>
      </c>
      <c r="I171" s="95">
        <v>0</v>
      </c>
      <c r="J171">
        <v>204.24933333333334</v>
      </c>
    </row>
    <row r="172" spans="1:10" x14ac:dyDescent="0.2">
      <c r="A172" s="91">
        <v>2014</v>
      </c>
      <c r="B172" s="91">
        <v>3</v>
      </c>
      <c r="C172" s="106"/>
      <c r="D172" s="95"/>
      <c r="E172" s="107">
        <v>10.650781114563999</v>
      </c>
      <c r="F172" s="97">
        <v>30.09</v>
      </c>
      <c r="G172" s="103">
        <v>149187.88833333334</v>
      </c>
      <c r="H172" s="95">
        <v>724.63750000000005</v>
      </c>
      <c r="I172" s="95">
        <v>0.92249999999999999</v>
      </c>
      <c r="J172">
        <v>204.23466666666667</v>
      </c>
    </row>
    <row r="173" spans="1:10" x14ac:dyDescent="0.2">
      <c r="A173" s="91">
        <v>2014</v>
      </c>
      <c r="B173" s="91">
        <v>4</v>
      </c>
      <c r="C173" s="106"/>
      <c r="D173" s="95"/>
      <c r="E173" s="107">
        <v>10.650781114563999</v>
      </c>
      <c r="F173" s="97">
        <v>30.49</v>
      </c>
      <c r="G173" s="103">
        <v>149586.55900000001</v>
      </c>
      <c r="H173" s="95">
        <v>433.4375</v>
      </c>
      <c r="I173" s="95">
        <v>13.477500000000001</v>
      </c>
      <c r="J173">
        <v>204.22</v>
      </c>
    </row>
    <row r="174" spans="1:10" x14ac:dyDescent="0.2">
      <c r="A174" s="91">
        <v>2014</v>
      </c>
      <c r="B174" s="91">
        <v>5</v>
      </c>
      <c r="C174" s="106"/>
      <c r="D174" s="95"/>
      <c r="E174" s="107">
        <v>10.650781114563999</v>
      </c>
      <c r="F174" s="97">
        <v>29.81</v>
      </c>
      <c r="G174" s="103">
        <v>149914.79066666667</v>
      </c>
      <c r="H174" s="95">
        <v>189.125</v>
      </c>
      <c r="I174" s="95">
        <v>46.06</v>
      </c>
      <c r="J174">
        <v>204.24266666666668</v>
      </c>
    </row>
    <row r="175" spans="1:10" x14ac:dyDescent="0.2">
      <c r="A175" s="91">
        <v>2014</v>
      </c>
      <c r="B175" s="91">
        <v>6</v>
      </c>
      <c r="C175" s="106"/>
      <c r="D175" s="95"/>
      <c r="E175" s="107">
        <v>10.650781114563999</v>
      </c>
      <c r="F175" s="97">
        <v>30.68</v>
      </c>
      <c r="G175" s="103">
        <v>150243.02233333333</v>
      </c>
      <c r="H175" s="95">
        <v>50.362499999999997</v>
      </c>
      <c r="I175" s="95">
        <v>166.4075</v>
      </c>
      <c r="J175">
        <v>204.26533333333333</v>
      </c>
    </row>
    <row r="176" spans="1:10" x14ac:dyDescent="0.2">
      <c r="A176" s="91">
        <v>2014</v>
      </c>
      <c r="B176" s="91">
        <v>7</v>
      </c>
      <c r="C176" s="106"/>
      <c r="D176" s="95"/>
      <c r="E176" s="107">
        <v>10.650781114563999</v>
      </c>
      <c r="F176" s="97">
        <v>30.66</v>
      </c>
      <c r="G176" s="103">
        <v>150571.25399999999</v>
      </c>
      <c r="H176" s="95">
        <v>1.625</v>
      </c>
      <c r="I176" s="95">
        <v>326.005</v>
      </c>
      <c r="J176">
        <v>204.28800000000001</v>
      </c>
    </row>
    <row r="177" spans="1:10" x14ac:dyDescent="0.2">
      <c r="A177" s="91">
        <v>2014</v>
      </c>
      <c r="B177" s="91">
        <v>8</v>
      </c>
      <c r="C177" s="106"/>
      <c r="D177" s="95"/>
      <c r="E177" s="107">
        <v>10.650781114563999</v>
      </c>
      <c r="F177" s="97">
        <v>30.07</v>
      </c>
      <c r="G177" s="103">
        <v>150896.85966666666</v>
      </c>
      <c r="H177" s="95">
        <v>0.75</v>
      </c>
      <c r="I177" s="95">
        <v>348.8175</v>
      </c>
      <c r="J177">
        <v>204.38500000000002</v>
      </c>
    </row>
    <row r="178" spans="1:10" x14ac:dyDescent="0.2">
      <c r="A178" s="91">
        <v>2014</v>
      </c>
      <c r="B178" s="91">
        <v>9</v>
      </c>
      <c r="C178" s="106"/>
      <c r="D178" s="95"/>
      <c r="E178" s="107">
        <v>10.650781114563999</v>
      </c>
      <c r="F178" s="97">
        <v>30.72</v>
      </c>
      <c r="G178" s="103">
        <v>151222.46533333333</v>
      </c>
      <c r="H178" s="95">
        <v>11.752500000000001</v>
      </c>
      <c r="I178" s="95">
        <v>258.88</v>
      </c>
      <c r="J178">
        <v>204.482</v>
      </c>
    </row>
    <row r="179" spans="1:10" x14ac:dyDescent="0.2">
      <c r="A179" s="91">
        <v>2014</v>
      </c>
      <c r="B179" s="91">
        <v>10</v>
      </c>
      <c r="C179" s="106"/>
      <c r="D179" s="95"/>
      <c r="E179" s="107">
        <v>10.650781114563999</v>
      </c>
      <c r="F179" s="97">
        <v>30.56</v>
      </c>
      <c r="G179" s="103">
        <v>151548.071</v>
      </c>
      <c r="H179" s="95">
        <v>134.87</v>
      </c>
      <c r="I179" s="95">
        <v>71.42</v>
      </c>
      <c r="J179">
        <v>204.57900000000001</v>
      </c>
    </row>
    <row r="180" spans="1:10" x14ac:dyDescent="0.2">
      <c r="A180" s="91">
        <v>2014</v>
      </c>
      <c r="B180" s="91">
        <v>11</v>
      </c>
      <c r="C180" s="106"/>
      <c r="D180" s="95"/>
      <c r="E180" s="107">
        <v>10.650781114563999</v>
      </c>
      <c r="F180" s="97">
        <v>30.35</v>
      </c>
      <c r="G180" s="103">
        <v>151996.467</v>
      </c>
      <c r="H180" s="95">
        <v>396.30250000000001</v>
      </c>
      <c r="I180" s="95">
        <v>6.6950000000000003</v>
      </c>
      <c r="J180">
        <v>204.44266666666667</v>
      </c>
    </row>
    <row r="181" spans="1:10" x14ac:dyDescent="0.2">
      <c r="A181" s="91">
        <v>2014</v>
      </c>
      <c r="B181" s="91">
        <v>12</v>
      </c>
      <c r="C181" s="106"/>
      <c r="D181" s="95"/>
      <c r="E181" s="107">
        <v>10.650781114563999</v>
      </c>
      <c r="F181" s="97">
        <v>31</v>
      </c>
      <c r="G181" s="103">
        <v>152444.86299999998</v>
      </c>
      <c r="H181" s="95">
        <v>714.28500000000008</v>
      </c>
      <c r="I181" s="95">
        <v>0.25</v>
      </c>
      <c r="J181">
        <v>204.30633333333333</v>
      </c>
    </row>
    <row r="182" spans="1:10" x14ac:dyDescent="0.2">
      <c r="A182" s="91">
        <v>2015</v>
      </c>
      <c r="B182" s="91">
        <v>1</v>
      </c>
      <c r="C182" s="106"/>
      <c r="D182" s="95"/>
      <c r="E182" s="107">
        <v>11.400473269734301</v>
      </c>
      <c r="F182" s="97">
        <v>31.65</v>
      </c>
      <c r="G182" s="103">
        <v>152893.25899999999</v>
      </c>
      <c r="H182" s="95">
        <v>991.4375</v>
      </c>
      <c r="I182" s="95">
        <v>0</v>
      </c>
      <c r="J182">
        <v>204.17</v>
      </c>
    </row>
    <row r="183" spans="1:10" x14ac:dyDescent="0.2">
      <c r="A183" s="91">
        <v>2015</v>
      </c>
      <c r="B183" s="91">
        <v>2</v>
      </c>
      <c r="C183" s="106"/>
      <c r="D183" s="95"/>
      <c r="E183" s="107">
        <v>11.400473269734301</v>
      </c>
      <c r="F183" s="97">
        <v>28.92</v>
      </c>
      <c r="G183" s="103">
        <v>153337.59299999999</v>
      </c>
      <c r="H183" s="95">
        <v>890.05499999999995</v>
      </c>
      <c r="I183" s="95">
        <v>0</v>
      </c>
      <c r="J183">
        <v>204.23533333333333</v>
      </c>
    </row>
    <row r="184" spans="1:10" x14ac:dyDescent="0.2">
      <c r="A184" s="91">
        <v>2015</v>
      </c>
      <c r="B184" s="91">
        <v>3</v>
      </c>
      <c r="C184" s="106"/>
      <c r="D184" s="95"/>
      <c r="E184" s="107">
        <v>11.400473269734301</v>
      </c>
      <c r="F184" s="97">
        <v>30.09</v>
      </c>
      <c r="G184" s="103">
        <v>153781.927</v>
      </c>
      <c r="H184" s="95">
        <v>724.63750000000005</v>
      </c>
      <c r="I184" s="95">
        <v>0.92249999999999999</v>
      </c>
      <c r="J184">
        <v>204.30066666666667</v>
      </c>
    </row>
    <row r="185" spans="1:10" x14ac:dyDescent="0.2">
      <c r="A185" s="91">
        <v>2015</v>
      </c>
      <c r="B185" s="91">
        <v>4</v>
      </c>
      <c r="C185" s="106"/>
      <c r="D185" s="95"/>
      <c r="E185" s="107">
        <v>11.400473269734301</v>
      </c>
      <c r="F185" s="97">
        <v>30.49</v>
      </c>
      <c r="G185" s="103">
        <v>154226.261</v>
      </c>
      <c r="H185" s="95">
        <v>433.4375</v>
      </c>
      <c r="I185" s="95">
        <v>13.477500000000001</v>
      </c>
      <c r="J185">
        <v>204.36600000000001</v>
      </c>
    </row>
    <row r="186" spans="1:10" x14ac:dyDescent="0.2">
      <c r="A186" s="91">
        <v>2015</v>
      </c>
      <c r="B186" s="91">
        <v>5</v>
      </c>
      <c r="C186" s="106"/>
      <c r="D186" s="95"/>
      <c r="E186" s="107">
        <v>11.400473269734301</v>
      </c>
      <c r="F186" s="97">
        <v>29.81</v>
      </c>
      <c r="G186" s="103">
        <v>154687.84466666667</v>
      </c>
      <c r="H186" s="95">
        <v>189.125</v>
      </c>
      <c r="I186" s="95">
        <v>46.06</v>
      </c>
      <c r="J186">
        <v>204.50200000000001</v>
      </c>
    </row>
    <row r="187" spans="1:10" x14ac:dyDescent="0.2">
      <c r="A187" s="91">
        <v>2015</v>
      </c>
      <c r="B187" s="91">
        <v>6</v>
      </c>
      <c r="C187" s="106"/>
      <c r="D187" s="95"/>
      <c r="E187" s="107">
        <v>11.400473269734301</v>
      </c>
      <c r="F187" s="97">
        <v>30.68</v>
      </c>
      <c r="G187" s="103">
        <v>155149.42833333332</v>
      </c>
      <c r="H187" s="95">
        <v>50.362499999999997</v>
      </c>
      <c r="I187" s="95">
        <v>166.4075</v>
      </c>
      <c r="J187">
        <v>204.63800000000001</v>
      </c>
    </row>
    <row r="188" spans="1:10" x14ac:dyDescent="0.2">
      <c r="A188" s="91">
        <v>2015</v>
      </c>
      <c r="B188" s="91">
        <v>7</v>
      </c>
      <c r="C188" s="106"/>
      <c r="D188" s="95"/>
      <c r="E188" s="107">
        <v>11.400473269734301</v>
      </c>
      <c r="F188" s="97">
        <v>30.66</v>
      </c>
      <c r="G188" s="103">
        <v>155611.01199999999</v>
      </c>
      <c r="H188" s="95">
        <v>1.625</v>
      </c>
      <c r="I188" s="95">
        <v>326.005</v>
      </c>
      <c r="J188">
        <v>204.774</v>
      </c>
    </row>
    <row r="189" spans="1:10" x14ac:dyDescent="0.2">
      <c r="A189" s="91">
        <v>2015</v>
      </c>
      <c r="B189" s="91">
        <v>8</v>
      </c>
      <c r="C189" s="106"/>
      <c r="D189" s="95"/>
      <c r="E189" s="107">
        <v>11.400473269734301</v>
      </c>
      <c r="F189" s="97">
        <v>30.07</v>
      </c>
      <c r="G189" s="103">
        <v>156003.42266666665</v>
      </c>
      <c r="H189" s="95">
        <v>0.75</v>
      </c>
      <c r="I189" s="95">
        <v>348.8175</v>
      </c>
      <c r="J189">
        <v>204.892</v>
      </c>
    </row>
    <row r="190" spans="1:10" x14ac:dyDescent="0.2">
      <c r="A190" s="91">
        <v>2015</v>
      </c>
      <c r="B190" s="91">
        <v>9</v>
      </c>
      <c r="C190" s="106"/>
      <c r="D190" s="95"/>
      <c r="E190" s="107">
        <v>11.400473269734301</v>
      </c>
      <c r="F190" s="97">
        <v>30.72</v>
      </c>
      <c r="G190" s="103">
        <v>156395.83333333334</v>
      </c>
      <c r="H190" s="95">
        <v>11.752500000000001</v>
      </c>
      <c r="I190" s="95">
        <v>258.88</v>
      </c>
      <c r="J190">
        <v>205.01</v>
      </c>
    </row>
    <row r="191" spans="1:10" x14ac:dyDescent="0.2">
      <c r="A191" s="91">
        <v>2015</v>
      </c>
      <c r="B191" s="91">
        <v>10</v>
      </c>
      <c r="C191" s="106"/>
      <c r="D191" s="95"/>
      <c r="E191" s="107">
        <v>11.400473269734301</v>
      </c>
      <c r="F191" s="97">
        <v>30.56</v>
      </c>
      <c r="G191" s="103">
        <v>156788.24400000001</v>
      </c>
      <c r="H191" s="95">
        <v>134.87</v>
      </c>
      <c r="I191" s="95">
        <v>71.42</v>
      </c>
      <c r="J191">
        <v>205.12799999999999</v>
      </c>
    </row>
    <row r="192" spans="1:10" x14ac:dyDescent="0.2">
      <c r="A192" s="91">
        <v>2015</v>
      </c>
      <c r="B192" s="91">
        <v>11</v>
      </c>
      <c r="C192" s="106"/>
      <c r="D192" s="95"/>
      <c r="E192" s="107">
        <v>11.400473269734301</v>
      </c>
      <c r="F192" s="97">
        <v>30.35</v>
      </c>
      <c r="G192" s="103">
        <v>157092.48366666667</v>
      </c>
      <c r="H192" s="95">
        <v>396.30250000000001</v>
      </c>
      <c r="I192" s="95">
        <v>6.6950000000000003</v>
      </c>
      <c r="J192">
        <v>205.13733333333332</v>
      </c>
    </row>
    <row r="193" spans="1:10" x14ac:dyDescent="0.2">
      <c r="A193" s="91">
        <v>2015</v>
      </c>
      <c r="B193" s="91">
        <v>12</v>
      </c>
      <c r="C193" s="106"/>
      <c r="D193" s="95"/>
      <c r="E193" s="107">
        <v>11.400473269734301</v>
      </c>
      <c r="F193" s="97">
        <v>31</v>
      </c>
      <c r="G193" s="103">
        <v>157396.72333333333</v>
      </c>
      <c r="H193" s="95">
        <v>714.28500000000008</v>
      </c>
      <c r="I193" s="95">
        <v>0.25</v>
      </c>
      <c r="J193">
        <v>205.14666666666668</v>
      </c>
    </row>
    <row r="194" spans="1:10" x14ac:dyDescent="0.2">
      <c r="A194" s="91">
        <v>2016</v>
      </c>
      <c r="B194" s="91">
        <v>1</v>
      </c>
      <c r="C194" s="106"/>
      <c r="D194" s="95"/>
      <c r="E194" s="107">
        <v>11.711807186127601</v>
      </c>
      <c r="F194" s="97">
        <v>31.65</v>
      </c>
      <c r="G194" s="103">
        <v>157700.96299999999</v>
      </c>
      <c r="H194" s="95">
        <v>991.4375</v>
      </c>
      <c r="I194" s="95">
        <v>0</v>
      </c>
      <c r="J194">
        <v>205.15600000000001</v>
      </c>
    </row>
    <row r="195" spans="1:10" x14ac:dyDescent="0.2">
      <c r="A195" s="91">
        <v>2016</v>
      </c>
      <c r="B195" s="91">
        <v>2</v>
      </c>
      <c r="C195" s="106"/>
      <c r="D195" s="95"/>
      <c r="E195" s="107">
        <v>11.711807186127601</v>
      </c>
      <c r="F195" s="97">
        <v>29.92</v>
      </c>
      <c r="G195" s="103">
        <v>158022.55833333332</v>
      </c>
      <c r="H195" s="95">
        <v>890.05499999999995</v>
      </c>
      <c r="I195" s="95">
        <v>0</v>
      </c>
      <c r="J195">
        <v>205.22633333333334</v>
      </c>
    </row>
    <row r="196" spans="1:10" x14ac:dyDescent="0.2">
      <c r="A196" s="91">
        <v>2016</v>
      </c>
      <c r="B196" s="91">
        <v>3</v>
      </c>
      <c r="C196" s="106"/>
      <c r="D196" s="95"/>
      <c r="E196" s="107">
        <v>11.711807186127601</v>
      </c>
      <c r="F196" s="97">
        <v>30.09</v>
      </c>
      <c r="G196" s="103">
        <v>158344.15366666668</v>
      </c>
      <c r="H196" s="95">
        <v>724.63750000000005</v>
      </c>
      <c r="I196" s="95">
        <v>0.92249999999999999</v>
      </c>
      <c r="J196">
        <v>205.29666666666665</v>
      </c>
    </row>
    <row r="197" spans="1:10" x14ac:dyDescent="0.2">
      <c r="A197" s="91">
        <v>2016</v>
      </c>
      <c r="B197" s="91">
        <v>4</v>
      </c>
      <c r="C197" s="106"/>
      <c r="D197" s="95"/>
      <c r="E197" s="107">
        <v>11.711807186127601</v>
      </c>
      <c r="F197" s="97">
        <v>30.49</v>
      </c>
      <c r="G197" s="103">
        <v>158665.74900000001</v>
      </c>
      <c r="H197" s="95">
        <v>433.4375</v>
      </c>
      <c r="I197" s="95">
        <v>13.477500000000001</v>
      </c>
      <c r="J197">
        <v>205.36699999999999</v>
      </c>
    </row>
    <row r="198" spans="1:10" x14ac:dyDescent="0.2">
      <c r="A198" s="91">
        <v>2016</v>
      </c>
      <c r="B198" s="91">
        <v>5</v>
      </c>
      <c r="C198" s="106"/>
      <c r="D198" s="95"/>
      <c r="E198" s="107">
        <v>11.711807186127601</v>
      </c>
      <c r="F198" s="97">
        <v>29.81</v>
      </c>
      <c r="G198" s="103">
        <v>159006.44366666669</v>
      </c>
      <c r="H198" s="95">
        <v>189.125</v>
      </c>
      <c r="I198" s="95">
        <v>46.06</v>
      </c>
      <c r="J198">
        <v>205.46833333333333</v>
      </c>
    </row>
    <row r="199" spans="1:10" x14ac:dyDescent="0.2">
      <c r="A199" s="91">
        <v>2016</v>
      </c>
      <c r="B199" s="91">
        <v>6</v>
      </c>
      <c r="C199" s="106"/>
      <c r="D199" s="95"/>
      <c r="E199" s="107">
        <v>11.711807186127601</v>
      </c>
      <c r="F199" s="97">
        <v>30.68</v>
      </c>
      <c r="G199" s="103">
        <v>159347.13833333334</v>
      </c>
      <c r="H199" s="95">
        <v>50.362499999999997</v>
      </c>
      <c r="I199" s="95">
        <v>166.4075</v>
      </c>
      <c r="J199">
        <v>205.56966666666665</v>
      </c>
    </row>
    <row r="200" spans="1:10" x14ac:dyDescent="0.2">
      <c r="A200" s="91">
        <v>2016</v>
      </c>
      <c r="B200" s="91">
        <v>7</v>
      </c>
      <c r="C200" s="106"/>
      <c r="D200" s="95"/>
      <c r="E200" s="107">
        <v>11.711807186127601</v>
      </c>
      <c r="F200" s="97">
        <v>30.66</v>
      </c>
      <c r="G200" s="103">
        <v>159687.83300000001</v>
      </c>
      <c r="H200" s="95">
        <v>1.625</v>
      </c>
      <c r="I200" s="95">
        <v>326.005</v>
      </c>
      <c r="J200">
        <v>205.67099999999999</v>
      </c>
    </row>
    <row r="201" spans="1:10" x14ac:dyDescent="0.2">
      <c r="A201" s="91">
        <v>2016</v>
      </c>
      <c r="B201" s="91">
        <v>8</v>
      </c>
      <c r="C201" s="106"/>
      <c r="D201" s="95"/>
      <c r="E201" s="107">
        <v>11.711807186127601</v>
      </c>
      <c r="F201" s="97">
        <v>30.07</v>
      </c>
      <c r="G201" s="103">
        <v>160049.20933333333</v>
      </c>
      <c r="H201" s="95">
        <v>0.75</v>
      </c>
      <c r="I201" s="95">
        <v>348.8175</v>
      </c>
      <c r="J201">
        <v>205.76966666666667</v>
      </c>
    </row>
    <row r="202" spans="1:10" x14ac:dyDescent="0.2">
      <c r="A202" s="91">
        <v>2016</v>
      </c>
      <c r="B202" s="91">
        <v>9</v>
      </c>
      <c r="C202" s="106"/>
      <c r="D202" s="95"/>
      <c r="E202" s="107">
        <v>11.711807186127601</v>
      </c>
      <c r="F202" s="97">
        <v>30.72</v>
      </c>
      <c r="G202" s="103">
        <v>160410.58566666668</v>
      </c>
      <c r="H202" s="95">
        <v>11.752500000000001</v>
      </c>
      <c r="I202" s="95">
        <v>258.88</v>
      </c>
      <c r="J202">
        <v>205.86833333333334</v>
      </c>
    </row>
    <row r="203" spans="1:10" x14ac:dyDescent="0.2">
      <c r="A203" s="91">
        <v>2016</v>
      </c>
      <c r="B203" s="91">
        <v>10</v>
      </c>
      <c r="C203" s="106"/>
      <c r="D203" s="95"/>
      <c r="E203" s="107">
        <v>11.711807186127601</v>
      </c>
      <c r="F203" s="97">
        <v>30.56</v>
      </c>
      <c r="G203" s="103">
        <v>160771.962</v>
      </c>
      <c r="H203" s="95">
        <v>134.87</v>
      </c>
      <c r="I203" s="95">
        <v>71.42</v>
      </c>
      <c r="J203">
        <v>205.96700000000001</v>
      </c>
    </row>
    <row r="204" spans="1:10" x14ac:dyDescent="0.2">
      <c r="A204" s="91">
        <v>2016</v>
      </c>
      <c r="B204" s="91">
        <v>11</v>
      </c>
      <c r="C204" s="106"/>
      <c r="D204" s="95"/>
      <c r="E204" s="107">
        <v>11.711807186127601</v>
      </c>
      <c r="F204" s="97">
        <v>30.35</v>
      </c>
      <c r="G204" s="103">
        <v>161080.12066666665</v>
      </c>
      <c r="H204" s="95">
        <v>396.30250000000001</v>
      </c>
      <c r="I204" s="95">
        <v>6.6950000000000003</v>
      </c>
      <c r="J204">
        <v>205.971</v>
      </c>
    </row>
    <row r="205" spans="1:10" x14ac:dyDescent="0.2">
      <c r="A205" s="91">
        <v>2016</v>
      </c>
      <c r="B205" s="91">
        <v>12</v>
      </c>
      <c r="C205" s="106"/>
      <c r="D205" s="95"/>
      <c r="E205" s="107">
        <v>11.711807186127601</v>
      </c>
      <c r="F205" s="97">
        <v>31</v>
      </c>
      <c r="G205" s="103">
        <v>161388.27933333334</v>
      </c>
      <c r="H205" s="95">
        <v>714.28500000000008</v>
      </c>
      <c r="I205" s="95">
        <v>0.25</v>
      </c>
      <c r="J205">
        <v>205.97500000000002</v>
      </c>
    </row>
    <row r="206" spans="1:10" x14ac:dyDescent="0.2">
      <c r="A206" s="91">
        <v>2017</v>
      </c>
      <c r="B206" s="91">
        <v>1</v>
      </c>
      <c r="C206" s="106"/>
      <c r="D206" s="95"/>
      <c r="E206" s="107">
        <v>12.2903658058201</v>
      </c>
      <c r="F206" s="97">
        <v>31.65</v>
      </c>
      <c r="G206" s="103">
        <v>161696.43799999999</v>
      </c>
      <c r="H206" s="95">
        <v>991.4375</v>
      </c>
      <c r="I206" s="95">
        <v>0</v>
      </c>
      <c r="J206">
        <v>205.97900000000001</v>
      </c>
    </row>
    <row r="207" spans="1:10" x14ac:dyDescent="0.2">
      <c r="A207" s="91">
        <v>2017</v>
      </c>
      <c r="B207" s="91">
        <v>2</v>
      </c>
      <c r="C207" s="106"/>
      <c r="D207" s="95"/>
      <c r="E207" s="107">
        <v>12.2903658058201</v>
      </c>
      <c r="F207" s="97">
        <v>28.92</v>
      </c>
      <c r="G207" s="103">
        <v>162042.63766666668</v>
      </c>
      <c r="H207" s="95">
        <v>890.05499999999995</v>
      </c>
      <c r="I207" s="95">
        <v>0</v>
      </c>
      <c r="J207">
        <v>206.04466666666667</v>
      </c>
    </row>
    <row r="208" spans="1:10" x14ac:dyDescent="0.2">
      <c r="A208" s="91">
        <v>2017</v>
      </c>
      <c r="B208" s="91">
        <v>3</v>
      </c>
      <c r="C208" s="106"/>
      <c r="D208" s="95"/>
      <c r="E208" s="107">
        <v>12.2903658058201</v>
      </c>
      <c r="F208" s="97">
        <v>30.09</v>
      </c>
      <c r="G208" s="103">
        <v>162388.83733333333</v>
      </c>
      <c r="H208" s="95">
        <v>724.63750000000005</v>
      </c>
      <c r="I208" s="95">
        <v>0.92249999999999999</v>
      </c>
      <c r="J208">
        <v>206.11033333333333</v>
      </c>
    </row>
    <row r="209" spans="1:10" x14ac:dyDescent="0.2">
      <c r="A209" s="91">
        <v>2017</v>
      </c>
      <c r="B209" s="91">
        <v>4</v>
      </c>
      <c r="C209" s="106"/>
      <c r="D209" s="95"/>
      <c r="E209" s="107">
        <v>12.2903658058201</v>
      </c>
      <c r="F209" s="97">
        <v>30.49</v>
      </c>
      <c r="G209" s="103">
        <v>162735.03700000001</v>
      </c>
      <c r="H209" s="95">
        <v>433.4375</v>
      </c>
      <c r="I209" s="95">
        <v>13.477500000000001</v>
      </c>
      <c r="J209">
        <v>206.17599999999999</v>
      </c>
    </row>
    <row r="210" spans="1:10" x14ac:dyDescent="0.2">
      <c r="A210" s="91">
        <v>2017</v>
      </c>
      <c r="B210" s="91">
        <v>5</v>
      </c>
      <c r="C210" s="106"/>
      <c r="D210" s="95"/>
      <c r="E210" s="107">
        <v>12.2903658058201</v>
      </c>
      <c r="F210" s="97">
        <v>29.81</v>
      </c>
      <c r="G210" s="103">
        <v>163075.04500000001</v>
      </c>
      <c r="H210" s="95">
        <v>189.125</v>
      </c>
      <c r="I210" s="95">
        <v>46.06</v>
      </c>
      <c r="J210">
        <v>206.24566666666666</v>
      </c>
    </row>
    <row r="211" spans="1:10" x14ac:dyDescent="0.2">
      <c r="A211" s="91">
        <v>2017</v>
      </c>
      <c r="B211" s="91">
        <v>6</v>
      </c>
      <c r="C211" s="106"/>
      <c r="D211" s="95"/>
      <c r="E211" s="107">
        <v>12.2903658058201</v>
      </c>
      <c r="F211" s="97">
        <v>30.68</v>
      </c>
      <c r="G211" s="103">
        <v>163415.05299999999</v>
      </c>
      <c r="H211" s="95">
        <v>50.362499999999997</v>
      </c>
      <c r="I211" s="95">
        <v>166.4075</v>
      </c>
      <c r="J211">
        <v>206.31533333333331</v>
      </c>
    </row>
    <row r="212" spans="1:10" x14ac:dyDescent="0.2">
      <c r="A212" s="91">
        <v>2017</v>
      </c>
      <c r="B212" s="91">
        <v>7</v>
      </c>
      <c r="C212" s="106"/>
      <c r="D212" s="95"/>
      <c r="E212" s="107">
        <v>12.2903658058201</v>
      </c>
      <c r="F212" s="97">
        <v>30.66</v>
      </c>
      <c r="G212" s="103">
        <v>163755.06099999999</v>
      </c>
      <c r="H212" s="95">
        <v>1.625</v>
      </c>
      <c r="I212" s="95">
        <v>326.005</v>
      </c>
      <c r="J212">
        <v>206.38499999999999</v>
      </c>
    </row>
    <row r="213" spans="1:10" x14ac:dyDescent="0.2">
      <c r="A213" s="91">
        <v>2017</v>
      </c>
      <c r="B213" s="91">
        <v>8</v>
      </c>
      <c r="C213" s="106"/>
      <c r="D213" s="95"/>
      <c r="E213" s="107">
        <v>12.2903658058201</v>
      </c>
      <c r="F213" s="97">
        <v>30.07</v>
      </c>
      <c r="G213" s="103">
        <v>164178.44933333332</v>
      </c>
      <c r="H213" s="95">
        <v>0.75</v>
      </c>
      <c r="I213" s="95">
        <v>348.8175</v>
      </c>
      <c r="J213">
        <v>206.41533333333334</v>
      </c>
    </row>
    <row r="214" spans="1:10" x14ac:dyDescent="0.2">
      <c r="A214" s="91">
        <v>2017</v>
      </c>
      <c r="B214" s="91">
        <v>9</v>
      </c>
      <c r="C214" s="106"/>
      <c r="D214" s="95"/>
      <c r="E214" s="107">
        <v>12.2903658058201</v>
      </c>
      <c r="F214" s="97">
        <v>30.72</v>
      </c>
      <c r="G214" s="103">
        <v>164601.83766666666</v>
      </c>
      <c r="H214" s="95">
        <v>11.752500000000001</v>
      </c>
      <c r="I214" s="95">
        <v>258.88</v>
      </c>
      <c r="J214">
        <v>206.44566666666665</v>
      </c>
    </row>
    <row r="215" spans="1:10" x14ac:dyDescent="0.2">
      <c r="A215" s="91">
        <v>2017</v>
      </c>
      <c r="B215" s="91">
        <v>10</v>
      </c>
      <c r="C215" s="106"/>
      <c r="D215" s="95"/>
      <c r="E215" s="107">
        <v>12.2903658058201</v>
      </c>
      <c r="F215" s="97">
        <v>30.56</v>
      </c>
      <c r="G215" s="103">
        <v>165025.226</v>
      </c>
      <c r="H215" s="95">
        <v>134.87</v>
      </c>
      <c r="I215" s="95">
        <v>71.42</v>
      </c>
      <c r="J215">
        <v>206.476</v>
      </c>
    </row>
    <row r="216" spans="1:10" x14ac:dyDescent="0.2">
      <c r="A216" s="91">
        <v>2017</v>
      </c>
      <c r="B216" s="91">
        <v>11</v>
      </c>
      <c r="C216" s="106"/>
      <c r="D216" s="95"/>
      <c r="E216" s="107">
        <v>12.2903658058201</v>
      </c>
      <c r="F216" s="97">
        <v>30.35</v>
      </c>
      <c r="G216" s="103">
        <v>165253.94666666666</v>
      </c>
      <c r="H216" s="95">
        <v>396.30250000000001</v>
      </c>
      <c r="I216" s="95">
        <v>6.6950000000000003</v>
      </c>
      <c r="J216">
        <v>206.46466666666666</v>
      </c>
    </row>
    <row r="217" spans="1:10" x14ac:dyDescent="0.2">
      <c r="A217" s="91">
        <v>2017</v>
      </c>
      <c r="B217" s="91">
        <v>12</v>
      </c>
      <c r="C217" s="106"/>
      <c r="D217" s="95"/>
      <c r="E217" s="107">
        <v>12.2903658058201</v>
      </c>
      <c r="F217" s="97">
        <v>31</v>
      </c>
      <c r="G217" s="103">
        <v>165482.66733333335</v>
      </c>
      <c r="H217" s="95">
        <v>714.28500000000008</v>
      </c>
      <c r="I217" s="95">
        <v>0.25</v>
      </c>
      <c r="J217">
        <v>206.45333333333335</v>
      </c>
    </row>
    <row r="218" spans="1:10" x14ac:dyDescent="0.2">
      <c r="A218" s="91">
        <v>2018</v>
      </c>
      <c r="B218" s="91">
        <v>1</v>
      </c>
      <c r="C218" s="106"/>
      <c r="D218" s="95"/>
      <c r="E218" s="107">
        <v>12.2903658058201</v>
      </c>
      <c r="F218" s="97">
        <v>31.65</v>
      </c>
      <c r="G218" s="103">
        <v>165711.38800000001</v>
      </c>
      <c r="H218" s="95">
        <v>991.4375</v>
      </c>
      <c r="I218" s="95">
        <v>0</v>
      </c>
      <c r="J218">
        <v>206.44200000000001</v>
      </c>
    </row>
    <row r="219" spans="1:10" x14ac:dyDescent="0.2">
      <c r="A219" s="91">
        <v>2018</v>
      </c>
      <c r="B219" s="91">
        <v>2</v>
      </c>
      <c r="C219" s="106"/>
      <c r="D219" s="95"/>
      <c r="E219" s="107">
        <v>12.2903658058201</v>
      </c>
      <c r="F219" s="97">
        <v>28.92</v>
      </c>
      <c r="G219" s="103">
        <v>166011.95266666668</v>
      </c>
      <c r="H219" s="95">
        <v>890.05499999999995</v>
      </c>
      <c r="I219" s="95">
        <v>0</v>
      </c>
      <c r="J219">
        <v>206.43200000000002</v>
      </c>
    </row>
    <row r="220" spans="1:10" x14ac:dyDescent="0.2">
      <c r="A220" s="91">
        <v>2018</v>
      </c>
      <c r="B220" s="91">
        <v>3</v>
      </c>
      <c r="C220" s="106"/>
      <c r="D220" s="95"/>
      <c r="E220" s="107">
        <v>12.2903658058201</v>
      </c>
      <c r="F220" s="97">
        <v>30.09</v>
      </c>
      <c r="G220" s="103">
        <v>166312.51733333332</v>
      </c>
      <c r="H220" s="95">
        <v>724.63750000000005</v>
      </c>
      <c r="I220" s="95">
        <v>0.92249999999999999</v>
      </c>
      <c r="J220">
        <v>206.422</v>
      </c>
    </row>
    <row r="221" spans="1:10" x14ac:dyDescent="0.2">
      <c r="A221" s="91">
        <v>2018</v>
      </c>
      <c r="B221" s="91">
        <v>4</v>
      </c>
      <c r="C221" s="106"/>
      <c r="D221" s="95"/>
      <c r="E221" s="107">
        <v>12.2903658058201</v>
      </c>
      <c r="F221" s="97">
        <v>30.49</v>
      </c>
      <c r="G221" s="103">
        <v>166613.08199999999</v>
      </c>
      <c r="H221" s="95">
        <v>433.4375</v>
      </c>
      <c r="I221" s="95">
        <v>13.477500000000001</v>
      </c>
      <c r="J221">
        <v>206.41200000000001</v>
      </c>
    </row>
    <row r="222" spans="1:10" x14ac:dyDescent="0.2">
      <c r="A222" s="91">
        <v>2018</v>
      </c>
      <c r="B222" s="91">
        <v>5</v>
      </c>
      <c r="C222" s="106"/>
      <c r="D222" s="95"/>
      <c r="E222" s="107">
        <v>12.2903658058201</v>
      </c>
      <c r="F222" s="97">
        <v>29.81</v>
      </c>
      <c r="G222" s="103">
        <v>166926.57366666666</v>
      </c>
      <c r="H222" s="95">
        <v>189.125</v>
      </c>
      <c r="I222" s="95">
        <v>46.06</v>
      </c>
      <c r="J222">
        <v>206.38833333333335</v>
      </c>
    </row>
    <row r="223" spans="1:10" x14ac:dyDescent="0.2">
      <c r="A223" s="91">
        <v>2018</v>
      </c>
      <c r="B223" s="91">
        <v>6</v>
      </c>
      <c r="C223" s="106"/>
      <c r="D223" s="95"/>
      <c r="E223" s="107">
        <v>12.2903658058201</v>
      </c>
      <c r="F223" s="97">
        <v>30.68</v>
      </c>
      <c r="G223" s="103">
        <v>167240.06533333333</v>
      </c>
      <c r="H223" s="95">
        <v>50.362499999999997</v>
      </c>
      <c r="I223" s="95">
        <v>166.4075</v>
      </c>
      <c r="J223">
        <v>206.36466666666666</v>
      </c>
    </row>
    <row r="224" spans="1:10" x14ac:dyDescent="0.2">
      <c r="A224" s="91">
        <v>2018</v>
      </c>
      <c r="B224" s="91">
        <v>7</v>
      </c>
      <c r="C224" s="106"/>
      <c r="D224" s="95"/>
      <c r="E224" s="107">
        <v>12.2903658058201</v>
      </c>
      <c r="F224" s="97">
        <v>30.66</v>
      </c>
      <c r="G224" s="103">
        <v>167553.557</v>
      </c>
      <c r="H224" s="95">
        <v>1.625</v>
      </c>
      <c r="I224" s="95">
        <v>326.005</v>
      </c>
      <c r="J224">
        <v>206.34100000000001</v>
      </c>
    </row>
    <row r="225" spans="1:10" x14ac:dyDescent="0.2">
      <c r="A225" s="91">
        <v>2018</v>
      </c>
      <c r="B225" s="91">
        <v>8</v>
      </c>
      <c r="C225" s="106"/>
      <c r="D225" s="95"/>
      <c r="E225" s="107">
        <v>12.2903658058201</v>
      </c>
      <c r="F225" s="97">
        <v>30.07</v>
      </c>
      <c r="G225" s="103">
        <v>167847.66099999999</v>
      </c>
      <c r="H225" s="95">
        <v>0.75</v>
      </c>
      <c r="I225" s="95">
        <v>348.8175</v>
      </c>
      <c r="J225">
        <v>206.31766666666667</v>
      </c>
    </row>
    <row r="226" spans="1:10" x14ac:dyDescent="0.2">
      <c r="A226" s="91">
        <v>2018</v>
      </c>
      <c r="B226" s="91">
        <v>9</v>
      </c>
      <c r="C226" s="106"/>
      <c r="D226" s="95"/>
      <c r="E226" s="107">
        <v>12.2903658058201</v>
      </c>
      <c r="F226" s="97">
        <v>30.72</v>
      </c>
      <c r="G226" s="103">
        <v>168141.76500000001</v>
      </c>
      <c r="H226" s="95">
        <v>11.752500000000001</v>
      </c>
      <c r="I226" s="95">
        <v>258.88</v>
      </c>
      <c r="J226">
        <v>206.29433333333333</v>
      </c>
    </row>
    <row r="227" spans="1:10" x14ac:dyDescent="0.2">
      <c r="A227" s="91">
        <v>2018</v>
      </c>
      <c r="B227" s="91">
        <v>10</v>
      </c>
      <c r="C227" s="106"/>
      <c r="D227" s="95"/>
      <c r="E227" s="107">
        <v>12.2903658058201</v>
      </c>
      <c r="F227" s="97">
        <v>30.56</v>
      </c>
      <c r="G227" s="103">
        <v>168435.86900000001</v>
      </c>
      <c r="H227" s="95">
        <v>134.87</v>
      </c>
      <c r="I227" s="95">
        <v>71.42</v>
      </c>
      <c r="J227">
        <v>206.27099999999999</v>
      </c>
    </row>
    <row r="228" spans="1:10" x14ac:dyDescent="0.2">
      <c r="A228" s="91">
        <v>2018</v>
      </c>
      <c r="B228" s="91">
        <v>11</v>
      </c>
      <c r="C228" s="106"/>
      <c r="D228" s="95"/>
      <c r="E228" s="107">
        <v>12.2903658058201</v>
      </c>
      <c r="F228" s="97">
        <v>30.35</v>
      </c>
      <c r="G228" s="103">
        <v>168703.56766666667</v>
      </c>
      <c r="H228" s="95">
        <v>396.30250000000001</v>
      </c>
      <c r="I228" s="95">
        <v>6.6950000000000003</v>
      </c>
      <c r="J228">
        <v>206.26999999999998</v>
      </c>
    </row>
    <row r="229" spans="1:10" x14ac:dyDescent="0.2">
      <c r="A229" s="91">
        <v>2018</v>
      </c>
      <c r="B229" s="91">
        <v>12</v>
      </c>
      <c r="C229" s="106"/>
      <c r="D229" s="95"/>
      <c r="E229" s="107">
        <v>12.2903658058201</v>
      </c>
      <c r="F229" s="97">
        <v>31</v>
      </c>
      <c r="G229" s="103">
        <v>168971.26633333333</v>
      </c>
      <c r="H229" s="95">
        <v>714.28500000000008</v>
      </c>
      <c r="I229" s="95">
        <v>0.25</v>
      </c>
      <c r="J229">
        <v>206.26900000000001</v>
      </c>
    </row>
    <row r="230" spans="1:10" x14ac:dyDescent="0.2">
      <c r="A230" s="91">
        <v>2019</v>
      </c>
      <c r="B230" s="91">
        <v>1</v>
      </c>
      <c r="C230" s="106"/>
      <c r="D230" s="95"/>
      <c r="E230" s="107">
        <v>12.536173121936503</v>
      </c>
      <c r="F230" s="97">
        <v>31.65</v>
      </c>
      <c r="G230" s="103">
        <v>169238.965</v>
      </c>
      <c r="H230" s="95">
        <v>991.4375</v>
      </c>
      <c r="I230" s="95">
        <v>0</v>
      </c>
      <c r="J230">
        <v>206.268</v>
      </c>
    </row>
    <row r="231" spans="1:10" x14ac:dyDescent="0.2">
      <c r="A231" s="91">
        <v>2019</v>
      </c>
      <c r="B231" s="91">
        <v>2</v>
      </c>
      <c r="C231" s="106"/>
      <c r="D231" s="95"/>
      <c r="E231" s="107">
        <v>12.536173121936503</v>
      </c>
      <c r="F231" s="97">
        <v>28.92</v>
      </c>
      <c r="G231" s="103">
        <v>169535.23699999999</v>
      </c>
      <c r="H231" s="95">
        <v>890.05499999999995</v>
      </c>
      <c r="I231" s="95">
        <v>0</v>
      </c>
      <c r="J231">
        <v>206.24100000000001</v>
      </c>
    </row>
    <row r="232" spans="1:10" x14ac:dyDescent="0.2">
      <c r="A232" s="91">
        <v>2019</v>
      </c>
      <c r="B232" s="91">
        <v>3</v>
      </c>
      <c r="C232" s="106"/>
      <c r="D232" s="95"/>
      <c r="E232" s="107">
        <v>12.536173121936503</v>
      </c>
      <c r="F232" s="97">
        <v>30.09</v>
      </c>
      <c r="G232" s="103">
        <v>169831.50899999999</v>
      </c>
      <c r="H232" s="95">
        <v>724.63750000000005</v>
      </c>
      <c r="I232" s="95">
        <v>0.92249999999999999</v>
      </c>
      <c r="J232">
        <v>206.214</v>
      </c>
    </row>
    <row r="233" spans="1:10" x14ac:dyDescent="0.2">
      <c r="A233" s="91">
        <v>2019</v>
      </c>
      <c r="B233" s="91">
        <v>4</v>
      </c>
      <c r="C233" s="106"/>
      <c r="D233" s="95"/>
      <c r="E233" s="107">
        <v>12.536173121936503</v>
      </c>
      <c r="F233" s="97">
        <v>30.49</v>
      </c>
      <c r="G233" s="103">
        <v>170127.78099999999</v>
      </c>
      <c r="H233" s="95">
        <v>433.4375</v>
      </c>
      <c r="I233" s="95">
        <v>13.477500000000001</v>
      </c>
      <c r="J233">
        <v>206.18700000000001</v>
      </c>
    </row>
    <row r="234" spans="1:10" x14ac:dyDescent="0.2">
      <c r="A234" s="91">
        <v>2019</v>
      </c>
      <c r="B234" s="91">
        <v>5</v>
      </c>
      <c r="C234" s="106"/>
      <c r="D234" s="95"/>
      <c r="E234" s="107">
        <v>12.536173121936503</v>
      </c>
      <c r="F234" s="97">
        <v>29.81</v>
      </c>
      <c r="G234" s="103">
        <v>170425.16</v>
      </c>
      <c r="H234" s="95">
        <v>189.125</v>
      </c>
      <c r="I234" s="95">
        <v>46.06</v>
      </c>
      <c r="J234">
        <v>206.15666666666667</v>
      </c>
    </row>
    <row r="235" spans="1:10" x14ac:dyDescent="0.2">
      <c r="A235" s="91">
        <v>2019</v>
      </c>
      <c r="B235" s="91">
        <v>6</v>
      </c>
      <c r="C235" s="106"/>
      <c r="D235" s="95"/>
      <c r="E235" s="107">
        <v>12.536173121936503</v>
      </c>
      <c r="F235" s="97">
        <v>30.68</v>
      </c>
      <c r="G235" s="103">
        <v>170722.53899999999</v>
      </c>
      <c r="H235" s="95">
        <v>50.362499999999997</v>
      </c>
      <c r="I235" s="95">
        <v>166.4075</v>
      </c>
      <c r="J235">
        <v>206.12633333333335</v>
      </c>
    </row>
    <row r="236" spans="1:10" x14ac:dyDescent="0.2">
      <c r="A236" s="91">
        <v>2019</v>
      </c>
      <c r="B236" s="91">
        <v>7</v>
      </c>
      <c r="C236" s="106"/>
      <c r="D236" s="95"/>
      <c r="E236" s="107">
        <v>12.536173121936503</v>
      </c>
      <c r="F236" s="97">
        <v>30.66</v>
      </c>
      <c r="G236" s="103">
        <v>171019.91800000001</v>
      </c>
      <c r="H236" s="95">
        <v>1.625</v>
      </c>
      <c r="I236" s="95">
        <v>326.005</v>
      </c>
      <c r="J236">
        <v>206.096</v>
      </c>
    </row>
    <row r="237" spans="1:10" x14ac:dyDescent="0.2">
      <c r="A237" s="91">
        <v>2019</v>
      </c>
      <c r="B237" s="91">
        <v>8</v>
      </c>
      <c r="C237" s="106"/>
      <c r="D237" s="95"/>
      <c r="E237" s="107">
        <v>12.536173121936503</v>
      </c>
      <c r="F237" s="97">
        <v>30.07</v>
      </c>
      <c r="G237" s="103">
        <v>171304.78899999999</v>
      </c>
      <c r="H237" s="95">
        <v>0.75</v>
      </c>
      <c r="I237" s="95">
        <v>348.8175</v>
      </c>
      <c r="J237">
        <v>206.02766666666668</v>
      </c>
    </row>
    <row r="238" spans="1:10" x14ac:dyDescent="0.2">
      <c r="A238" s="91">
        <v>2019</v>
      </c>
      <c r="B238" s="91">
        <v>9</v>
      </c>
      <c r="C238" s="106"/>
      <c r="D238" s="95"/>
      <c r="E238" s="107">
        <v>12.536173121936503</v>
      </c>
      <c r="F238" s="97">
        <v>30.72</v>
      </c>
      <c r="G238" s="103">
        <v>171589.66</v>
      </c>
      <c r="H238" s="95">
        <v>11.752500000000001</v>
      </c>
      <c r="I238" s="95">
        <v>258.88</v>
      </c>
      <c r="J238">
        <v>205.95933333333332</v>
      </c>
    </row>
    <row r="239" spans="1:10" x14ac:dyDescent="0.2">
      <c r="A239" s="91">
        <v>2019</v>
      </c>
      <c r="B239" s="91">
        <v>10</v>
      </c>
      <c r="C239" s="106"/>
      <c r="D239" s="95"/>
      <c r="E239" s="107">
        <v>12.536173121936503</v>
      </c>
      <c r="F239" s="97">
        <v>30.56</v>
      </c>
      <c r="G239" s="103">
        <v>171874.53099999999</v>
      </c>
      <c r="H239" s="95">
        <v>134.87</v>
      </c>
      <c r="I239" s="95">
        <v>71.42</v>
      </c>
      <c r="J239">
        <v>205.89099999999999</v>
      </c>
    </row>
    <row r="240" spans="1:10" x14ac:dyDescent="0.2">
      <c r="A240" s="91">
        <v>2019</v>
      </c>
      <c r="B240" s="91">
        <v>11</v>
      </c>
      <c r="C240" s="106"/>
      <c r="D240" s="95"/>
      <c r="E240" s="107">
        <v>12.536173121936503</v>
      </c>
      <c r="F240" s="97">
        <v>30.35</v>
      </c>
      <c r="G240" s="103">
        <v>172103.67733333333</v>
      </c>
      <c r="H240" s="95">
        <v>396.30250000000001</v>
      </c>
      <c r="I240" s="95">
        <v>6.6950000000000003</v>
      </c>
      <c r="J240">
        <v>205.77799999999999</v>
      </c>
    </row>
    <row r="241" spans="1:10" x14ac:dyDescent="0.2">
      <c r="A241" s="91">
        <v>2019</v>
      </c>
      <c r="B241" s="91">
        <v>12</v>
      </c>
      <c r="C241" s="106"/>
      <c r="D241" s="95"/>
      <c r="E241" s="107">
        <v>12.536173121936503</v>
      </c>
      <c r="F241" s="97">
        <v>31</v>
      </c>
      <c r="G241" s="103">
        <v>172332.82366666666</v>
      </c>
      <c r="H241" s="95">
        <v>714.28500000000008</v>
      </c>
      <c r="I241" s="95">
        <v>0.25</v>
      </c>
      <c r="J241">
        <v>205.66499999999999</v>
      </c>
    </row>
    <row r="242" spans="1:10" x14ac:dyDescent="0.2">
      <c r="A242" s="91">
        <v>2020</v>
      </c>
      <c r="B242" s="91">
        <v>1</v>
      </c>
      <c r="C242" s="106"/>
      <c r="D242" s="95"/>
      <c r="E242" s="107">
        <v>12.786896584375235</v>
      </c>
      <c r="F242" s="97">
        <v>31.65</v>
      </c>
      <c r="G242" s="103">
        <v>172561.97</v>
      </c>
      <c r="H242" s="95">
        <v>991.4375</v>
      </c>
      <c r="I242" s="95">
        <v>0</v>
      </c>
      <c r="J242">
        <v>205.55199999999999</v>
      </c>
    </row>
    <row r="243" spans="1:10" x14ac:dyDescent="0.2">
      <c r="A243" s="91">
        <v>2020</v>
      </c>
      <c r="B243" s="91">
        <v>2</v>
      </c>
      <c r="C243" s="106"/>
      <c r="D243" s="95"/>
      <c r="E243" s="107">
        <v>12.786896584375235</v>
      </c>
      <c r="F243" s="97">
        <v>29.92</v>
      </c>
      <c r="G243" s="103">
        <v>172892.51766666668</v>
      </c>
      <c r="H243" s="95">
        <v>890.05499999999995</v>
      </c>
      <c r="I243" s="95">
        <v>0</v>
      </c>
      <c r="J243">
        <v>205.512</v>
      </c>
    </row>
    <row r="244" spans="1:10" x14ac:dyDescent="0.2">
      <c r="A244" s="91">
        <v>2020</v>
      </c>
      <c r="B244" s="91">
        <v>3</v>
      </c>
      <c r="C244" s="106"/>
      <c r="D244" s="95"/>
      <c r="E244" s="107">
        <v>12.786896584375235</v>
      </c>
      <c r="F244" s="97">
        <v>30.09</v>
      </c>
      <c r="G244" s="103">
        <v>173223.06533333333</v>
      </c>
      <c r="H244" s="95">
        <v>724.63750000000005</v>
      </c>
      <c r="I244" s="95">
        <v>0.92249999999999999</v>
      </c>
      <c r="J244">
        <v>205.47199999999998</v>
      </c>
    </row>
    <row r="245" spans="1:10" x14ac:dyDescent="0.2">
      <c r="A245" s="91">
        <v>2020</v>
      </c>
      <c r="B245" s="91">
        <v>4</v>
      </c>
      <c r="C245" s="106"/>
      <c r="D245" s="95"/>
      <c r="E245" s="107">
        <v>12.786896584375235</v>
      </c>
      <c r="F245" s="97">
        <v>30.49</v>
      </c>
      <c r="G245" s="103">
        <v>173553.61300000001</v>
      </c>
      <c r="H245" s="95">
        <v>433.4375</v>
      </c>
      <c r="I245" s="95">
        <v>13.477500000000001</v>
      </c>
      <c r="J245">
        <v>205.43199999999999</v>
      </c>
    </row>
    <row r="246" spans="1:10" x14ac:dyDescent="0.2">
      <c r="A246" s="91">
        <v>2020</v>
      </c>
      <c r="B246" s="91">
        <v>5</v>
      </c>
      <c r="C246" s="106"/>
      <c r="D246" s="95"/>
      <c r="E246" s="107">
        <v>12.786896584375235</v>
      </c>
      <c r="F246" s="97">
        <v>29.81</v>
      </c>
      <c r="G246" s="103">
        <v>173807.87900000002</v>
      </c>
      <c r="H246" s="95">
        <v>189.125</v>
      </c>
      <c r="I246" s="95">
        <v>46.06</v>
      </c>
      <c r="J246">
        <v>205.31666666666666</v>
      </c>
    </row>
    <row r="247" spans="1:10" x14ac:dyDescent="0.2">
      <c r="A247" s="91">
        <v>2020</v>
      </c>
      <c r="B247" s="91">
        <v>6</v>
      </c>
      <c r="C247" s="106"/>
      <c r="D247" s="95"/>
      <c r="E247" s="107">
        <v>12.786896584375235</v>
      </c>
      <c r="F247" s="97">
        <v>30.68</v>
      </c>
      <c r="G247" s="103">
        <v>174062.14499999999</v>
      </c>
      <c r="H247" s="95">
        <v>50.362499999999997</v>
      </c>
      <c r="I247" s="95">
        <v>166.4075</v>
      </c>
      <c r="J247">
        <v>205.20133333333334</v>
      </c>
    </row>
    <row r="248" spans="1:10" x14ac:dyDescent="0.2">
      <c r="A248" s="91">
        <v>2020</v>
      </c>
      <c r="B248" s="91">
        <v>7</v>
      </c>
      <c r="C248" s="106"/>
      <c r="D248" s="95"/>
      <c r="E248" s="107">
        <v>12.786896584375235</v>
      </c>
      <c r="F248" s="97">
        <v>30.66</v>
      </c>
      <c r="G248" s="103">
        <v>174316.41099999999</v>
      </c>
      <c r="H248" s="95">
        <v>1.625</v>
      </c>
      <c r="I248" s="95">
        <v>326.005</v>
      </c>
      <c r="J248">
        <v>205.08600000000001</v>
      </c>
    </row>
    <row r="249" spans="1:10" x14ac:dyDescent="0.2">
      <c r="A249" s="91">
        <v>2020</v>
      </c>
      <c r="B249" s="91">
        <v>8</v>
      </c>
      <c r="C249" s="106"/>
      <c r="D249" s="95"/>
      <c r="E249" s="107">
        <v>12.786896584375235</v>
      </c>
      <c r="F249" s="97">
        <v>30.07</v>
      </c>
      <c r="G249" s="103">
        <v>174563.47366666666</v>
      </c>
      <c r="H249" s="95">
        <v>0.75</v>
      </c>
      <c r="I249" s="95">
        <v>348.8175</v>
      </c>
      <c r="J249">
        <v>204.96266666666668</v>
      </c>
    </row>
    <row r="250" spans="1:10" x14ac:dyDescent="0.2">
      <c r="A250" s="91">
        <v>2020</v>
      </c>
      <c r="B250" s="91">
        <v>9</v>
      </c>
      <c r="C250" s="106"/>
      <c r="D250" s="95"/>
      <c r="E250" s="107">
        <v>12.786896584375235</v>
      </c>
      <c r="F250" s="97">
        <v>30.72</v>
      </c>
      <c r="G250" s="103">
        <v>174810.53633333332</v>
      </c>
      <c r="H250" s="95">
        <v>11.752500000000001</v>
      </c>
      <c r="I250" s="95">
        <v>258.88</v>
      </c>
      <c r="J250">
        <v>204.83933333333334</v>
      </c>
    </row>
    <row r="251" spans="1:10" x14ac:dyDescent="0.2">
      <c r="A251" s="91">
        <v>2020</v>
      </c>
      <c r="B251" s="91">
        <v>10</v>
      </c>
      <c r="C251" s="106"/>
      <c r="D251" s="95"/>
      <c r="E251" s="107">
        <v>12.786896584375235</v>
      </c>
      <c r="F251" s="97">
        <v>30.56</v>
      </c>
      <c r="G251" s="103">
        <v>175057.59899999999</v>
      </c>
      <c r="H251" s="95">
        <v>134.87</v>
      </c>
      <c r="I251" s="95">
        <v>71.42</v>
      </c>
      <c r="J251">
        <v>204.71600000000001</v>
      </c>
    </row>
    <row r="252" spans="1:10" x14ac:dyDescent="0.2">
      <c r="A252" s="91">
        <v>2020</v>
      </c>
      <c r="B252" s="91">
        <v>11</v>
      </c>
      <c r="C252" s="106"/>
      <c r="D252" s="95"/>
      <c r="E252" s="107">
        <v>12.786896584375235</v>
      </c>
      <c r="F252" s="97">
        <v>30.35</v>
      </c>
      <c r="G252" s="103">
        <v>175319.19899999999</v>
      </c>
      <c r="H252" s="95">
        <v>396.30250000000001</v>
      </c>
      <c r="I252" s="95">
        <v>6.6950000000000003</v>
      </c>
      <c r="J252">
        <v>204.56366666666668</v>
      </c>
    </row>
    <row r="253" spans="1:10" x14ac:dyDescent="0.2">
      <c r="A253" s="91">
        <v>2020</v>
      </c>
      <c r="B253" s="91">
        <v>12</v>
      </c>
      <c r="C253" s="106"/>
      <c r="D253" s="95"/>
      <c r="E253" s="107">
        <v>12.786896584375235</v>
      </c>
      <c r="F253" s="97">
        <v>31</v>
      </c>
      <c r="G253" s="103">
        <v>175580.799</v>
      </c>
      <c r="H253" s="95">
        <v>714.28500000000008</v>
      </c>
      <c r="I253" s="95">
        <v>0.25</v>
      </c>
      <c r="J253">
        <v>204.41133333333332</v>
      </c>
    </row>
    <row r="254" spans="1:10" x14ac:dyDescent="0.2">
      <c r="A254" s="91">
        <v>2021</v>
      </c>
      <c r="B254" s="91">
        <v>1</v>
      </c>
      <c r="C254" s="106"/>
      <c r="D254" s="95"/>
      <c r="E254" s="107">
        <v>13.042634516062741</v>
      </c>
      <c r="F254" s="97">
        <v>31.65</v>
      </c>
      <c r="G254" s="103">
        <v>175842.399</v>
      </c>
      <c r="H254" s="95">
        <v>991.4375</v>
      </c>
      <c r="I254" s="95">
        <v>0</v>
      </c>
      <c r="J254">
        <v>204.25899999999999</v>
      </c>
    </row>
    <row r="255" spans="1:10" x14ac:dyDescent="0.2">
      <c r="A255" s="91">
        <v>2021</v>
      </c>
      <c r="B255" s="91">
        <v>2</v>
      </c>
      <c r="C255" s="106"/>
      <c r="D255" s="95"/>
      <c r="E255" s="107">
        <v>13.042634516062741</v>
      </c>
      <c r="F255" s="97">
        <v>28.92</v>
      </c>
      <c r="G255" s="103">
        <v>176108.76500000001</v>
      </c>
      <c r="H255" s="95">
        <v>890.05499999999995</v>
      </c>
      <c r="I255" s="95">
        <v>0</v>
      </c>
      <c r="J255">
        <v>204.16299999999998</v>
      </c>
    </row>
    <row r="256" spans="1:10" x14ac:dyDescent="0.2">
      <c r="A256" s="91">
        <v>2021</v>
      </c>
      <c r="B256" s="91">
        <v>3</v>
      </c>
      <c r="C256" s="106"/>
      <c r="D256" s="95"/>
      <c r="E256" s="107">
        <v>13.042634516062741</v>
      </c>
      <c r="F256" s="97">
        <v>30.09</v>
      </c>
      <c r="G256" s="103">
        <v>176375.13099999999</v>
      </c>
      <c r="H256" s="95">
        <v>724.63750000000005</v>
      </c>
      <c r="I256" s="95">
        <v>0.92249999999999999</v>
      </c>
      <c r="J256">
        <v>204.06700000000001</v>
      </c>
    </row>
    <row r="257" spans="1:10" x14ac:dyDescent="0.2">
      <c r="A257" s="91">
        <v>2021</v>
      </c>
      <c r="B257" s="91">
        <v>4</v>
      </c>
      <c r="C257" s="106"/>
      <c r="D257" s="95"/>
      <c r="E257" s="107">
        <v>13.042634516062741</v>
      </c>
      <c r="F257" s="97">
        <v>30.49</v>
      </c>
      <c r="G257" s="103">
        <v>176641.497</v>
      </c>
      <c r="H257" s="95">
        <v>433.4375</v>
      </c>
      <c r="I257" s="95">
        <v>13.477500000000001</v>
      </c>
      <c r="J257">
        <v>203.971</v>
      </c>
    </row>
    <row r="258" spans="1:10" x14ac:dyDescent="0.2">
      <c r="A258" s="91">
        <v>2021</v>
      </c>
      <c r="B258" s="91">
        <v>5</v>
      </c>
      <c r="C258" s="106"/>
      <c r="D258" s="95"/>
      <c r="E258" s="107">
        <v>13.042634516062741</v>
      </c>
      <c r="F258" s="97">
        <v>29.81</v>
      </c>
      <c r="G258" s="103">
        <v>176905.69866666666</v>
      </c>
      <c r="H258" s="95">
        <v>189.125</v>
      </c>
      <c r="I258" s="95">
        <v>46.06</v>
      </c>
      <c r="J258">
        <v>203.85266666666666</v>
      </c>
    </row>
    <row r="259" spans="1:10" x14ac:dyDescent="0.2">
      <c r="A259" s="91">
        <v>2021</v>
      </c>
      <c r="B259" s="91">
        <v>6</v>
      </c>
      <c r="C259" s="106"/>
      <c r="D259" s="95"/>
      <c r="E259" s="107">
        <v>13.042634516062741</v>
      </c>
      <c r="F259" s="97">
        <v>30.68</v>
      </c>
      <c r="G259" s="103">
        <v>177169.90033333335</v>
      </c>
      <c r="H259" s="95">
        <v>50.362499999999997</v>
      </c>
      <c r="I259" s="95">
        <v>166.4075</v>
      </c>
      <c r="J259">
        <v>203.73433333333335</v>
      </c>
    </row>
    <row r="260" spans="1:10" x14ac:dyDescent="0.2">
      <c r="A260" s="91">
        <v>2021</v>
      </c>
      <c r="B260" s="91">
        <v>7</v>
      </c>
      <c r="C260" s="106"/>
      <c r="D260" s="95"/>
      <c r="E260" s="107">
        <v>13.042634516062741</v>
      </c>
      <c r="F260" s="97">
        <v>30.66</v>
      </c>
      <c r="G260" s="103">
        <v>177434.10200000001</v>
      </c>
      <c r="H260" s="95">
        <v>1.625</v>
      </c>
      <c r="I260" s="95">
        <v>326.005</v>
      </c>
      <c r="J260">
        <v>203.61600000000001</v>
      </c>
    </row>
    <row r="261" spans="1:10" x14ac:dyDescent="0.2">
      <c r="A261" s="91">
        <v>2021</v>
      </c>
      <c r="B261" s="91">
        <v>8</v>
      </c>
      <c r="C261" s="106"/>
      <c r="D261" s="95"/>
      <c r="E261" s="107">
        <v>13.042634516062741</v>
      </c>
      <c r="F261" s="97">
        <v>30.07</v>
      </c>
      <c r="G261" s="103">
        <v>177680.71100000001</v>
      </c>
      <c r="H261" s="95">
        <v>0.75</v>
      </c>
      <c r="I261" s="95">
        <v>348.8175</v>
      </c>
      <c r="J261">
        <v>203.50433333333334</v>
      </c>
    </row>
    <row r="262" spans="1:10" x14ac:dyDescent="0.2">
      <c r="A262" s="91">
        <v>2021</v>
      </c>
      <c r="B262" s="91">
        <v>9</v>
      </c>
      <c r="C262" s="106"/>
      <c r="D262" s="95"/>
      <c r="E262" s="107">
        <v>13.042634516062741</v>
      </c>
      <c r="F262" s="97">
        <v>30.72</v>
      </c>
      <c r="G262" s="103">
        <v>177927.32</v>
      </c>
      <c r="H262" s="95">
        <v>11.752500000000001</v>
      </c>
      <c r="I262" s="95">
        <v>258.88</v>
      </c>
      <c r="J262">
        <v>203.39266666666668</v>
      </c>
    </row>
    <row r="263" spans="1:10" x14ac:dyDescent="0.2">
      <c r="A263" s="91">
        <v>2021</v>
      </c>
      <c r="B263" s="91">
        <v>10</v>
      </c>
      <c r="C263" s="106"/>
      <c r="D263" s="95"/>
      <c r="E263" s="107">
        <v>13.042634516062741</v>
      </c>
      <c r="F263" s="97">
        <v>30.56</v>
      </c>
      <c r="G263" s="103">
        <v>178173.929</v>
      </c>
      <c r="H263" s="95">
        <v>134.87</v>
      </c>
      <c r="I263" s="95">
        <v>71.42</v>
      </c>
      <c r="J263">
        <v>203.28100000000001</v>
      </c>
    </row>
    <row r="264" spans="1:10" x14ac:dyDescent="0.2">
      <c r="A264" s="91">
        <v>2021</v>
      </c>
      <c r="B264" s="91">
        <v>11</v>
      </c>
      <c r="C264" s="106"/>
      <c r="D264" s="95"/>
      <c r="E264" s="107">
        <v>13.042634516062741</v>
      </c>
      <c r="F264" s="97">
        <v>30.35</v>
      </c>
      <c r="G264" s="103">
        <v>178425.61433333333</v>
      </c>
      <c r="H264" s="95">
        <v>396.30250000000001</v>
      </c>
      <c r="I264" s="95">
        <v>6.6950000000000003</v>
      </c>
      <c r="J264">
        <v>203.11333333333334</v>
      </c>
    </row>
    <row r="265" spans="1:10" x14ac:dyDescent="0.2">
      <c r="A265" s="91">
        <v>2021</v>
      </c>
      <c r="B265" s="91">
        <v>12</v>
      </c>
      <c r="C265" s="106"/>
      <c r="D265" s="95"/>
      <c r="E265" s="107">
        <v>13.042634516062741</v>
      </c>
      <c r="F265" s="97">
        <v>31</v>
      </c>
      <c r="G265" s="103">
        <v>178677.29966666666</v>
      </c>
      <c r="H265" s="95">
        <v>714.28500000000008</v>
      </c>
      <c r="I265" s="95">
        <v>0.25</v>
      </c>
      <c r="J265">
        <v>202.94566666666665</v>
      </c>
    </row>
    <row r="266" spans="1:10" x14ac:dyDescent="0.2">
      <c r="A266" s="91">
        <v>2022</v>
      </c>
      <c r="B266" s="91">
        <v>1</v>
      </c>
      <c r="C266" s="106"/>
      <c r="D266" s="95"/>
      <c r="E266" s="107">
        <v>13.303487206383997</v>
      </c>
      <c r="F266" s="97">
        <v>31.65</v>
      </c>
      <c r="G266" s="103">
        <v>178928.98499999999</v>
      </c>
      <c r="H266" s="95">
        <v>991.4375</v>
      </c>
      <c r="I266" s="95">
        <v>0</v>
      </c>
      <c r="J266">
        <v>202.77799999999999</v>
      </c>
    </row>
    <row r="267" spans="1:10" x14ac:dyDescent="0.2">
      <c r="A267" s="91">
        <v>2022</v>
      </c>
      <c r="B267" s="91">
        <v>2</v>
      </c>
      <c r="C267" s="106"/>
      <c r="D267" s="95"/>
      <c r="E267" s="107">
        <v>13.303487206383997</v>
      </c>
      <c r="F267" s="97">
        <v>28.92</v>
      </c>
      <c r="G267" s="103">
        <v>179192.19533333334</v>
      </c>
      <c r="H267" s="95">
        <v>890.05499999999995</v>
      </c>
      <c r="I267" s="95">
        <v>0</v>
      </c>
      <c r="J267">
        <v>202.63433333333333</v>
      </c>
    </row>
    <row r="268" spans="1:10" x14ac:dyDescent="0.2">
      <c r="A268" s="91">
        <v>2022</v>
      </c>
      <c r="B268" s="91">
        <v>3</v>
      </c>
      <c r="C268" s="106"/>
      <c r="D268" s="95"/>
      <c r="E268" s="107">
        <v>13.303487206383997</v>
      </c>
      <c r="F268" s="97">
        <v>30.09</v>
      </c>
      <c r="G268" s="103">
        <v>179455.40566666666</v>
      </c>
      <c r="H268" s="95">
        <v>724.63750000000005</v>
      </c>
      <c r="I268" s="95">
        <v>0.92249999999999999</v>
      </c>
      <c r="J268">
        <v>202.49066666666667</v>
      </c>
    </row>
    <row r="269" spans="1:10" x14ac:dyDescent="0.2">
      <c r="A269" s="91">
        <v>2022</v>
      </c>
      <c r="B269" s="91">
        <v>4</v>
      </c>
      <c r="C269" s="106"/>
      <c r="D269" s="95"/>
      <c r="E269" s="107">
        <v>13.303487206383997</v>
      </c>
      <c r="F269" s="97">
        <v>30.49</v>
      </c>
      <c r="G269" s="103">
        <v>179718.61600000001</v>
      </c>
      <c r="H269" s="95">
        <v>433.4375</v>
      </c>
      <c r="I269" s="95">
        <v>13.477500000000001</v>
      </c>
      <c r="J269">
        <v>202.34700000000001</v>
      </c>
    </row>
    <row r="270" spans="1:10" x14ac:dyDescent="0.2">
      <c r="A270" s="91">
        <v>2022</v>
      </c>
      <c r="B270" s="91">
        <v>5</v>
      </c>
      <c r="C270" s="106"/>
      <c r="D270" s="95"/>
      <c r="E270" s="107">
        <v>13.303487206383997</v>
      </c>
      <c r="F270" s="97">
        <v>29.81</v>
      </c>
      <c r="G270" s="103">
        <v>180001.24833333335</v>
      </c>
      <c r="H270" s="95">
        <v>189.125</v>
      </c>
      <c r="I270" s="95">
        <v>46.06</v>
      </c>
      <c r="J270">
        <v>202.19133333333335</v>
      </c>
    </row>
    <row r="271" spans="1:10" x14ac:dyDescent="0.2">
      <c r="A271" s="91">
        <v>2022</v>
      </c>
      <c r="B271" s="91">
        <v>6</v>
      </c>
      <c r="C271" s="106"/>
      <c r="D271" s="95"/>
      <c r="E271" s="107">
        <v>13.303487206383997</v>
      </c>
      <c r="F271" s="97">
        <v>30.68</v>
      </c>
      <c r="G271" s="103">
        <v>180283.88066666666</v>
      </c>
      <c r="H271" s="95">
        <v>50.362499999999997</v>
      </c>
      <c r="I271" s="95">
        <v>166.4075</v>
      </c>
      <c r="J271">
        <v>202.03566666666666</v>
      </c>
    </row>
    <row r="272" spans="1:10" x14ac:dyDescent="0.2">
      <c r="A272" s="91">
        <v>2022</v>
      </c>
      <c r="B272" s="91">
        <v>7</v>
      </c>
      <c r="C272" s="106"/>
      <c r="D272" s="95"/>
      <c r="E272" s="107">
        <v>13.303487206383997</v>
      </c>
      <c r="F272" s="97">
        <v>30.66</v>
      </c>
      <c r="G272" s="103">
        <v>180566.51300000001</v>
      </c>
      <c r="H272" s="95">
        <v>1.625</v>
      </c>
      <c r="I272" s="95">
        <v>326.005</v>
      </c>
      <c r="J272">
        <v>201.88</v>
      </c>
    </row>
    <row r="273" spans="1:10" x14ac:dyDescent="0.2">
      <c r="A273" s="91">
        <v>2022</v>
      </c>
      <c r="B273" s="91">
        <v>8</v>
      </c>
      <c r="C273" s="106"/>
      <c r="D273" s="95"/>
      <c r="E273" s="107">
        <v>13.303487206383997</v>
      </c>
      <c r="F273" s="97">
        <v>30.07</v>
      </c>
      <c r="G273" s="103">
        <v>180825.49533333333</v>
      </c>
      <c r="H273" s="95">
        <v>0.75</v>
      </c>
      <c r="I273" s="95">
        <v>348.8175</v>
      </c>
      <c r="J273">
        <v>201.74099999999999</v>
      </c>
    </row>
    <row r="274" spans="1:10" x14ac:dyDescent="0.2">
      <c r="A274" s="91">
        <v>2022</v>
      </c>
      <c r="B274" s="91">
        <v>9</v>
      </c>
      <c r="C274" s="106"/>
      <c r="D274" s="95"/>
      <c r="E274" s="107">
        <v>13.303487206383997</v>
      </c>
      <c r="F274" s="97">
        <v>30.72</v>
      </c>
      <c r="G274" s="103">
        <v>181084.47766666667</v>
      </c>
      <c r="H274" s="95">
        <v>11.752500000000001</v>
      </c>
      <c r="I274" s="95">
        <v>258.88</v>
      </c>
      <c r="J274">
        <v>201.602</v>
      </c>
    </row>
    <row r="275" spans="1:10" x14ac:dyDescent="0.2">
      <c r="A275" s="91">
        <v>2022</v>
      </c>
      <c r="B275" s="91">
        <v>10</v>
      </c>
      <c r="C275" s="106"/>
      <c r="D275" s="95"/>
      <c r="E275" s="107">
        <v>13.303487206383997</v>
      </c>
      <c r="F275" s="97">
        <v>30.56</v>
      </c>
      <c r="G275" s="103">
        <v>181343.46</v>
      </c>
      <c r="H275" s="95">
        <v>134.87</v>
      </c>
      <c r="I275" s="95">
        <v>71.42</v>
      </c>
      <c r="J275">
        <v>201.46299999999999</v>
      </c>
    </row>
    <row r="276" spans="1:10" x14ac:dyDescent="0.2">
      <c r="A276" s="91">
        <v>2022</v>
      </c>
      <c r="B276" s="91">
        <v>11</v>
      </c>
      <c r="C276" s="106"/>
      <c r="D276" s="95"/>
      <c r="E276" s="107">
        <v>13.303487206383997</v>
      </c>
      <c r="F276" s="97">
        <v>30.35</v>
      </c>
      <c r="G276" s="103">
        <v>181600.57133333333</v>
      </c>
      <c r="H276" s="95">
        <v>396.30250000000001</v>
      </c>
      <c r="I276" s="95">
        <v>6.6950000000000003</v>
      </c>
      <c r="J276">
        <v>201.29366666666667</v>
      </c>
    </row>
    <row r="277" spans="1:10" x14ac:dyDescent="0.2">
      <c r="A277" s="91">
        <v>2022</v>
      </c>
      <c r="B277" s="91">
        <v>12</v>
      </c>
      <c r="C277" s="106"/>
      <c r="D277" s="95"/>
      <c r="E277" s="107">
        <v>13.303487206383997</v>
      </c>
      <c r="F277" s="97">
        <v>31</v>
      </c>
      <c r="G277" s="103">
        <v>181857.68266666666</v>
      </c>
      <c r="H277" s="95">
        <v>714.28500000000008</v>
      </c>
      <c r="I277" s="95">
        <v>0.25</v>
      </c>
      <c r="J277">
        <v>201.12433333333334</v>
      </c>
    </row>
    <row r="278" spans="1:10" x14ac:dyDescent="0.2">
      <c r="A278" s="91">
        <v>2023</v>
      </c>
      <c r="B278" s="91">
        <v>1</v>
      </c>
      <c r="C278" s="106"/>
      <c r="D278" s="95"/>
      <c r="E278" s="107">
        <v>13.569556950511677</v>
      </c>
      <c r="F278" s="97">
        <v>31.65</v>
      </c>
      <c r="G278" s="103">
        <v>182114.79399999999</v>
      </c>
      <c r="H278" s="95">
        <v>991.4375</v>
      </c>
      <c r="I278" s="95">
        <v>0</v>
      </c>
      <c r="J278">
        <v>200.95500000000001</v>
      </c>
    </row>
    <row r="279" spans="1:10" x14ac:dyDescent="0.2">
      <c r="A279" s="91">
        <v>2023</v>
      </c>
      <c r="B279" s="91">
        <v>2</v>
      </c>
      <c r="C279" s="106"/>
      <c r="D279" s="95"/>
      <c r="E279" s="107">
        <v>13.569556950511677</v>
      </c>
      <c r="F279" s="97">
        <v>28.92</v>
      </c>
      <c r="G279" s="103">
        <v>182369.19633333333</v>
      </c>
      <c r="H279" s="95">
        <v>890.05499999999995</v>
      </c>
      <c r="I279" s="95">
        <v>0</v>
      </c>
      <c r="J279">
        <v>200.81866666666667</v>
      </c>
    </row>
    <row r="280" spans="1:10" x14ac:dyDescent="0.2">
      <c r="A280" s="91">
        <v>2023</v>
      </c>
      <c r="B280" s="91">
        <v>3</v>
      </c>
      <c r="C280" s="106"/>
      <c r="D280" s="95"/>
      <c r="E280" s="107">
        <v>13.569556950511677</v>
      </c>
      <c r="F280" s="97">
        <v>30.09</v>
      </c>
      <c r="G280" s="103">
        <v>182623.59866666666</v>
      </c>
      <c r="H280" s="95">
        <v>724.63750000000005</v>
      </c>
      <c r="I280" s="95">
        <v>0.92249999999999999</v>
      </c>
      <c r="J280">
        <v>200.68233333333333</v>
      </c>
    </row>
    <row r="281" spans="1:10" x14ac:dyDescent="0.2">
      <c r="A281" s="91">
        <v>2023</v>
      </c>
      <c r="B281" s="91">
        <v>4</v>
      </c>
      <c r="C281" s="106"/>
      <c r="D281" s="95"/>
      <c r="E281" s="107">
        <v>13.569556950511677</v>
      </c>
      <c r="F281" s="97">
        <v>30.49</v>
      </c>
      <c r="G281" s="103">
        <v>182878.00099999999</v>
      </c>
      <c r="H281" s="95">
        <v>433.4375</v>
      </c>
      <c r="I281" s="95">
        <v>13.477500000000001</v>
      </c>
      <c r="J281">
        <v>200.54599999999999</v>
      </c>
    </row>
    <row r="282" spans="1:10" x14ac:dyDescent="0.2">
      <c r="A282" s="91">
        <v>2023</v>
      </c>
      <c r="B282" s="91">
        <v>5</v>
      </c>
      <c r="C282" s="106"/>
      <c r="D282" s="95"/>
      <c r="E282" s="107">
        <v>13.569556950511677</v>
      </c>
      <c r="F282" s="97">
        <v>29.81</v>
      </c>
      <c r="G282" s="103">
        <v>183167.19500000001</v>
      </c>
      <c r="H282" s="95">
        <v>189.125</v>
      </c>
      <c r="I282" s="95">
        <v>46.06</v>
      </c>
      <c r="J282">
        <v>200.40033333333332</v>
      </c>
    </row>
    <row r="283" spans="1:10" x14ac:dyDescent="0.2">
      <c r="A283" s="91">
        <v>2023</v>
      </c>
      <c r="B283" s="91">
        <v>6</v>
      </c>
      <c r="C283" s="106"/>
      <c r="D283" s="95"/>
      <c r="E283" s="107">
        <v>13.569556950511677</v>
      </c>
      <c r="F283" s="97">
        <v>30.68</v>
      </c>
      <c r="G283" s="103">
        <v>183456.389</v>
      </c>
      <c r="H283" s="95">
        <v>50.362499999999997</v>
      </c>
      <c r="I283" s="95">
        <v>166.4075</v>
      </c>
      <c r="J283">
        <v>200.25466666666668</v>
      </c>
    </row>
    <row r="284" spans="1:10" x14ac:dyDescent="0.2">
      <c r="A284" s="91">
        <v>2023</v>
      </c>
      <c r="B284" s="91">
        <v>7</v>
      </c>
      <c r="C284" s="106"/>
      <c r="D284" s="95"/>
      <c r="E284" s="107">
        <v>13.569556950511677</v>
      </c>
      <c r="F284" s="97">
        <v>30.66</v>
      </c>
      <c r="G284" s="103">
        <v>183745.58300000001</v>
      </c>
      <c r="H284" s="95">
        <v>1.625</v>
      </c>
      <c r="I284" s="95">
        <v>326.005</v>
      </c>
      <c r="J284">
        <v>200.10900000000001</v>
      </c>
    </row>
    <row r="285" spans="1:10" x14ac:dyDescent="0.2">
      <c r="A285" s="91">
        <v>2023</v>
      </c>
      <c r="B285" s="91">
        <v>8</v>
      </c>
      <c r="C285" s="106"/>
      <c r="D285" s="95"/>
      <c r="E285" s="107">
        <v>13.569556950511677</v>
      </c>
      <c r="F285" s="97">
        <v>30.07</v>
      </c>
      <c r="G285" s="103">
        <v>184018.33800000002</v>
      </c>
      <c r="H285" s="95">
        <v>0.75</v>
      </c>
      <c r="I285" s="95">
        <v>348.8175</v>
      </c>
      <c r="J285">
        <v>199.97833333333335</v>
      </c>
    </row>
    <row r="286" spans="1:10" x14ac:dyDescent="0.2">
      <c r="A286" s="91">
        <v>2023</v>
      </c>
      <c r="B286" s="91">
        <v>9</v>
      </c>
      <c r="C286" s="106"/>
      <c r="D286" s="95"/>
      <c r="E286" s="107">
        <v>13.569556950511677</v>
      </c>
      <c r="F286" s="97">
        <v>30.72</v>
      </c>
      <c r="G286" s="103">
        <v>184291.09299999999</v>
      </c>
      <c r="H286" s="95">
        <v>11.752500000000001</v>
      </c>
      <c r="I286" s="95">
        <v>258.88</v>
      </c>
      <c r="J286">
        <v>199.84766666666667</v>
      </c>
    </row>
    <row r="287" spans="1:10" x14ac:dyDescent="0.2">
      <c r="A287" s="91">
        <v>2023</v>
      </c>
      <c r="B287" s="91">
        <v>10</v>
      </c>
      <c r="C287" s="106"/>
      <c r="D287" s="95"/>
      <c r="E287" s="107">
        <v>13.569556950511677</v>
      </c>
      <c r="F287" s="97">
        <v>30.56</v>
      </c>
      <c r="G287" s="103">
        <v>184563.848</v>
      </c>
      <c r="H287" s="95">
        <v>134.87</v>
      </c>
      <c r="I287" s="95">
        <v>71.42</v>
      </c>
      <c r="J287">
        <v>199.71700000000001</v>
      </c>
    </row>
    <row r="288" spans="1:10" x14ac:dyDescent="0.2">
      <c r="A288" s="91">
        <v>2023</v>
      </c>
      <c r="B288" s="91">
        <v>11</v>
      </c>
      <c r="C288" s="106"/>
      <c r="D288" s="95"/>
      <c r="E288" s="107">
        <v>13.569556950511677</v>
      </c>
      <c r="F288" s="97">
        <v>30.35</v>
      </c>
      <c r="G288" s="103">
        <v>184898.49566666665</v>
      </c>
      <c r="H288" s="95">
        <v>396.30250000000001</v>
      </c>
      <c r="I288" s="95">
        <v>6.6950000000000003</v>
      </c>
      <c r="J288">
        <v>199.66300000000001</v>
      </c>
    </row>
    <row r="289" spans="1:10" x14ac:dyDescent="0.2">
      <c r="A289" s="91">
        <v>2023</v>
      </c>
      <c r="B289" s="91">
        <v>12</v>
      </c>
      <c r="C289" s="106"/>
      <c r="D289" s="95"/>
      <c r="E289" s="107">
        <v>13.569556950511677</v>
      </c>
      <c r="F289" s="97">
        <v>31</v>
      </c>
      <c r="G289" s="103">
        <v>185233.14333333334</v>
      </c>
      <c r="H289" s="95">
        <v>714.28500000000008</v>
      </c>
      <c r="I289" s="95">
        <v>0.25</v>
      </c>
      <c r="J289">
        <v>199.60900000000001</v>
      </c>
    </row>
    <row r="290" spans="1:10" x14ac:dyDescent="0.2">
      <c r="A290" s="91">
        <v>2024</v>
      </c>
      <c r="B290" s="91">
        <v>1</v>
      </c>
      <c r="C290" s="106"/>
      <c r="D290" s="95"/>
      <c r="E290" s="107">
        <v>13.840948089521909</v>
      </c>
      <c r="F290" s="97">
        <v>31.65</v>
      </c>
      <c r="G290" s="103">
        <v>185567.791</v>
      </c>
      <c r="H290" s="95">
        <v>991.4375</v>
      </c>
      <c r="I290" s="95">
        <v>0</v>
      </c>
      <c r="J290">
        <v>199.55500000000001</v>
      </c>
    </row>
    <row r="291" spans="1:10" x14ac:dyDescent="0.2">
      <c r="A291" s="91">
        <v>2024</v>
      </c>
      <c r="B291" s="91">
        <v>2</v>
      </c>
      <c r="C291" s="106"/>
      <c r="D291" s="95"/>
      <c r="E291" s="107">
        <v>13.840948089521909</v>
      </c>
      <c r="F291" s="97">
        <v>29.92</v>
      </c>
      <c r="G291" s="103">
        <v>185863.36333333334</v>
      </c>
      <c r="H291" s="95">
        <v>890.05499999999995</v>
      </c>
      <c r="I291" s="95">
        <v>0</v>
      </c>
      <c r="J291">
        <v>199.46933333333334</v>
      </c>
    </row>
    <row r="292" spans="1:10" x14ac:dyDescent="0.2">
      <c r="A292" s="91">
        <v>2024</v>
      </c>
      <c r="B292" s="91">
        <v>3</v>
      </c>
      <c r="C292" s="106"/>
      <c r="D292" s="95"/>
      <c r="E292" s="107">
        <v>13.840948089521909</v>
      </c>
      <c r="F292" s="97">
        <v>30.09</v>
      </c>
      <c r="G292" s="103">
        <v>186158.93566666666</v>
      </c>
      <c r="H292" s="95">
        <v>724.63750000000005</v>
      </c>
      <c r="I292" s="95">
        <v>0.92249999999999999</v>
      </c>
      <c r="J292">
        <v>199.38366666666667</v>
      </c>
    </row>
    <row r="293" spans="1:10" x14ac:dyDescent="0.2">
      <c r="A293" s="91">
        <v>2024</v>
      </c>
      <c r="B293" s="91">
        <v>4</v>
      </c>
      <c r="C293" s="106"/>
      <c r="D293" s="95"/>
      <c r="E293" s="107">
        <v>13.840948089521909</v>
      </c>
      <c r="F293" s="97">
        <v>30.49</v>
      </c>
      <c r="G293" s="103">
        <v>186454.508</v>
      </c>
      <c r="H293" s="95">
        <v>433.4375</v>
      </c>
      <c r="I293" s="95">
        <v>13.477500000000001</v>
      </c>
      <c r="J293">
        <v>199.298</v>
      </c>
    </row>
    <row r="294" spans="1:10" x14ac:dyDescent="0.2">
      <c r="A294" s="91">
        <v>2024</v>
      </c>
      <c r="B294" s="91">
        <v>5</v>
      </c>
      <c r="C294" s="106"/>
      <c r="D294" s="95"/>
      <c r="E294" s="107">
        <v>13.840948089521909</v>
      </c>
      <c r="F294" s="97">
        <v>29.81</v>
      </c>
      <c r="G294" s="103">
        <v>186772.25833333333</v>
      </c>
      <c r="H294" s="95">
        <v>189.125</v>
      </c>
      <c r="I294" s="95">
        <v>46.06</v>
      </c>
      <c r="J294">
        <v>199.22833333333332</v>
      </c>
    </row>
    <row r="295" spans="1:10" x14ac:dyDescent="0.2">
      <c r="A295" s="91">
        <v>2024</v>
      </c>
      <c r="B295" s="91">
        <v>6</v>
      </c>
      <c r="C295" s="106"/>
      <c r="D295" s="95"/>
      <c r="E295" s="107">
        <v>13.840948089521909</v>
      </c>
      <c r="F295" s="97">
        <v>30.68</v>
      </c>
      <c r="G295" s="103">
        <v>187090.00866666666</v>
      </c>
      <c r="H295" s="95">
        <v>50.362499999999997</v>
      </c>
      <c r="I295" s="95">
        <v>166.4075</v>
      </c>
      <c r="J295">
        <v>199.15866666666668</v>
      </c>
    </row>
    <row r="296" spans="1:10" x14ac:dyDescent="0.2">
      <c r="A296" s="91">
        <v>2024</v>
      </c>
      <c r="B296" s="91">
        <v>7</v>
      </c>
      <c r="C296" s="106"/>
      <c r="D296" s="95"/>
      <c r="E296" s="107">
        <v>13.840948089521909</v>
      </c>
      <c r="F296" s="97">
        <v>30.66</v>
      </c>
      <c r="G296" s="103">
        <v>187407.75899999999</v>
      </c>
      <c r="H296" s="95">
        <v>1.625</v>
      </c>
      <c r="I296" s="95">
        <v>326.005</v>
      </c>
      <c r="J296">
        <v>199.089</v>
      </c>
    </row>
    <row r="297" spans="1:10" x14ac:dyDescent="0.2">
      <c r="A297" s="91">
        <v>2024</v>
      </c>
      <c r="B297" s="91">
        <v>8</v>
      </c>
      <c r="C297" s="106"/>
      <c r="D297" s="95"/>
      <c r="E297" s="107">
        <v>13.840948089521909</v>
      </c>
      <c r="F297" s="97">
        <v>30.07</v>
      </c>
      <c r="G297" s="103">
        <v>187692.78866666666</v>
      </c>
      <c r="H297" s="95">
        <v>0.75</v>
      </c>
      <c r="I297" s="95">
        <v>348.8175</v>
      </c>
      <c r="J297">
        <v>199.01733333333334</v>
      </c>
    </row>
    <row r="298" spans="1:10" x14ac:dyDescent="0.2">
      <c r="A298" s="91">
        <v>2024</v>
      </c>
      <c r="B298" s="91">
        <v>9</v>
      </c>
      <c r="C298" s="106"/>
      <c r="D298" s="95"/>
      <c r="E298" s="107">
        <v>13.840948089521909</v>
      </c>
      <c r="F298" s="97">
        <v>30.72</v>
      </c>
      <c r="G298" s="103">
        <v>187977.81833333333</v>
      </c>
      <c r="H298" s="95">
        <v>11.752500000000001</v>
      </c>
      <c r="I298" s="95">
        <v>258.88</v>
      </c>
      <c r="J298">
        <v>198.94566666666665</v>
      </c>
    </row>
    <row r="299" spans="1:10" x14ac:dyDescent="0.2">
      <c r="A299" s="91">
        <v>2024</v>
      </c>
      <c r="B299" s="91">
        <v>10</v>
      </c>
      <c r="C299" s="106"/>
      <c r="D299" s="95"/>
      <c r="E299" s="107">
        <v>13.840948089521909</v>
      </c>
      <c r="F299" s="97">
        <v>30.56</v>
      </c>
      <c r="G299" s="103">
        <v>188262.848</v>
      </c>
      <c r="H299" s="95">
        <v>134.87</v>
      </c>
      <c r="I299" s="95">
        <v>71.42</v>
      </c>
      <c r="J299">
        <v>198.874</v>
      </c>
    </row>
    <row r="300" spans="1:10" x14ac:dyDescent="0.2">
      <c r="A300" s="91">
        <v>2024</v>
      </c>
      <c r="B300" s="91">
        <v>11</v>
      </c>
      <c r="C300" s="106"/>
      <c r="D300" s="95"/>
      <c r="E300" s="107">
        <v>13.840948089521909</v>
      </c>
      <c r="F300" s="97">
        <v>30.35</v>
      </c>
      <c r="G300" s="103">
        <v>188594.429</v>
      </c>
      <c r="H300" s="95">
        <v>396.30250000000001</v>
      </c>
      <c r="I300" s="95">
        <v>6.6950000000000003</v>
      </c>
      <c r="J300">
        <v>198.82266666666666</v>
      </c>
    </row>
    <row r="301" spans="1:10" x14ac:dyDescent="0.2">
      <c r="A301" s="91">
        <v>2024</v>
      </c>
      <c r="B301" s="91">
        <v>12</v>
      </c>
      <c r="C301" s="106"/>
      <c r="D301" s="95"/>
      <c r="E301" s="107">
        <v>13.840948089521909</v>
      </c>
      <c r="F301" s="97">
        <v>31</v>
      </c>
      <c r="G301" s="103">
        <v>188926.00999999998</v>
      </c>
      <c r="H301" s="95">
        <v>714.28500000000008</v>
      </c>
      <c r="I301" s="95">
        <v>0.25</v>
      </c>
      <c r="J301">
        <v>198.77133333333333</v>
      </c>
    </row>
    <row r="302" spans="1:10" x14ac:dyDescent="0.2">
      <c r="A302" s="91">
        <v>2025</v>
      </c>
      <c r="B302" s="91">
        <v>1</v>
      </c>
      <c r="C302" s="106"/>
      <c r="D302" s="95"/>
      <c r="E302" s="107">
        <v>14.117767051312347</v>
      </c>
      <c r="F302" s="97">
        <v>31.65</v>
      </c>
      <c r="G302" s="103">
        <v>189257.59099999999</v>
      </c>
      <c r="H302" s="95">
        <v>991.4375</v>
      </c>
      <c r="I302" s="95">
        <v>0</v>
      </c>
      <c r="J302">
        <v>198.72</v>
      </c>
    </row>
    <row r="303" spans="1:10" x14ac:dyDescent="0.2">
      <c r="A303" s="91">
        <v>2025</v>
      </c>
      <c r="B303" s="91">
        <v>2</v>
      </c>
      <c r="C303" s="106"/>
      <c r="D303" s="95"/>
      <c r="E303" s="107">
        <v>14.117767051312347</v>
      </c>
      <c r="F303" s="97">
        <v>29.92</v>
      </c>
      <c r="G303" s="103">
        <v>189564.15266666666</v>
      </c>
      <c r="H303" s="95">
        <v>890.05499999999995</v>
      </c>
      <c r="I303" s="95">
        <v>0</v>
      </c>
      <c r="J303">
        <v>198.65799999999999</v>
      </c>
    </row>
    <row r="304" spans="1:10" x14ac:dyDescent="0.2">
      <c r="A304" s="91">
        <v>2025</v>
      </c>
      <c r="B304" s="91">
        <v>3</v>
      </c>
      <c r="C304" s="106"/>
      <c r="D304" s="95"/>
      <c r="E304" s="107">
        <v>14.117767051312347</v>
      </c>
      <c r="F304" s="97">
        <v>30.09</v>
      </c>
      <c r="G304" s="103">
        <v>189870.71433333334</v>
      </c>
      <c r="H304" s="95">
        <v>724.63750000000005</v>
      </c>
      <c r="I304" s="95">
        <v>0.92249999999999999</v>
      </c>
      <c r="J304">
        <v>198.596</v>
      </c>
    </row>
    <row r="305" spans="1:10" x14ac:dyDescent="0.2">
      <c r="A305" s="91">
        <v>2025</v>
      </c>
      <c r="B305" s="91">
        <v>4</v>
      </c>
      <c r="C305" s="106"/>
      <c r="D305" s="95"/>
      <c r="E305" s="107">
        <v>14.117767051312347</v>
      </c>
      <c r="F305" s="97">
        <v>30.49</v>
      </c>
      <c r="G305" s="103">
        <v>190177.27600000001</v>
      </c>
      <c r="H305" s="95">
        <v>433.4375</v>
      </c>
      <c r="I305" s="95">
        <v>13.477500000000001</v>
      </c>
      <c r="J305">
        <v>198.53399999999999</v>
      </c>
    </row>
    <row r="306" spans="1:10" x14ac:dyDescent="0.2">
      <c r="A306" s="91">
        <v>2025</v>
      </c>
      <c r="B306" s="91">
        <v>5</v>
      </c>
      <c r="C306" s="106"/>
      <c r="D306" s="95"/>
      <c r="E306" s="107">
        <v>14.117767051312347</v>
      </c>
      <c r="F306" s="97">
        <v>29.81</v>
      </c>
      <c r="G306" s="103">
        <v>190500.10266666667</v>
      </c>
      <c r="H306" s="95">
        <v>189.125</v>
      </c>
      <c r="I306" s="95">
        <v>46.06</v>
      </c>
      <c r="J306">
        <v>198.47266666666667</v>
      </c>
    </row>
    <row r="307" spans="1:10" x14ac:dyDescent="0.2">
      <c r="A307" s="91">
        <v>2025</v>
      </c>
      <c r="B307" s="91">
        <v>6</v>
      </c>
      <c r="C307" s="106"/>
      <c r="D307" s="95"/>
      <c r="E307" s="107">
        <v>14.117767051312347</v>
      </c>
      <c r="F307" s="97">
        <v>30.68</v>
      </c>
      <c r="G307" s="103">
        <v>190822.92933333333</v>
      </c>
      <c r="H307" s="95">
        <v>50.362499999999997</v>
      </c>
      <c r="I307" s="95">
        <v>166.4075</v>
      </c>
      <c r="J307">
        <v>198.41133333333332</v>
      </c>
    </row>
    <row r="308" spans="1:10" x14ac:dyDescent="0.2">
      <c r="A308" s="91">
        <v>2025</v>
      </c>
      <c r="B308" s="91">
        <v>7</v>
      </c>
      <c r="C308" s="106"/>
      <c r="D308" s="95"/>
      <c r="E308" s="107">
        <v>14.117767051312347</v>
      </c>
      <c r="F308" s="97">
        <v>30.66</v>
      </c>
      <c r="G308" s="103">
        <v>191145.75599999999</v>
      </c>
      <c r="H308" s="95">
        <v>1.625</v>
      </c>
      <c r="I308" s="95">
        <v>326.005</v>
      </c>
      <c r="J308">
        <v>198.35</v>
      </c>
    </row>
    <row r="309" spans="1:10" x14ac:dyDescent="0.2">
      <c r="A309" s="91">
        <v>2025</v>
      </c>
      <c r="B309" s="91">
        <v>8</v>
      </c>
      <c r="C309" s="106"/>
      <c r="D309" s="95"/>
      <c r="E309" s="107">
        <v>14.117767051312347</v>
      </c>
      <c r="F309" s="97">
        <v>30.07</v>
      </c>
      <c r="G309" s="103">
        <v>191437.72366666666</v>
      </c>
      <c r="H309" s="95">
        <v>0.75</v>
      </c>
      <c r="I309" s="95">
        <v>348.8175</v>
      </c>
      <c r="J309">
        <v>198.32300000000001</v>
      </c>
    </row>
    <row r="310" spans="1:10" x14ac:dyDescent="0.2">
      <c r="A310" s="91">
        <v>2025</v>
      </c>
      <c r="B310" s="91">
        <v>9</v>
      </c>
      <c r="C310" s="106"/>
      <c r="D310" s="95"/>
      <c r="E310" s="107">
        <v>14.117767051312347</v>
      </c>
      <c r="F310" s="97">
        <v>30.72</v>
      </c>
      <c r="G310" s="103">
        <v>191729.69133333335</v>
      </c>
      <c r="H310" s="95">
        <v>11.752500000000001</v>
      </c>
      <c r="I310" s="95">
        <v>258.88</v>
      </c>
      <c r="J310">
        <v>198.29599999999999</v>
      </c>
    </row>
    <row r="311" spans="1:10" x14ac:dyDescent="0.2">
      <c r="A311" s="91">
        <v>2025</v>
      </c>
      <c r="B311" s="91">
        <v>10</v>
      </c>
      <c r="C311" s="106"/>
      <c r="D311" s="95"/>
      <c r="E311" s="107">
        <v>14.117767051312347</v>
      </c>
      <c r="F311" s="97">
        <v>30.56</v>
      </c>
      <c r="G311" s="103">
        <v>192021.65900000001</v>
      </c>
      <c r="H311" s="95">
        <v>134.87</v>
      </c>
      <c r="I311" s="95">
        <v>71.42</v>
      </c>
      <c r="J311">
        <v>198.26900000000001</v>
      </c>
    </row>
    <row r="312" spans="1:10" x14ac:dyDescent="0.2">
      <c r="A312" s="91">
        <v>2025</v>
      </c>
      <c r="B312" s="91">
        <v>11</v>
      </c>
      <c r="C312" s="106"/>
      <c r="D312" s="95"/>
      <c r="E312" s="107">
        <v>14.117767051312347</v>
      </c>
      <c r="F312" s="97">
        <v>30.35</v>
      </c>
      <c r="G312" s="103">
        <v>192367.44200000001</v>
      </c>
      <c r="H312" s="95">
        <v>396.30250000000001</v>
      </c>
      <c r="I312" s="95">
        <v>6.6950000000000003</v>
      </c>
      <c r="J312">
        <v>198.24133333333333</v>
      </c>
    </row>
    <row r="313" spans="1:10" x14ac:dyDescent="0.2">
      <c r="A313" s="91">
        <v>2025</v>
      </c>
      <c r="B313" s="91">
        <v>12</v>
      </c>
      <c r="C313" s="106"/>
      <c r="D313" s="95"/>
      <c r="E313" s="107">
        <v>14.117767051312347</v>
      </c>
      <c r="F313" s="97">
        <v>31</v>
      </c>
      <c r="G313" s="103">
        <v>192713.22500000001</v>
      </c>
      <c r="H313" s="95">
        <v>714.28500000000008</v>
      </c>
      <c r="I313" s="95">
        <v>0.25</v>
      </c>
      <c r="J313">
        <v>198.21366666666668</v>
      </c>
    </row>
    <row r="314" spans="1:10" x14ac:dyDescent="0.2">
      <c r="A314" s="91">
        <v>2026</v>
      </c>
      <c r="B314" s="91">
        <v>1</v>
      </c>
      <c r="C314" s="106"/>
      <c r="D314" s="95"/>
      <c r="E314" s="107">
        <v>14.400122392338593</v>
      </c>
      <c r="F314" s="97">
        <v>31.65</v>
      </c>
      <c r="G314" s="103">
        <v>193059.008</v>
      </c>
      <c r="H314" s="95">
        <v>991.4375</v>
      </c>
      <c r="I314" s="95">
        <v>0</v>
      </c>
      <c r="J314">
        <v>198.18600000000001</v>
      </c>
    </row>
    <row r="315" spans="1:10" x14ac:dyDescent="0.2">
      <c r="A315" s="91">
        <v>2026</v>
      </c>
      <c r="B315" s="91">
        <v>2</v>
      </c>
      <c r="C315" s="106"/>
      <c r="D315" s="95"/>
      <c r="E315" s="107">
        <v>14.400122392338593</v>
      </c>
      <c r="F315" s="97">
        <v>28.92</v>
      </c>
      <c r="G315" s="103">
        <v>193372.212</v>
      </c>
      <c r="H315" s="95">
        <v>890.05499999999995</v>
      </c>
      <c r="I315" s="95">
        <v>0</v>
      </c>
      <c r="J315">
        <v>198.15</v>
      </c>
    </row>
    <row r="316" spans="1:10" x14ac:dyDescent="0.2">
      <c r="A316" s="91">
        <v>2026</v>
      </c>
      <c r="B316" s="91">
        <v>3</v>
      </c>
      <c r="C316" s="106"/>
      <c r="D316" s="95"/>
      <c r="E316" s="107">
        <v>14.400122392338593</v>
      </c>
      <c r="F316" s="97">
        <v>30.09</v>
      </c>
      <c r="G316" s="103">
        <v>193685.416</v>
      </c>
      <c r="H316" s="95">
        <v>724.63750000000005</v>
      </c>
      <c r="I316" s="95">
        <v>0.92249999999999999</v>
      </c>
      <c r="J316">
        <v>198.114</v>
      </c>
    </row>
    <row r="317" spans="1:10" x14ac:dyDescent="0.2">
      <c r="A317" s="91">
        <v>2026</v>
      </c>
      <c r="B317" s="91">
        <v>4</v>
      </c>
      <c r="C317" s="106"/>
      <c r="D317" s="95"/>
      <c r="E317" s="107">
        <v>14.400122392338593</v>
      </c>
      <c r="F317" s="97">
        <v>30.49</v>
      </c>
      <c r="G317" s="103">
        <v>193998.62</v>
      </c>
      <c r="H317" s="95">
        <v>433.4375</v>
      </c>
      <c r="I317" s="95">
        <v>13.477500000000001</v>
      </c>
      <c r="J317">
        <v>198.078</v>
      </c>
    </row>
    <row r="318" spans="1:10" x14ac:dyDescent="0.2">
      <c r="A318" s="91">
        <v>2026</v>
      </c>
      <c r="B318" s="91">
        <v>5</v>
      </c>
      <c r="C318" s="106"/>
      <c r="D318" s="95"/>
      <c r="E318" s="107">
        <v>14.400122392338593</v>
      </c>
      <c r="F318" s="97">
        <v>29.81</v>
      </c>
      <c r="G318" s="103">
        <v>194321.516</v>
      </c>
      <c r="H318" s="95">
        <v>189.125</v>
      </c>
      <c r="I318" s="95">
        <v>46.06</v>
      </c>
      <c r="J318">
        <v>198.065</v>
      </c>
    </row>
    <row r="319" spans="1:10" x14ac:dyDescent="0.2">
      <c r="A319" s="91">
        <v>2026</v>
      </c>
      <c r="B319" s="91">
        <v>6</v>
      </c>
      <c r="C319" s="106"/>
      <c r="D319" s="95"/>
      <c r="E319" s="107">
        <v>14.400122392338593</v>
      </c>
      <c r="F319" s="97">
        <v>30.68</v>
      </c>
      <c r="G319" s="103">
        <v>194644.41199999998</v>
      </c>
      <c r="H319" s="95">
        <v>50.362499999999997</v>
      </c>
      <c r="I319" s="95">
        <v>166.4075</v>
      </c>
      <c r="J319">
        <v>198.05199999999999</v>
      </c>
    </row>
    <row r="320" spans="1:10" x14ac:dyDescent="0.2">
      <c r="A320" s="91">
        <v>2026</v>
      </c>
      <c r="B320" s="91">
        <v>7</v>
      </c>
      <c r="C320" s="106"/>
      <c r="D320" s="95"/>
      <c r="E320" s="107">
        <v>14.400122392338593</v>
      </c>
      <c r="F320" s="97">
        <v>30.66</v>
      </c>
      <c r="G320" s="103">
        <v>194967.30799999999</v>
      </c>
      <c r="H320" s="95">
        <v>1.625</v>
      </c>
      <c r="I320" s="95">
        <v>326.005</v>
      </c>
      <c r="J320">
        <v>198.03899999999999</v>
      </c>
    </row>
    <row r="321" spans="1:10" x14ac:dyDescent="0.2">
      <c r="A321" s="91">
        <v>2026</v>
      </c>
      <c r="B321" s="91">
        <v>8</v>
      </c>
      <c r="C321" s="106"/>
      <c r="D321" s="95"/>
      <c r="E321" s="107">
        <v>14.400122392338593</v>
      </c>
      <c r="F321" s="97">
        <v>30.07</v>
      </c>
      <c r="G321" s="103">
        <v>195258.818</v>
      </c>
      <c r="H321" s="95">
        <v>0.75</v>
      </c>
      <c r="I321" s="95">
        <v>348.8175</v>
      </c>
      <c r="J321">
        <v>198.03666666666666</v>
      </c>
    </row>
    <row r="322" spans="1:10" x14ac:dyDescent="0.2">
      <c r="A322" s="91">
        <v>2026</v>
      </c>
      <c r="B322" s="91">
        <v>9</v>
      </c>
      <c r="C322" s="106"/>
      <c r="D322" s="95"/>
      <c r="E322" s="107">
        <v>14.400122392338593</v>
      </c>
      <c r="F322" s="97">
        <v>30.72</v>
      </c>
      <c r="G322" s="103">
        <v>195550.32799999998</v>
      </c>
      <c r="H322" s="95">
        <v>11.752500000000001</v>
      </c>
      <c r="I322" s="95">
        <v>258.88</v>
      </c>
      <c r="J322">
        <v>198.03433333333334</v>
      </c>
    </row>
    <row r="323" spans="1:10" x14ac:dyDescent="0.2">
      <c r="A323" s="91">
        <v>2026</v>
      </c>
      <c r="B323" s="91">
        <v>10</v>
      </c>
      <c r="C323" s="106"/>
      <c r="D323" s="95"/>
      <c r="E323" s="107">
        <v>14.400122392338593</v>
      </c>
      <c r="F323" s="97">
        <v>30.56</v>
      </c>
      <c r="G323" s="103">
        <v>195841.83799999999</v>
      </c>
      <c r="H323" s="95">
        <v>134.87</v>
      </c>
      <c r="I323" s="95">
        <v>71.42</v>
      </c>
      <c r="J323">
        <v>198.03200000000001</v>
      </c>
    </row>
    <row r="324" spans="1:10" x14ac:dyDescent="0.2">
      <c r="A324" s="91">
        <v>2026</v>
      </c>
      <c r="B324" s="91">
        <v>11</v>
      </c>
      <c r="C324" s="106"/>
      <c r="D324" s="95"/>
      <c r="E324" s="107">
        <v>14.400122392338593</v>
      </c>
      <c r="F324" s="97">
        <v>30.35</v>
      </c>
      <c r="G324" s="103">
        <v>196187.44566666667</v>
      </c>
      <c r="H324" s="95">
        <v>396.30250000000001</v>
      </c>
      <c r="I324" s="95">
        <v>6.6950000000000003</v>
      </c>
      <c r="J324">
        <v>198.02833333333334</v>
      </c>
    </row>
    <row r="325" spans="1:10" x14ac:dyDescent="0.2">
      <c r="A325" s="91">
        <v>2026</v>
      </c>
      <c r="B325" s="91">
        <v>12</v>
      </c>
      <c r="C325" s="106"/>
      <c r="D325" s="95"/>
      <c r="E325" s="107">
        <v>14.400122392338593</v>
      </c>
      <c r="F325" s="97">
        <v>31</v>
      </c>
      <c r="G325" s="103">
        <v>196533.05333333332</v>
      </c>
      <c r="H325" s="95">
        <v>714.28500000000008</v>
      </c>
      <c r="I325" s="95">
        <v>0.25</v>
      </c>
      <c r="J325">
        <v>198.02466666666666</v>
      </c>
    </row>
    <row r="326" spans="1:10" x14ac:dyDescent="0.2">
      <c r="A326" s="91">
        <v>2027</v>
      </c>
      <c r="B326" s="91">
        <v>1</v>
      </c>
      <c r="C326" s="106"/>
      <c r="D326" s="95"/>
      <c r="E326" s="107">
        <v>14.688124840185365</v>
      </c>
      <c r="F326" s="97">
        <v>31.65</v>
      </c>
      <c r="G326" s="103">
        <v>196878.66099999999</v>
      </c>
      <c r="H326" s="95">
        <v>991.4375</v>
      </c>
      <c r="I326" s="95">
        <v>0</v>
      </c>
      <c r="J326">
        <v>198.02099999999999</v>
      </c>
    </row>
    <row r="327" spans="1:10" x14ac:dyDescent="0.2">
      <c r="A327" s="91">
        <v>2027</v>
      </c>
      <c r="B327" s="91">
        <v>2</v>
      </c>
      <c r="C327" s="106"/>
      <c r="D327" s="95"/>
      <c r="E327" s="107">
        <v>14.688124840185365</v>
      </c>
      <c r="F327" s="97">
        <v>28.92</v>
      </c>
      <c r="G327" s="103">
        <v>197195.31066666666</v>
      </c>
      <c r="H327" s="95">
        <v>890.05499999999995</v>
      </c>
      <c r="I327" s="95">
        <v>0</v>
      </c>
      <c r="J327">
        <v>198.02233333333334</v>
      </c>
    </row>
    <row r="328" spans="1:10" x14ac:dyDescent="0.2">
      <c r="A328" s="91">
        <v>2027</v>
      </c>
      <c r="B328" s="91">
        <v>3</v>
      </c>
      <c r="C328" s="106"/>
      <c r="D328" s="95"/>
      <c r="E328" s="107">
        <v>14.688124840185365</v>
      </c>
      <c r="F328" s="97">
        <v>30.09</v>
      </c>
      <c r="G328" s="103">
        <v>197511.96033333332</v>
      </c>
      <c r="H328" s="95">
        <v>724.63750000000005</v>
      </c>
      <c r="I328" s="95">
        <v>0.92249999999999999</v>
      </c>
      <c r="J328">
        <v>198.02366666666666</v>
      </c>
    </row>
    <row r="329" spans="1:10" x14ac:dyDescent="0.2">
      <c r="A329" s="91">
        <v>2027</v>
      </c>
      <c r="B329" s="91">
        <v>4</v>
      </c>
      <c r="C329" s="106"/>
      <c r="D329" s="95"/>
      <c r="E329" s="107">
        <v>14.688124840185365</v>
      </c>
      <c r="F329" s="97">
        <v>30.49</v>
      </c>
      <c r="G329" s="103">
        <v>197828.61</v>
      </c>
      <c r="H329" s="95">
        <v>433.4375</v>
      </c>
      <c r="I329" s="95">
        <v>13.477500000000001</v>
      </c>
      <c r="J329">
        <v>198.02500000000001</v>
      </c>
    </row>
    <row r="330" spans="1:10" x14ac:dyDescent="0.2">
      <c r="A330" s="91">
        <v>2027</v>
      </c>
      <c r="B330" s="91">
        <v>5</v>
      </c>
      <c r="C330" s="106"/>
      <c r="D330" s="95"/>
      <c r="E330" s="107">
        <v>14.688124840185365</v>
      </c>
      <c r="F330" s="97">
        <v>29.81</v>
      </c>
      <c r="G330" s="103">
        <v>198150.31099999999</v>
      </c>
      <c r="H330" s="95">
        <v>189.125</v>
      </c>
      <c r="I330" s="95">
        <v>46.06</v>
      </c>
      <c r="J330">
        <v>198.03</v>
      </c>
    </row>
    <row r="331" spans="1:10" x14ac:dyDescent="0.2">
      <c r="A331" s="91">
        <v>2027</v>
      </c>
      <c r="B331" s="91">
        <v>6</v>
      </c>
      <c r="C331" s="106"/>
      <c r="D331" s="95"/>
      <c r="E331" s="107">
        <v>14.688124840185365</v>
      </c>
      <c r="F331" s="97">
        <v>30.68</v>
      </c>
      <c r="G331" s="103">
        <v>198472.01199999999</v>
      </c>
      <c r="H331" s="95">
        <v>50.362499999999997</v>
      </c>
      <c r="I331" s="95">
        <v>166.4075</v>
      </c>
      <c r="J331">
        <v>198.035</v>
      </c>
    </row>
    <row r="332" spans="1:10" x14ac:dyDescent="0.2">
      <c r="A332" s="91">
        <v>2027</v>
      </c>
      <c r="B332" s="91">
        <v>7</v>
      </c>
      <c r="C332" s="106"/>
      <c r="D332" s="95"/>
      <c r="E332" s="107">
        <v>14.688124840185365</v>
      </c>
      <c r="F332" s="97">
        <v>30.66</v>
      </c>
      <c r="G332" s="103">
        <v>198793.71299999999</v>
      </c>
      <c r="H332" s="95">
        <v>1.625</v>
      </c>
      <c r="I332" s="95">
        <v>326.005</v>
      </c>
      <c r="J332">
        <v>198.04</v>
      </c>
    </row>
    <row r="333" spans="1:10" x14ac:dyDescent="0.2">
      <c r="A333" s="91">
        <v>2027</v>
      </c>
      <c r="B333" s="91">
        <v>8</v>
      </c>
      <c r="C333" s="106"/>
      <c r="D333" s="95"/>
      <c r="E333" s="107">
        <v>14.688124840185365</v>
      </c>
      <c r="F333" s="97">
        <v>30.07</v>
      </c>
      <c r="G333" s="103">
        <v>199085.45666666667</v>
      </c>
      <c r="H333" s="95">
        <v>0.75</v>
      </c>
      <c r="I333" s="95">
        <v>348.8175</v>
      </c>
      <c r="J333">
        <v>198.07499999999999</v>
      </c>
    </row>
    <row r="334" spans="1:10" x14ac:dyDescent="0.2">
      <c r="A334" s="91">
        <v>2027</v>
      </c>
      <c r="B334" s="91">
        <v>9</v>
      </c>
      <c r="C334" s="106"/>
      <c r="D334" s="95"/>
      <c r="E334" s="107">
        <v>14.688124840185365</v>
      </c>
      <c r="F334" s="97">
        <v>30.72</v>
      </c>
      <c r="G334" s="103">
        <v>199377.20033333331</v>
      </c>
      <c r="H334" s="95">
        <v>11.752500000000001</v>
      </c>
      <c r="I334" s="95">
        <v>258.88</v>
      </c>
      <c r="J334">
        <v>198.11</v>
      </c>
    </row>
    <row r="335" spans="1:10" x14ac:dyDescent="0.2">
      <c r="A335" s="91">
        <v>2027</v>
      </c>
      <c r="B335" s="91">
        <v>10</v>
      </c>
      <c r="C335" s="106"/>
      <c r="D335" s="95"/>
      <c r="E335" s="107">
        <v>14.688124840185365</v>
      </c>
      <c r="F335" s="97">
        <v>30.56</v>
      </c>
      <c r="G335" s="103">
        <v>199668.94399999999</v>
      </c>
      <c r="H335" s="95">
        <v>134.87</v>
      </c>
      <c r="I335" s="95">
        <v>71.42</v>
      </c>
      <c r="J335">
        <v>198.14500000000001</v>
      </c>
    </row>
    <row r="336" spans="1:10" x14ac:dyDescent="0.2">
      <c r="A336" s="91">
        <v>2027</v>
      </c>
      <c r="B336" s="91">
        <v>11</v>
      </c>
      <c r="C336" s="106"/>
      <c r="D336" s="95"/>
      <c r="E336" s="107">
        <v>14.688124840185365</v>
      </c>
      <c r="F336" s="97">
        <v>30.35</v>
      </c>
      <c r="G336" s="103">
        <v>199995.215</v>
      </c>
      <c r="H336" s="95">
        <v>396.30250000000001</v>
      </c>
      <c r="I336" s="95">
        <v>6.6950000000000003</v>
      </c>
      <c r="J336">
        <v>198.167</v>
      </c>
    </row>
    <row r="337" spans="1:10" x14ac:dyDescent="0.2">
      <c r="A337" s="91">
        <v>2027</v>
      </c>
      <c r="B337" s="91">
        <v>12</v>
      </c>
      <c r="C337" s="106"/>
      <c r="D337" s="95"/>
      <c r="E337" s="107">
        <v>14.688124840185365</v>
      </c>
      <c r="F337" s="97">
        <v>31</v>
      </c>
      <c r="G337" s="103">
        <v>200321.486</v>
      </c>
      <c r="H337" s="95">
        <v>714.28500000000008</v>
      </c>
      <c r="I337" s="95">
        <v>0.25</v>
      </c>
      <c r="J337">
        <v>198.18900000000002</v>
      </c>
    </row>
    <row r="338" spans="1:10" x14ac:dyDescent="0.2">
      <c r="A338" s="91">
        <v>2028</v>
      </c>
      <c r="B338" s="91">
        <v>1</v>
      </c>
      <c r="C338" s="106"/>
      <c r="D338" s="95"/>
      <c r="E338" s="107">
        <v>14.981887336989072</v>
      </c>
      <c r="F338" s="97">
        <v>31.65</v>
      </c>
      <c r="G338" s="103">
        <v>200647.75700000001</v>
      </c>
      <c r="H338" s="95">
        <v>991.4375</v>
      </c>
      <c r="I338" s="95">
        <v>0</v>
      </c>
      <c r="J338">
        <v>198.21100000000001</v>
      </c>
    </row>
    <row r="339" spans="1:10" x14ac:dyDescent="0.2">
      <c r="A339" s="91">
        <v>2028</v>
      </c>
      <c r="B339" s="91">
        <v>2</v>
      </c>
      <c r="C339" s="106"/>
      <c r="D339" s="95"/>
      <c r="E339" s="107">
        <v>14.981887336989072</v>
      </c>
      <c r="F339" s="97">
        <v>28.92</v>
      </c>
      <c r="G339" s="103">
        <v>200954.14533333335</v>
      </c>
      <c r="H339" s="95">
        <v>890.05499999999995</v>
      </c>
      <c r="I339" s="95">
        <v>0</v>
      </c>
      <c r="J339">
        <v>198.21700000000001</v>
      </c>
    </row>
    <row r="340" spans="1:10" x14ac:dyDescent="0.2">
      <c r="A340" s="91">
        <v>2028</v>
      </c>
      <c r="B340" s="91">
        <v>3</v>
      </c>
      <c r="C340" s="106"/>
      <c r="D340" s="95"/>
      <c r="E340" s="107">
        <v>14.981887336989072</v>
      </c>
      <c r="F340" s="97">
        <v>30.09</v>
      </c>
      <c r="G340" s="103">
        <v>201260.53366666666</v>
      </c>
      <c r="H340" s="95">
        <v>724.63750000000005</v>
      </c>
      <c r="I340" s="95">
        <v>0.92249999999999999</v>
      </c>
      <c r="J340">
        <v>198.22300000000001</v>
      </c>
    </row>
    <row r="341" spans="1:10" x14ac:dyDescent="0.2">
      <c r="A341" s="91">
        <v>2028</v>
      </c>
      <c r="B341" s="91">
        <v>4</v>
      </c>
      <c r="C341" s="106"/>
      <c r="D341" s="95"/>
      <c r="E341" s="107">
        <v>14.981887336989072</v>
      </c>
      <c r="F341" s="97">
        <v>30.49</v>
      </c>
      <c r="G341" s="103">
        <v>201566.92199999999</v>
      </c>
      <c r="H341" s="95">
        <v>433.4375</v>
      </c>
      <c r="I341" s="95">
        <v>13.477500000000001</v>
      </c>
      <c r="J341">
        <v>198.22900000000001</v>
      </c>
    </row>
    <row r="342" spans="1:10" x14ac:dyDescent="0.2">
      <c r="A342" s="91">
        <v>2028</v>
      </c>
      <c r="B342" s="91">
        <v>5</v>
      </c>
      <c r="C342" s="106"/>
      <c r="D342" s="95"/>
      <c r="E342" s="107">
        <v>14.981887336989072</v>
      </c>
      <c r="F342" s="97">
        <v>29.81</v>
      </c>
      <c r="G342" s="103">
        <v>201892.61466666666</v>
      </c>
      <c r="H342" s="95">
        <v>189.125</v>
      </c>
      <c r="I342" s="95">
        <v>46.06</v>
      </c>
      <c r="J342">
        <v>198.24600000000001</v>
      </c>
    </row>
    <row r="343" spans="1:10" x14ac:dyDescent="0.2">
      <c r="A343" s="91">
        <v>2028</v>
      </c>
      <c r="B343" s="91">
        <v>6</v>
      </c>
      <c r="C343" s="106"/>
      <c r="D343" s="95"/>
      <c r="E343" s="107">
        <v>14.981887336989072</v>
      </c>
      <c r="F343" s="97">
        <v>30.68</v>
      </c>
      <c r="G343" s="103">
        <v>202218.30733333333</v>
      </c>
      <c r="H343" s="95">
        <v>50.362499999999997</v>
      </c>
      <c r="I343" s="95">
        <v>166.4075</v>
      </c>
      <c r="J343">
        <v>198.26300000000001</v>
      </c>
    </row>
    <row r="344" spans="1:10" x14ac:dyDescent="0.2">
      <c r="A344" s="91">
        <v>2028</v>
      </c>
      <c r="B344" s="91">
        <v>7</v>
      </c>
      <c r="C344" s="106"/>
      <c r="D344" s="95"/>
      <c r="E344" s="107">
        <v>14.981887336989072</v>
      </c>
      <c r="F344" s="97">
        <v>30.66</v>
      </c>
      <c r="G344" s="103">
        <v>202544</v>
      </c>
      <c r="H344" s="95">
        <v>1.625</v>
      </c>
      <c r="I344" s="95">
        <v>326.005</v>
      </c>
      <c r="J344">
        <v>198.28</v>
      </c>
    </row>
    <row r="345" spans="1:10" x14ac:dyDescent="0.2">
      <c r="A345" s="91">
        <v>2028</v>
      </c>
      <c r="B345" s="91">
        <v>8</v>
      </c>
      <c r="C345" s="106"/>
      <c r="D345" s="95"/>
      <c r="E345" s="107">
        <v>14.981887336989072</v>
      </c>
      <c r="F345" s="97">
        <v>30.07</v>
      </c>
      <c r="G345" s="103">
        <v>202852.70233333332</v>
      </c>
      <c r="H345" s="95">
        <v>0.75</v>
      </c>
      <c r="I345" s="95">
        <v>348.8175</v>
      </c>
      <c r="J345">
        <v>198.30766666666668</v>
      </c>
    </row>
    <row r="346" spans="1:10" x14ac:dyDescent="0.2">
      <c r="A346" s="91">
        <v>2028</v>
      </c>
      <c r="B346" s="91">
        <v>9</v>
      </c>
      <c r="C346" s="106"/>
      <c r="D346" s="95"/>
      <c r="E346" s="107">
        <v>14.981887336989072</v>
      </c>
      <c r="F346" s="97">
        <v>30.72</v>
      </c>
      <c r="G346" s="103">
        <v>203161.40466666667</v>
      </c>
      <c r="H346" s="95">
        <v>11.752500000000001</v>
      </c>
      <c r="I346" s="95">
        <v>258.88</v>
      </c>
      <c r="J346">
        <v>198.33533333333332</v>
      </c>
    </row>
    <row r="347" spans="1:10" x14ac:dyDescent="0.2">
      <c r="A347" s="91">
        <v>2028</v>
      </c>
      <c r="B347" s="91">
        <v>10</v>
      </c>
      <c r="C347" s="106"/>
      <c r="D347" s="95"/>
      <c r="E347" s="107">
        <v>14.981887336989072</v>
      </c>
      <c r="F347" s="97">
        <v>30.56</v>
      </c>
      <c r="G347" s="103">
        <v>203470.10699999999</v>
      </c>
      <c r="H347" s="95">
        <v>134.87</v>
      </c>
      <c r="I347" s="95">
        <v>71.42</v>
      </c>
      <c r="J347">
        <v>198.363</v>
      </c>
    </row>
    <row r="348" spans="1:10" x14ac:dyDescent="0.2">
      <c r="A348" s="91">
        <v>2028</v>
      </c>
      <c r="B348" s="91">
        <v>11</v>
      </c>
      <c r="C348" s="106"/>
      <c r="D348" s="95"/>
      <c r="E348" s="107">
        <v>14.981887336989072</v>
      </c>
      <c r="F348" s="97">
        <v>30.35</v>
      </c>
      <c r="G348" s="103">
        <v>203801.05899999998</v>
      </c>
      <c r="H348" s="95">
        <v>396.30250000000001</v>
      </c>
      <c r="I348" s="95">
        <v>6.6950000000000003</v>
      </c>
      <c r="J348">
        <v>198.38733333333334</v>
      </c>
    </row>
    <row r="349" spans="1:10" x14ac:dyDescent="0.2">
      <c r="A349" s="91">
        <v>2028</v>
      </c>
      <c r="B349" s="91">
        <v>12</v>
      </c>
      <c r="C349" s="106"/>
      <c r="D349" s="95"/>
      <c r="E349" s="107">
        <v>14.981887336989072</v>
      </c>
      <c r="F349" s="97">
        <v>31</v>
      </c>
      <c r="G349" s="103">
        <v>204132.011</v>
      </c>
      <c r="H349" s="95">
        <v>714.28500000000008</v>
      </c>
      <c r="I349" s="95">
        <v>0.25</v>
      </c>
      <c r="J349">
        <v>198.41166666666666</v>
      </c>
    </row>
    <row r="350" spans="1:10" x14ac:dyDescent="0.2">
      <c r="A350" s="91">
        <v>2029</v>
      </c>
      <c r="B350" s="91">
        <v>1</v>
      </c>
      <c r="C350" s="106"/>
      <c r="D350" s="95"/>
      <c r="E350" s="107">
        <v>15.281525083728853</v>
      </c>
      <c r="F350" s="97">
        <v>31.65</v>
      </c>
      <c r="G350" s="103">
        <v>204462.96299999999</v>
      </c>
      <c r="H350" s="95">
        <v>991.4375</v>
      </c>
      <c r="I350" s="95">
        <v>0</v>
      </c>
      <c r="J350">
        <v>198.43600000000001</v>
      </c>
    </row>
    <row r="351" spans="1:10" x14ac:dyDescent="0.2">
      <c r="A351" s="91">
        <v>2029</v>
      </c>
      <c r="B351" s="91">
        <v>2</v>
      </c>
      <c r="C351" s="106"/>
      <c r="D351" s="95"/>
      <c r="E351" s="107">
        <v>15.281525083728853</v>
      </c>
      <c r="F351" s="97">
        <v>29.92</v>
      </c>
      <c r="G351" s="103">
        <v>204790.77499999999</v>
      </c>
      <c r="H351" s="95">
        <v>890.05499999999995</v>
      </c>
      <c r="I351" s="95">
        <v>0</v>
      </c>
      <c r="J351">
        <v>198.43299999999999</v>
      </c>
    </row>
    <row r="352" spans="1:10" x14ac:dyDescent="0.2">
      <c r="A352" s="91">
        <v>2029</v>
      </c>
      <c r="B352" s="91">
        <v>3</v>
      </c>
      <c r="C352" s="106"/>
      <c r="D352" s="95"/>
      <c r="E352" s="107">
        <v>15.281525083728853</v>
      </c>
      <c r="F352" s="97">
        <v>30.09</v>
      </c>
      <c r="G352" s="103">
        <v>205118.587</v>
      </c>
      <c r="H352" s="95">
        <v>724.63750000000005</v>
      </c>
      <c r="I352" s="95">
        <v>0.92249999999999999</v>
      </c>
      <c r="J352">
        <v>198.43</v>
      </c>
    </row>
    <row r="353" spans="1:10" x14ac:dyDescent="0.2">
      <c r="A353" s="91">
        <v>2029</v>
      </c>
      <c r="B353" s="91">
        <v>4</v>
      </c>
      <c r="C353" s="106"/>
      <c r="D353" s="95"/>
      <c r="E353" s="107">
        <v>15.281525083728853</v>
      </c>
      <c r="F353" s="97">
        <v>30.49</v>
      </c>
      <c r="G353" s="103">
        <v>205446.399</v>
      </c>
      <c r="H353" s="95">
        <v>433.4375</v>
      </c>
      <c r="I353" s="95">
        <v>13.477500000000001</v>
      </c>
      <c r="J353">
        <v>198.42699999999999</v>
      </c>
    </row>
    <row r="354" spans="1:10" x14ac:dyDescent="0.2">
      <c r="A354" s="91">
        <v>2029</v>
      </c>
      <c r="B354" s="91">
        <v>5</v>
      </c>
      <c r="C354" s="106"/>
      <c r="D354" s="95"/>
      <c r="E354" s="107">
        <v>15.281525083728853</v>
      </c>
      <c r="F354" s="97">
        <v>29.81</v>
      </c>
      <c r="G354" s="103">
        <v>205800.82133333333</v>
      </c>
      <c r="H354" s="95">
        <v>189.125</v>
      </c>
      <c r="I354" s="95">
        <v>46.06</v>
      </c>
      <c r="J354">
        <v>198.42599999999999</v>
      </c>
    </row>
    <row r="355" spans="1:10" x14ac:dyDescent="0.2">
      <c r="A355" s="91">
        <v>2029</v>
      </c>
      <c r="B355" s="91">
        <v>6</v>
      </c>
      <c r="C355" s="106"/>
      <c r="D355" s="95"/>
      <c r="E355" s="107">
        <v>15.281525083728853</v>
      </c>
      <c r="F355" s="97">
        <v>30.68</v>
      </c>
      <c r="G355" s="103">
        <v>206155.24366666668</v>
      </c>
      <c r="H355" s="95">
        <v>50.362499999999997</v>
      </c>
      <c r="I355" s="95">
        <v>166.4075</v>
      </c>
      <c r="J355">
        <v>198.42500000000001</v>
      </c>
    </row>
    <row r="356" spans="1:10" x14ac:dyDescent="0.2">
      <c r="A356" s="91">
        <v>2029</v>
      </c>
      <c r="B356" s="91">
        <v>7</v>
      </c>
      <c r="C356" s="106"/>
      <c r="D356" s="95"/>
      <c r="E356" s="107">
        <v>15.281525083728853</v>
      </c>
      <c r="F356" s="97">
        <v>30.66</v>
      </c>
      <c r="G356" s="103">
        <v>206509.666</v>
      </c>
      <c r="H356" s="95">
        <v>1.625</v>
      </c>
      <c r="I356" s="95">
        <v>326.005</v>
      </c>
      <c r="J356">
        <v>198.42400000000001</v>
      </c>
    </row>
    <row r="357" spans="1:10" x14ac:dyDescent="0.2">
      <c r="A357" s="91">
        <v>2029</v>
      </c>
      <c r="B357" s="91">
        <v>8</v>
      </c>
      <c r="C357" s="106"/>
      <c r="D357" s="95"/>
      <c r="E357" s="107">
        <v>15.281525083728853</v>
      </c>
      <c r="F357" s="97">
        <v>30.07</v>
      </c>
      <c r="G357" s="103">
        <v>206839.38833333334</v>
      </c>
      <c r="H357" s="95">
        <v>0.75</v>
      </c>
      <c r="I357" s="95">
        <v>348.8175</v>
      </c>
      <c r="J357">
        <v>198.43633333333335</v>
      </c>
    </row>
    <row r="358" spans="1:10" x14ac:dyDescent="0.2">
      <c r="A358" s="91">
        <v>2029</v>
      </c>
      <c r="B358" s="91">
        <v>9</v>
      </c>
      <c r="C358" s="106"/>
      <c r="D358" s="95"/>
      <c r="E358" s="107">
        <v>15.281525083728853</v>
      </c>
      <c r="F358" s="97">
        <v>30.72</v>
      </c>
      <c r="G358" s="103">
        <v>207169.11066666667</v>
      </c>
      <c r="H358" s="95">
        <v>11.752500000000001</v>
      </c>
      <c r="I358" s="95">
        <v>258.88</v>
      </c>
      <c r="J358">
        <v>198.44866666666667</v>
      </c>
    </row>
    <row r="359" spans="1:10" x14ac:dyDescent="0.2">
      <c r="A359" s="91">
        <v>2029</v>
      </c>
      <c r="B359" s="91">
        <v>10</v>
      </c>
      <c r="C359" s="106"/>
      <c r="D359" s="95"/>
      <c r="E359" s="107">
        <v>15.281525083728853</v>
      </c>
      <c r="F359" s="97">
        <v>30.56</v>
      </c>
      <c r="G359" s="103">
        <v>207498.83300000001</v>
      </c>
      <c r="H359" s="95">
        <v>134.87</v>
      </c>
      <c r="I359" s="95">
        <v>71.42</v>
      </c>
      <c r="J359">
        <v>198.46100000000001</v>
      </c>
    </row>
    <row r="360" spans="1:10" x14ac:dyDescent="0.2">
      <c r="A360" s="91">
        <v>2029</v>
      </c>
      <c r="B360" s="91">
        <v>11</v>
      </c>
      <c r="C360" s="106"/>
      <c r="D360" s="95"/>
      <c r="E360" s="107">
        <v>15.281525083728853</v>
      </c>
      <c r="F360" s="97">
        <v>30.35</v>
      </c>
      <c r="G360" s="103">
        <v>207827.51366666667</v>
      </c>
      <c r="H360" s="95">
        <v>396.30250000000001</v>
      </c>
      <c r="I360" s="95">
        <v>6.6950000000000003</v>
      </c>
      <c r="J360">
        <v>198.46133333333333</v>
      </c>
    </row>
    <row r="361" spans="1:10" x14ac:dyDescent="0.2">
      <c r="A361" s="91">
        <v>2029</v>
      </c>
      <c r="B361" s="91">
        <v>12</v>
      </c>
      <c r="C361" s="106"/>
      <c r="D361" s="95"/>
      <c r="E361" s="107">
        <v>15.281525083728853</v>
      </c>
      <c r="F361" s="97">
        <v>31</v>
      </c>
      <c r="G361" s="103">
        <v>208156.19433333335</v>
      </c>
      <c r="H361" s="95">
        <v>714.28500000000008</v>
      </c>
      <c r="I361" s="95">
        <v>0.25</v>
      </c>
      <c r="J361">
        <v>198.46166666666667</v>
      </c>
    </row>
    <row r="362" spans="1:10" x14ac:dyDescent="0.2">
      <c r="A362" s="91">
        <v>2030</v>
      </c>
      <c r="B362" s="91">
        <v>1</v>
      </c>
      <c r="C362" s="106"/>
      <c r="D362" s="95"/>
      <c r="E362" s="107">
        <v>15.587155585403432</v>
      </c>
      <c r="F362" s="97">
        <v>31.65</v>
      </c>
      <c r="G362" s="103">
        <v>208484.875</v>
      </c>
      <c r="H362" s="95">
        <v>991.4375</v>
      </c>
      <c r="I362" s="95">
        <v>0</v>
      </c>
      <c r="J362">
        <v>198.46199999999999</v>
      </c>
    </row>
    <row r="363" spans="1:10" x14ac:dyDescent="0.2">
      <c r="A363" s="91">
        <v>2030</v>
      </c>
      <c r="B363" s="91">
        <v>2</v>
      </c>
      <c r="C363" s="106"/>
      <c r="D363" s="95"/>
      <c r="E363" s="107">
        <v>15.587155585403432</v>
      </c>
      <c r="F363" s="97">
        <v>29.92</v>
      </c>
      <c r="G363" s="103">
        <v>208860.07800000001</v>
      </c>
      <c r="H363" s="95">
        <v>890.05499999999995</v>
      </c>
      <c r="I363" s="95">
        <v>0</v>
      </c>
      <c r="J363">
        <v>198.42433333333332</v>
      </c>
    </row>
    <row r="364" spans="1:10" x14ac:dyDescent="0.2">
      <c r="A364" s="91">
        <v>2030</v>
      </c>
      <c r="B364" s="91">
        <v>3</v>
      </c>
      <c r="C364" s="106"/>
      <c r="D364" s="95"/>
      <c r="E364" s="107">
        <v>15.587155585403432</v>
      </c>
      <c r="F364" s="97">
        <v>30.09</v>
      </c>
      <c r="G364" s="103">
        <v>209235.28099999999</v>
      </c>
      <c r="H364" s="95">
        <v>724.63750000000005</v>
      </c>
      <c r="I364" s="95">
        <v>0.92249999999999999</v>
      </c>
      <c r="J364">
        <v>198.38666666666666</v>
      </c>
    </row>
    <row r="365" spans="1:10" x14ac:dyDescent="0.2">
      <c r="A365" s="91">
        <v>2030</v>
      </c>
      <c r="B365" s="91">
        <v>4</v>
      </c>
      <c r="C365" s="106"/>
      <c r="D365" s="95"/>
      <c r="E365" s="107">
        <v>15.587155585403432</v>
      </c>
      <c r="F365" s="97">
        <v>30.49</v>
      </c>
      <c r="G365" s="103">
        <v>209610.484</v>
      </c>
      <c r="H365" s="95">
        <v>433.4375</v>
      </c>
      <c r="I365" s="95">
        <v>13.477500000000001</v>
      </c>
      <c r="J365">
        <v>198.34899999999999</v>
      </c>
    </row>
    <row r="366" spans="1:10" x14ac:dyDescent="0.2">
      <c r="A366" s="91">
        <v>2030</v>
      </c>
      <c r="B366" s="91">
        <v>5</v>
      </c>
      <c r="C366" s="106"/>
      <c r="D366" s="95"/>
      <c r="E366" s="107">
        <v>15.587155585403432</v>
      </c>
      <c r="F366" s="97">
        <v>29.81</v>
      </c>
      <c r="G366" s="103">
        <v>209884.77266666666</v>
      </c>
      <c r="H366" s="95">
        <v>189.125</v>
      </c>
      <c r="I366" s="95">
        <v>46.06</v>
      </c>
      <c r="J366">
        <v>198.39166666666665</v>
      </c>
    </row>
    <row r="367" spans="1:10" x14ac:dyDescent="0.2">
      <c r="A367" s="91">
        <v>2030</v>
      </c>
      <c r="B367" s="91">
        <v>6</v>
      </c>
      <c r="C367" s="106"/>
      <c r="D367" s="95"/>
      <c r="E367" s="107">
        <v>15.587155585403432</v>
      </c>
      <c r="F367" s="97">
        <v>30.68</v>
      </c>
      <c r="G367" s="103">
        <v>210159.06133333335</v>
      </c>
      <c r="H367" s="95">
        <v>50.362499999999997</v>
      </c>
      <c r="I367" s="95">
        <v>166.4075</v>
      </c>
      <c r="J367">
        <v>198.43433333333334</v>
      </c>
    </row>
    <row r="368" spans="1:10" x14ac:dyDescent="0.2">
      <c r="A368" s="91">
        <v>2030</v>
      </c>
      <c r="B368" s="91">
        <v>7</v>
      </c>
      <c r="C368" s="106"/>
      <c r="D368" s="95"/>
      <c r="E368" s="107">
        <v>15.587155585403432</v>
      </c>
      <c r="F368" s="97">
        <v>30.66</v>
      </c>
      <c r="G368" s="103">
        <v>210433.35</v>
      </c>
      <c r="H368" s="95">
        <v>1.625</v>
      </c>
      <c r="I368" s="95">
        <v>326.005</v>
      </c>
      <c r="J368">
        <v>198.477</v>
      </c>
    </row>
    <row r="369" spans="1:10" x14ac:dyDescent="0.2">
      <c r="A369" s="91">
        <v>2030</v>
      </c>
      <c r="B369" s="91">
        <v>8</v>
      </c>
      <c r="C369" s="106"/>
      <c r="D369" s="95"/>
      <c r="E369" s="107">
        <v>15.587155585403432</v>
      </c>
      <c r="F369" s="97">
        <v>30.07</v>
      </c>
      <c r="G369" s="103">
        <v>210714.334</v>
      </c>
      <c r="H369" s="95">
        <v>0.75</v>
      </c>
      <c r="I369" s="95">
        <v>348.8175</v>
      </c>
      <c r="J369">
        <v>198.51066666666668</v>
      </c>
    </row>
    <row r="370" spans="1:10" x14ac:dyDescent="0.2">
      <c r="A370" s="91">
        <v>2030</v>
      </c>
      <c r="B370" s="91">
        <v>9</v>
      </c>
      <c r="C370" s="106"/>
      <c r="D370" s="95"/>
      <c r="E370" s="107">
        <v>15.587155585403432</v>
      </c>
      <c r="F370" s="97">
        <v>30.72</v>
      </c>
      <c r="G370" s="103">
        <v>210995.318</v>
      </c>
      <c r="H370" s="95">
        <v>11.752500000000001</v>
      </c>
      <c r="I370" s="95">
        <v>258.88</v>
      </c>
      <c r="J370">
        <v>198.54433333333333</v>
      </c>
    </row>
    <row r="371" spans="1:10" x14ac:dyDescent="0.2">
      <c r="A371" s="91">
        <v>2030</v>
      </c>
      <c r="B371" s="91">
        <v>10</v>
      </c>
      <c r="C371" s="106"/>
      <c r="D371" s="95"/>
      <c r="E371" s="107">
        <v>15.587155585403432</v>
      </c>
      <c r="F371" s="97">
        <v>30.56</v>
      </c>
      <c r="G371" s="103">
        <v>211276.302</v>
      </c>
      <c r="H371" s="95">
        <v>134.87</v>
      </c>
      <c r="I371" s="95">
        <v>71.42</v>
      </c>
      <c r="J371">
        <v>198.578</v>
      </c>
    </row>
    <row r="372" spans="1:10" x14ac:dyDescent="0.2">
      <c r="A372" s="91">
        <v>2030</v>
      </c>
      <c r="B372" s="91">
        <v>11</v>
      </c>
      <c r="C372" s="106"/>
      <c r="D372" s="95"/>
      <c r="E372" s="107">
        <v>15.587155585403432</v>
      </c>
      <c r="F372" s="97">
        <v>30.35</v>
      </c>
      <c r="G372" s="103">
        <v>211651.18166666667</v>
      </c>
      <c r="H372" s="95">
        <v>396.30250000000001</v>
      </c>
      <c r="I372" s="95">
        <v>6.6950000000000003</v>
      </c>
      <c r="J372">
        <v>198.58833333333334</v>
      </c>
    </row>
    <row r="373" spans="1:10" x14ac:dyDescent="0.2">
      <c r="A373" s="91">
        <v>2030</v>
      </c>
      <c r="B373" s="91">
        <v>12</v>
      </c>
      <c r="C373" s="106"/>
      <c r="D373" s="95"/>
      <c r="E373" s="107">
        <v>15.587155585403432</v>
      </c>
      <c r="F373" s="97">
        <v>31</v>
      </c>
      <c r="G373" s="103">
        <v>212026.06133333332</v>
      </c>
      <c r="H373" s="95">
        <v>714.28500000000008</v>
      </c>
      <c r="I373" s="95">
        <v>0.25</v>
      </c>
      <c r="J373">
        <v>198.59866666666667</v>
      </c>
    </row>
    <row r="374" spans="1:10" x14ac:dyDescent="0.2">
      <c r="A374" s="91">
        <v>2031</v>
      </c>
      <c r="B374" s="91">
        <v>1</v>
      </c>
      <c r="E374" s="107">
        <v>15.8988986971115</v>
      </c>
      <c r="F374" s="97">
        <v>31.65</v>
      </c>
      <c r="G374" s="103">
        <v>212400.94099999999</v>
      </c>
      <c r="H374" s="95">
        <v>991.4375</v>
      </c>
      <c r="I374" s="95">
        <v>0</v>
      </c>
      <c r="J374">
        <v>198.60900000000001</v>
      </c>
    </row>
    <row r="375" spans="1:10" x14ac:dyDescent="0.2">
      <c r="A375" s="91">
        <v>2031</v>
      </c>
      <c r="B375" s="91">
        <v>2</v>
      </c>
      <c r="E375" s="107">
        <v>15.8988986971115</v>
      </c>
      <c r="F375" s="97">
        <v>29.92</v>
      </c>
      <c r="G375" s="103">
        <v>212720.916</v>
      </c>
      <c r="H375" s="95">
        <v>890.05499999999995</v>
      </c>
      <c r="I375" s="95">
        <v>0</v>
      </c>
      <c r="J375">
        <v>198.60300000000001</v>
      </c>
    </row>
    <row r="376" spans="1:10" x14ac:dyDescent="0.2">
      <c r="A376" s="91">
        <v>2031</v>
      </c>
      <c r="B376" s="91">
        <v>3</v>
      </c>
      <c r="E376" s="107">
        <v>15.8988986971115</v>
      </c>
      <c r="F376" s="97">
        <v>30.09</v>
      </c>
      <c r="G376" s="103">
        <v>213040.891</v>
      </c>
      <c r="H376" s="95">
        <v>724.63750000000005</v>
      </c>
      <c r="I376" s="95">
        <v>0.92249999999999999</v>
      </c>
      <c r="J376">
        <v>198.59700000000001</v>
      </c>
    </row>
    <row r="377" spans="1:10" x14ac:dyDescent="0.2">
      <c r="A377" s="91">
        <v>2031</v>
      </c>
      <c r="B377" s="91">
        <v>4</v>
      </c>
      <c r="E377" s="107">
        <v>15.8988986971115</v>
      </c>
      <c r="F377" s="97">
        <v>30.49</v>
      </c>
      <c r="G377" s="103">
        <v>213360.86600000001</v>
      </c>
      <c r="H377" s="95">
        <v>433.4375</v>
      </c>
      <c r="I377" s="95">
        <v>13.477500000000001</v>
      </c>
      <c r="J377">
        <v>198.59100000000001</v>
      </c>
    </row>
    <row r="378" spans="1:10" x14ac:dyDescent="0.2">
      <c r="A378" s="91">
        <v>2031</v>
      </c>
      <c r="B378" s="91">
        <v>5</v>
      </c>
      <c r="E378" s="107">
        <v>15.8988986971115</v>
      </c>
      <c r="F378" s="97">
        <v>29.81</v>
      </c>
      <c r="G378" s="103">
        <v>213678.128</v>
      </c>
      <c r="H378" s="95">
        <v>189.125</v>
      </c>
      <c r="I378" s="95">
        <v>46.06</v>
      </c>
      <c r="J378">
        <v>198.58533333333335</v>
      </c>
    </row>
    <row r="379" spans="1:10" x14ac:dyDescent="0.2">
      <c r="A379" s="91">
        <v>2031</v>
      </c>
      <c r="B379" s="91">
        <v>6</v>
      </c>
      <c r="E379" s="107">
        <v>15.8988986971115</v>
      </c>
      <c r="F379" s="97">
        <v>30.68</v>
      </c>
      <c r="G379" s="103">
        <v>213995.39</v>
      </c>
      <c r="H379" s="95">
        <v>50.362499999999997</v>
      </c>
      <c r="I379" s="95">
        <v>166.4075</v>
      </c>
      <c r="J379">
        <v>198.57966666666667</v>
      </c>
    </row>
    <row r="380" spans="1:10" x14ac:dyDescent="0.2">
      <c r="A380" s="91">
        <v>2031</v>
      </c>
      <c r="B380" s="91">
        <v>7</v>
      </c>
      <c r="E380" s="107">
        <v>15.8988986971115</v>
      </c>
      <c r="F380" s="97">
        <v>30.66</v>
      </c>
      <c r="G380" s="103">
        <v>214312.652</v>
      </c>
      <c r="H380" s="95">
        <v>1.625</v>
      </c>
      <c r="I380" s="95">
        <v>326.005</v>
      </c>
      <c r="J380">
        <v>198.57400000000001</v>
      </c>
    </row>
    <row r="381" spans="1:10" x14ac:dyDescent="0.2">
      <c r="A381" s="91">
        <v>2031</v>
      </c>
      <c r="B381" s="91">
        <v>8</v>
      </c>
      <c r="E381" s="107">
        <v>15.8988986971115</v>
      </c>
      <c r="F381" s="97">
        <v>30.07</v>
      </c>
      <c r="G381" s="103">
        <v>214614.72</v>
      </c>
      <c r="H381" s="95">
        <v>0.75</v>
      </c>
      <c r="I381" s="95">
        <v>348.8175</v>
      </c>
      <c r="J381">
        <v>198.57300000000001</v>
      </c>
    </row>
    <row r="382" spans="1:10" x14ac:dyDescent="0.2">
      <c r="A382" s="91">
        <v>2031</v>
      </c>
      <c r="B382" s="91">
        <v>9</v>
      </c>
      <c r="E382" s="107">
        <v>15.8988986971115</v>
      </c>
      <c r="F382" s="97">
        <v>30.72</v>
      </c>
      <c r="G382" s="103">
        <v>214916.788</v>
      </c>
      <c r="H382" s="95">
        <v>11.752500000000001</v>
      </c>
      <c r="I382" s="95">
        <v>258.88</v>
      </c>
      <c r="J382">
        <v>198.572</v>
      </c>
    </row>
    <row r="383" spans="1:10" x14ac:dyDescent="0.2">
      <c r="A383" s="91">
        <v>2031</v>
      </c>
      <c r="B383" s="91">
        <v>10</v>
      </c>
      <c r="E383" s="107">
        <v>15.8988986971115</v>
      </c>
      <c r="F383" s="97">
        <v>30.56</v>
      </c>
      <c r="G383" s="103">
        <v>215218.856</v>
      </c>
      <c r="H383" s="95">
        <v>134.87</v>
      </c>
      <c r="I383" s="95">
        <v>71.42</v>
      </c>
      <c r="J383">
        <v>198.571</v>
      </c>
    </row>
    <row r="384" spans="1:10" x14ac:dyDescent="0.2">
      <c r="A384" s="91">
        <v>2031</v>
      </c>
      <c r="B384" s="91">
        <v>11</v>
      </c>
      <c r="E384" s="107">
        <v>15.8988986971115</v>
      </c>
      <c r="F384" s="97">
        <v>30.35</v>
      </c>
      <c r="G384" s="103">
        <v>215558.75766666667</v>
      </c>
      <c r="H384" s="95">
        <v>396.30250000000001</v>
      </c>
      <c r="I384" s="95">
        <v>6.6950000000000003</v>
      </c>
      <c r="J384">
        <v>198.56299999999999</v>
      </c>
    </row>
    <row r="385" spans="1:10" x14ac:dyDescent="0.2">
      <c r="A385" s="91">
        <v>2031</v>
      </c>
      <c r="B385" s="91">
        <v>12</v>
      </c>
      <c r="E385" s="107">
        <v>15.8988986971115</v>
      </c>
      <c r="F385" s="97">
        <v>31</v>
      </c>
      <c r="G385" s="103">
        <v>215898.65933333331</v>
      </c>
      <c r="H385" s="95">
        <v>714.28500000000008</v>
      </c>
      <c r="I385" s="95">
        <v>0.25</v>
      </c>
      <c r="J385">
        <v>198.55500000000001</v>
      </c>
    </row>
    <row r="386" spans="1:10" x14ac:dyDescent="0.2">
      <c r="A386" s="91">
        <v>2032</v>
      </c>
      <c r="B386" s="91">
        <v>1</v>
      </c>
      <c r="E386" s="107">
        <v>16.216876671053729</v>
      </c>
      <c r="F386" s="97">
        <v>31.65</v>
      </c>
      <c r="G386" s="103">
        <v>216238.56099999999</v>
      </c>
      <c r="H386" s="95">
        <v>991.4375</v>
      </c>
      <c r="I386" s="95">
        <v>0</v>
      </c>
      <c r="J386">
        <v>198.547</v>
      </c>
    </row>
    <row r="387" spans="1:10" x14ac:dyDescent="0.2">
      <c r="A387" s="91">
        <v>2032</v>
      </c>
      <c r="B387" s="91">
        <v>2</v>
      </c>
      <c r="E387" s="107">
        <v>16.216876671053729</v>
      </c>
      <c r="F387" s="97">
        <v>29.92</v>
      </c>
      <c r="G387" s="103">
        <v>216561.76133333333</v>
      </c>
      <c r="H387" s="95">
        <v>890.05499999999995</v>
      </c>
      <c r="I387" s="95">
        <v>0</v>
      </c>
      <c r="J387">
        <v>198.53366666666668</v>
      </c>
    </row>
    <row r="388" spans="1:10" x14ac:dyDescent="0.2">
      <c r="A388" s="91">
        <v>2032</v>
      </c>
      <c r="B388" s="91">
        <v>3</v>
      </c>
      <c r="E388" s="107">
        <v>16.216876671053729</v>
      </c>
      <c r="F388" s="97">
        <v>30.09</v>
      </c>
      <c r="G388" s="103">
        <v>216884.96166666667</v>
      </c>
      <c r="H388" s="95">
        <v>724.63750000000005</v>
      </c>
      <c r="I388" s="95">
        <v>0.92249999999999999</v>
      </c>
      <c r="J388">
        <v>198.52033333333333</v>
      </c>
    </row>
    <row r="389" spans="1:10" x14ac:dyDescent="0.2">
      <c r="A389" s="91">
        <v>2032</v>
      </c>
      <c r="B389" s="91">
        <v>4</v>
      </c>
      <c r="E389" s="107">
        <v>16.216876671053729</v>
      </c>
      <c r="F389" s="97">
        <v>30.49</v>
      </c>
      <c r="G389" s="103">
        <v>217208.16200000001</v>
      </c>
      <c r="H389" s="95">
        <v>433.4375</v>
      </c>
      <c r="I389" s="95">
        <v>13.477500000000001</v>
      </c>
      <c r="J389">
        <v>198.50700000000001</v>
      </c>
    </row>
    <row r="390" spans="1:10" x14ac:dyDescent="0.2">
      <c r="A390" s="91">
        <v>2032</v>
      </c>
      <c r="B390" s="91">
        <v>5</v>
      </c>
      <c r="E390" s="107">
        <v>16.216876671053729</v>
      </c>
      <c r="F390" s="97">
        <v>29.81</v>
      </c>
      <c r="G390" s="103">
        <v>217533.72933333335</v>
      </c>
      <c r="H390" s="95">
        <v>189.125</v>
      </c>
      <c r="I390" s="95">
        <v>46.06</v>
      </c>
      <c r="J390">
        <v>198.49233333333333</v>
      </c>
    </row>
    <row r="391" spans="1:10" x14ac:dyDescent="0.2">
      <c r="A391" s="91">
        <v>2032</v>
      </c>
      <c r="B391" s="91">
        <v>6</v>
      </c>
      <c r="E391" s="107">
        <v>16.216876671053729</v>
      </c>
      <c r="F391" s="97">
        <v>30.68</v>
      </c>
      <c r="G391" s="103">
        <v>217859.29666666666</v>
      </c>
      <c r="H391" s="95">
        <v>50.362499999999997</v>
      </c>
      <c r="I391" s="95">
        <v>166.4075</v>
      </c>
      <c r="J391">
        <v>198.47766666666666</v>
      </c>
    </row>
    <row r="392" spans="1:10" x14ac:dyDescent="0.2">
      <c r="A392" s="91">
        <v>2032</v>
      </c>
      <c r="B392" s="91">
        <v>7</v>
      </c>
      <c r="E392" s="107">
        <v>16.216876671053729</v>
      </c>
      <c r="F392" s="97">
        <v>30.66</v>
      </c>
      <c r="G392" s="103">
        <v>218184.864</v>
      </c>
      <c r="H392" s="95">
        <v>1.625</v>
      </c>
      <c r="I392" s="95">
        <v>326.005</v>
      </c>
      <c r="J392">
        <v>198.46299999999999</v>
      </c>
    </row>
    <row r="393" spans="1:10" x14ac:dyDescent="0.2">
      <c r="A393" s="91">
        <v>2032</v>
      </c>
      <c r="B393" s="91">
        <v>8</v>
      </c>
      <c r="E393" s="107">
        <v>16.216876671053729</v>
      </c>
      <c r="F393" s="97">
        <v>30.07</v>
      </c>
      <c r="G393" s="103">
        <v>218482.43</v>
      </c>
      <c r="H393" s="95">
        <v>0.75</v>
      </c>
      <c r="I393" s="95">
        <v>348.8175</v>
      </c>
      <c r="J393">
        <v>198.45466666666667</v>
      </c>
    </row>
    <row r="394" spans="1:10" x14ac:dyDescent="0.2">
      <c r="A394" s="91">
        <v>2032</v>
      </c>
      <c r="B394" s="91">
        <v>9</v>
      </c>
      <c r="E394" s="107">
        <v>16.216876671053729</v>
      </c>
      <c r="F394" s="97">
        <v>30.72</v>
      </c>
      <c r="G394" s="103">
        <v>218779.99600000001</v>
      </c>
      <c r="H394" s="95">
        <v>11.752500000000001</v>
      </c>
      <c r="I394" s="95">
        <v>258.88</v>
      </c>
      <c r="J394">
        <v>198.44633333333331</v>
      </c>
    </row>
    <row r="395" spans="1:10" x14ac:dyDescent="0.2">
      <c r="A395" s="91">
        <v>2032</v>
      </c>
      <c r="B395" s="91">
        <v>10</v>
      </c>
      <c r="E395" s="107">
        <v>16.216876671053729</v>
      </c>
      <c r="F395" s="97">
        <v>30.56</v>
      </c>
      <c r="G395" s="103">
        <v>219077.56200000001</v>
      </c>
      <c r="H395" s="95">
        <v>134.87</v>
      </c>
      <c r="I395" s="95">
        <v>71.42</v>
      </c>
      <c r="J395">
        <v>198.43799999999999</v>
      </c>
    </row>
    <row r="396" spans="1:10" x14ac:dyDescent="0.2">
      <c r="A396" s="91">
        <v>2032</v>
      </c>
      <c r="B396" s="91">
        <v>11</v>
      </c>
      <c r="E396" s="107">
        <v>16.216876671053729</v>
      </c>
      <c r="F396" s="97">
        <v>30.35</v>
      </c>
      <c r="G396" s="103">
        <v>219419.29566666667</v>
      </c>
      <c r="H396" s="95">
        <v>396.30250000000001</v>
      </c>
      <c r="I396" s="95">
        <v>6.6950000000000003</v>
      </c>
      <c r="J396">
        <v>198.43766666666667</v>
      </c>
    </row>
    <row r="397" spans="1:10" x14ac:dyDescent="0.2">
      <c r="A397" s="91">
        <v>2032</v>
      </c>
      <c r="B397" s="91">
        <v>12</v>
      </c>
      <c r="E397" s="107">
        <v>16.216876671053729</v>
      </c>
      <c r="F397" s="97">
        <v>31</v>
      </c>
      <c r="G397" s="103">
        <v>219761.02933333334</v>
      </c>
      <c r="H397" s="95">
        <v>714.28500000000008</v>
      </c>
      <c r="I397" s="95">
        <v>0.25</v>
      </c>
      <c r="J397">
        <v>198.43733333333333</v>
      </c>
    </row>
    <row r="398" spans="1:10" x14ac:dyDescent="0.2">
      <c r="A398" s="91">
        <v>2033</v>
      </c>
      <c r="B398" s="91">
        <v>1</v>
      </c>
      <c r="E398" s="107">
        <v>16.541214204474802</v>
      </c>
      <c r="F398" s="97">
        <v>31.65</v>
      </c>
      <c r="G398" s="103">
        <v>220102.76300000001</v>
      </c>
      <c r="H398" s="95">
        <v>991.4375</v>
      </c>
      <c r="I398" s="95">
        <v>0</v>
      </c>
      <c r="J398">
        <v>198.43700000000001</v>
      </c>
    </row>
    <row r="399" spans="1:10" x14ac:dyDescent="0.2">
      <c r="A399" s="91">
        <v>2033</v>
      </c>
      <c r="B399" s="91">
        <v>2</v>
      </c>
      <c r="E399" s="107">
        <v>16.541214204474802</v>
      </c>
      <c r="F399" s="97">
        <v>29.92</v>
      </c>
      <c r="G399" s="103">
        <v>220427.01733333335</v>
      </c>
      <c r="H399" s="95">
        <v>890.05499999999995</v>
      </c>
      <c r="I399" s="95">
        <v>0</v>
      </c>
      <c r="J399">
        <v>198.40933333333334</v>
      </c>
    </row>
    <row r="400" spans="1:10" x14ac:dyDescent="0.2">
      <c r="A400" s="91">
        <v>2033</v>
      </c>
      <c r="B400" s="91">
        <v>3</v>
      </c>
      <c r="E400" s="107">
        <v>16.541214204474802</v>
      </c>
      <c r="F400" s="97">
        <v>30.09</v>
      </c>
      <c r="G400" s="103">
        <v>220751.27166666667</v>
      </c>
      <c r="H400" s="95">
        <v>724.63750000000005</v>
      </c>
      <c r="I400" s="95">
        <v>0.92249999999999999</v>
      </c>
      <c r="J400">
        <v>198.38166666666669</v>
      </c>
    </row>
    <row r="401" spans="1:10" x14ac:dyDescent="0.2">
      <c r="A401" s="91">
        <v>2033</v>
      </c>
      <c r="B401" s="91">
        <v>4</v>
      </c>
      <c r="E401" s="107">
        <v>16.541214204474802</v>
      </c>
      <c r="F401" s="97">
        <v>30.49</v>
      </c>
      <c r="G401" s="103">
        <v>221075.52600000001</v>
      </c>
      <c r="H401" s="95">
        <v>433.4375</v>
      </c>
      <c r="I401" s="95">
        <v>13.477500000000001</v>
      </c>
      <c r="J401">
        <v>198.35400000000001</v>
      </c>
    </row>
    <row r="402" spans="1:10" x14ac:dyDescent="0.2">
      <c r="A402" s="91">
        <v>2033</v>
      </c>
      <c r="B402" s="91">
        <v>5</v>
      </c>
      <c r="E402" s="107">
        <v>16.541214204474802</v>
      </c>
      <c r="F402" s="97">
        <v>29.81</v>
      </c>
      <c r="G402" s="103">
        <v>221436.86733333333</v>
      </c>
      <c r="H402" s="95">
        <v>189.125</v>
      </c>
      <c r="I402" s="95">
        <v>46.06</v>
      </c>
      <c r="J402">
        <v>198.32733333333334</v>
      </c>
    </row>
    <row r="403" spans="1:10" x14ac:dyDescent="0.2">
      <c r="A403" s="91">
        <v>2033</v>
      </c>
      <c r="B403" s="91">
        <v>6</v>
      </c>
      <c r="E403" s="107">
        <v>16.541214204474802</v>
      </c>
      <c r="F403" s="97">
        <v>30.68</v>
      </c>
      <c r="G403" s="103">
        <v>221798.20866666667</v>
      </c>
      <c r="H403" s="95">
        <v>50.362499999999997</v>
      </c>
      <c r="I403" s="95">
        <v>166.4075</v>
      </c>
      <c r="J403">
        <v>198.30066666666667</v>
      </c>
    </row>
    <row r="404" spans="1:10" x14ac:dyDescent="0.2">
      <c r="A404" s="91">
        <v>2033</v>
      </c>
      <c r="B404" s="91">
        <v>7</v>
      </c>
      <c r="E404" s="107">
        <v>16.541214204474802</v>
      </c>
      <c r="F404" s="97">
        <v>30.66</v>
      </c>
      <c r="G404" s="103">
        <v>222159.55</v>
      </c>
      <c r="H404" s="95">
        <v>1.625</v>
      </c>
      <c r="I404" s="95">
        <v>326.005</v>
      </c>
      <c r="J404">
        <v>198.274</v>
      </c>
    </row>
    <row r="405" spans="1:10" x14ac:dyDescent="0.2">
      <c r="A405" s="91">
        <v>2033</v>
      </c>
      <c r="B405" s="91">
        <v>8</v>
      </c>
      <c r="E405" s="107">
        <v>16.541214204474802</v>
      </c>
      <c r="F405" s="97">
        <v>30.07</v>
      </c>
      <c r="G405" s="103">
        <v>222480.92799999999</v>
      </c>
      <c r="H405" s="95">
        <v>0.75</v>
      </c>
      <c r="I405" s="95">
        <v>348.8175</v>
      </c>
      <c r="J405">
        <v>198.26633333333334</v>
      </c>
    </row>
    <row r="406" spans="1:10" x14ac:dyDescent="0.2">
      <c r="A406" s="91">
        <v>2033</v>
      </c>
      <c r="B406" s="91">
        <v>9</v>
      </c>
      <c r="E406" s="107">
        <v>16.541214204474802</v>
      </c>
      <c r="F406" s="97">
        <v>30.72</v>
      </c>
      <c r="G406" s="103">
        <v>222802.30600000001</v>
      </c>
      <c r="H406" s="95">
        <v>11.752500000000001</v>
      </c>
      <c r="I406" s="95">
        <v>258.88</v>
      </c>
      <c r="J406">
        <v>198.25866666666667</v>
      </c>
    </row>
    <row r="407" spans="1:10" x14ac:dyDescent="0.2">
      <c r="A407" s="91">
        <v>2033</v>
      </c>
      <c r="B407" s="91">
        <v>10</v>
      </c>
      <c r="E407" s="107">
        <v>16.541214204474802</v>
      </c>
      <c r="F407" s="97">
        <v>30.56</v>
      </c>
      <c r="G407" s="103">
        <v>223123.68400000001</v>
      </c>
      <c r="H407" s="95">
        <v>134.87</v>
      </c>
      <c r="I407" s="95">
        <v>71.42</v>
      </c>
      <c r="J407">
        <v>198.251</v>
      </c>
    </row>
    <row r="408" spans="1:10" x14ac:dyDescent="0.2">
      <c r="A408" s="91">
        <v>2033</v>
      </c>
      <c r="B408" s="91">
        <v>11</v>
      </c>
      <c r="E408" s="107">
        <v>16.541214204474802</v>
      </c>
      <c r="F408" s="97">
        <v>30.35</v>
      </c>
      <c r="G408" s="103">
        <v>223492.41166666668</v>
      </c>
      <c r="H408" s="95">
        <v>396.30250000000001</v>
      </c>
      <c r="I408" s="95">
        <v>6.6950000000000003</v>
      </c>
      <c r="J408">
        <v>198.23099999999999</v>
      </c>
    </row>
    <row r="409" spans="1:10" x14ac:dyDescent="0.2">
      <c r="A409" s="91">
        <v>2033</v>
      </c>
      <c r="B409" s="91">
        <v>12</v>
      </c>
      <c r="E409" s="107">
        <v>16.541214204474802</v>
      </c>
      <c r="F409" s="97">
        <v>31</v>
      </c>
      <c r="G409" s="103">
        <v>223861.13933333333</v>
      </c>
      <c r="H409" s="95">
        <v>714.28500000000008</v>
      </c>
      <c r="I409" s="95">
        <v>0.25</v>
      </c>
      <c r="J409">
        <v>198.21100000000001</v>
      </c>
    </row>
    <row r="410" spans="1:10" x14ac:dyDescent="0.2">
      <c r="A410" s="91">
        <v>2034</v>
      </c>
      <c r="B410" s="91">
        <v>1</v>
      </c>
      <c r="E410" s="107">
        <v>16.872038488564296</v>
      </c>
      <c r="F410" s="97">
        <v>31.65</v>
      </c>
      <c r="G410" s="103">
        <v>224229.867</v>
      </c>
      <c r="H410" s="95">
        <v>991.4375</v>
      </c>
      <c r="I410" s="95">
        <v>0</v>
      </c>
      <c r="J410">
        <v>198.191</v>
      </c>
    </row>
    <row r="411" spans="1:10" x14ac:dyDescent="0.2">
      <c r="A411" s="91">
        <v>2034</v>
      </c>
      <c r="B411" s="91">
        <v>2</v>
      </c>
      <c r="E411" s="107">
        <v>16.872038488564296</v>
      </c>
      <c r="F411" s="97">
        <v>29.92</v>
      </c>
      <c r="G411" s="103">
        <v>224559.27466666666</v>
      </c>
      <c r="H411" s="95">
        <v>890.05499999999995</v>
      </c>
      <c r="I411" s="95">
        <v>0</v>
      </c>
      <c r="J411">
        <v>198.16433333333333</v>
      </c>
    </row>
    <row r="412" spans="1:10" x14ac:dyDescent="0.2">
      <c r="A412" s="91">
        <v>2034</v>
      </c>
      <c r="B412" s="91">
        <v>3</v>
      </c>
      <c r="E412" s="107">
        <v>16.872038488564296</v>
      </c>
      <c r="F412" s="97">
        <v>30.09</v>
      </c>
      <c r="G412" s="103">
        <v>224888.68233333333</v>
      </c>
      <c r="H412" s="95">
        <v>724.63750000000005</v>
      </c>
      <c r="I412" s="95">
        <v>0.92249999999999999</v>
      </c>
      <c r="J412">
        <v>198.13766666666666</v>
      </c>
    </row>
    <row r="413" spans="1:10" x14ac:dyDescent="0.2">
      <c r="A413" s="91">
        <v>2034</v>
      </c>
      <c r="B413" s="91">
        <v>4</v>
      </c>
      <c r="E413" s="107">
        <v>16.872038488564296</v>
      </c>
      <c r="F413" s="97">
        <v>30.49</v>
      </c>
      <c r="G413" s="103">
        <v>225218.09</v>
      </c>
      <c r="H413" s="95">
        <v>433.4375</v>
      </c>
      <c r="I413" s="95">
        <v>13.477500000000001</v>
      </c>
      <c r="J413">
        <v>198.11099999999999</v>
      </c>
    </row>
    <row r="414" spans="1:10" x14ac:dyDescent="0.2">
      <c r="A414" s="91">
        <v>2034</v>
      </c>
      <c r="B414" s="91">
        <v>5</v>
      </c>
      <c r="E414" s="107">
        <v>16.872038488564296</v>
      </c>
      <c r="F414" s="97">
        <v>29.81</v>
      </c>
      <c r="G414" s="103">
        <v>225570.30533333332</v>
      </c>
      <c r="H414" s="95">
        <v>189.125</v>
      </c>
      <c r="I414" s="95">
        <v>46.06</v>
      </c>
      <c r="J414">
        <v>198.08866666666665</v>
      </c>
    </row>
    <row r="415" spans="1:10" x14ac:dyDescent="0.2">
      <c r="A415" s="91">
        <v>2034</v>
      </c>
      <c r="B415" s="91">
        <v>6</v>
      </c>
      <c r="E415" s="107">
        <v>16.872038488564296</v>
      </c>
      <c r="F415" s="97">
        <v>30.68</v>
      </c>
      <c r="G415" s="103">
        <v>225922.52066666668</v>
      </c>
      <c r="H415" s="95">
        <v>50.362499999999997</v>
      </c>
      <c r="I415" s="95">
        <v>166.4075</v>
      </c>
      <c r="J415">
        <v>198.06633333333335</v>
      </c>
    </row>
    <row r="416" spans="1:10" x14ac:dyDescent="0.2">
      <c r="A416" s="91">
        <v>2034</v>
      </c>
      <c r="B416" s="91">
        <v>7</v>
      </c>
      <c r="E416" s="107">
        <v>16.872038488564296</v>
      </c>
      <c r="F416" s="97">
        <v>30.66</v>
      </c>
      <c r="G416" s="103">
        <v>226274.736</v>
      </c>
      <c r="H416" s="95">
        <v>1.625</v>
      </c>
      <c r="I416" s="95">
        <v>326.005</v>
      </c>
      <c r="J416">
        <v>198.04400000000001</v>
      </c>
    </row>
    <row r="417" spans="1:10" x14ac:dyDescent="0.2">
      <c r="A417" s="91">
        <v>2034</v>
      </c>
      <c r="B417" s="91">
        <v>8</v>
      </c>
      <c r="E417" s="107">
        <v>16.872038488564296</v>
      </c>
      <c r="F417" s="97">
        <v>30.07</v>
      </c>
      <c r="G417" s="103">
        <v>226609.98433333333</v>
      </c>
      <c r="H417" s="95">
        <v>0.75</v>
      </c>
      <c r="I417" s="95">
        <v>348.8175</v>
      </c>
      <c r="J417">
        <v>198.03433333333334</v>
      </c>
    </row>
    <row r="418" spans="1:10" x14ac:dyDescent="0.2">
      <c r="A418" s="91">
        <v>2034</v>
      </c>
      <c r="B418" s="91">
        <v>9</v>
      </c>
      <c r="E418" s="107">
        <v>16.872038488564296</v>
      </c>
      <c r="F418" s="97">
        <v>30.72</v>
      </c>
      <c r="G418" s="103">
        <v>226945.23266666668</v>
      </c>
      <c r="H418" s="95">
        <v>11.752500000000001</v>
      </c>
      <c r="I418" s="95">
        <v>258.88</v>
      </c>
      <c r="J418">
        <v>198.02466666666666</v>
      </c>
    </row>
    <row r="419" spans="1:10" x14ac:dyDescent="0.2">
      <c r="A419" s="91">
        <v>2034</v>
      </c>
      <c r="B419" s="91">
        <v>10</v>
      </c>
      <c r="E419" s="107">
        <v>16.872038488564296</v>
      </c>
      <c r="F419" s="97">
        <v>30.56</v>
      </c>
      <c r="G419" s="103">
        <v>227280.481</v>
      </c>
      <c r="H419" s="95">
        <v>134.87</v>
      </c>
      <c r="I419" s="95">
        <v>71.42</v>
      </c>
      <c r="J419">
        <v>198.01499999999999</v>
      </c>
    </row>
    <row r="420" spans="1:10" x14ac:dyDescent="0.2">
      <c r="A420" s="91">
        <v>2034</v>
      </c>
      <c r="B420" s="91">
        <v>11</v>
      </c>
      <c r="E420" s="107">
        <v>16.872038488564296</v>
      </c>
      <c r="F420" s="97">
        <v>30.35</v>
      </c>
      <c r="G420" s="103">
        <v>227649.57766666668</v>
      </c>
      <c r="H420" s="95">
        <v>396.30250000000001</v>
      </c>
      <c r="I420" s="95">
        <v>6.6950000000000003</v>
      </c>
      <c r="J420">
        <v>198</v>
      </c>
    </row>
    <row r="421" spans="1:10" x14ac:dyDescent="0.2">
      <c r="A421" s="91">
        <v>2034</v>
      </c>
      <c r="B421" s="91">
        <v>12</v>
      </c>
      <c r="E421" s="107">
        <v>16.872038488564296</v>
      </c>
      <c r="F421" s="97">
        <v>31</v>
      </c>
      <c r="G421" s="103">
        <v>228018.67433333333</v>
      </c>
      <c r="H421" s="95">
        <v>714.28500000000008</v>
      </c>
      <c r="I421" s="95">
        <v>0.25</v>
      </c>
      <c r="J421">
        <v>197.98499999999999</v>
      </c>
    </row>
    <row r="422" spans="1:10" x14ac:dyDescent="0.2">
      <c r="A422" s="91">
        <v>2035</v>
      </c>
      <c r="B422" s="91">
        <v>1</v>
      </c>
      <c r="E422" s="107">
        <v>17.209479258335584</v>
      </c>
      <c r="F422" s="97">
        <v>31.65</v>
      </c>
      <c r="G422" s="103">
        <v>228387.77100000001</v>
      </c>
      <c r="H422" s="95">
        <v>991.4375</v>
      </c>
      <c r="I422" s="95">
        <v>0</v>
      </c>
      <c r="J422">
        <v>197.97</v>
      </c>
    </row>
    <row r="423" spans="1:10" x14ac:dyDescent="0.2">
      <c r="A423" s="91">
        <v>2035</v>
      </c>
      <c r="B423" s="91">
        <v>2</v>
      </c>
      <c r="E423" s="107">
        <v>17.209479258335584</v>
      </c>
      <c r="F423" s="97">
        <v>29.92</v>
      </c>
      <c r="G423" s="103">
        <v>228728.07966666666</v>
      </c>
      <c r="H423" s="95">
        <v>890.05499999999995</v>
      </c>
      <c r="I423" s="95">
        <v>0</v>
      </c>
      <c r="J423">
        <v>197.92033333333333</v>
      </c>
    </row>
    <row r="424" spans="1:10" x14ac:dyDescent="0.2">
      <c r="A424" s="91">
        <v>2035</v>
      </c>
      <c r="B424" s="91">
        <v>3</v>
      </c>
      <c r="E424" s="107">
        <v>17.209479258335584</v>
      </c>
      <c r="F424" s="97">
        <v>30.09</v>
      </c>
      <c r="G424" s="103">
        <v>229068.38833333334</v>
      </c>
      <c r="H424" s="95">
        <v>724.63750000000005</v>
      </c>
      <c r="I424" s="95">
        <v>0.92249999999999999</v>
      </c>
      <c r="J424">
        <v>197.87066666666666</v>
      </c>
    </row>
    <row r="425" spans="1:10" x14ac:dyDescent="0.2">
      <c r="A425" s="91">
        <v>2035</v>
      </c>
      <c r="B425" s="91">
        <v>4</v>
      </c>
      <c r="E425" s="107">
        <v>17.209479258335584</v>
      </c>
      <c r="F425" s="97">
        <v>30.49</v>
      </c>
      <c r="G425" s="103">
        <v>229408.69699999999</v>
      </c>
      <c r="H425" s="95">
        <v>433.4375</v>
      </c>
      <c r="I425" s="95">
        <v>13.477500000000001</v>
      </c>
      <c r="J425">
        <v>197.821</v>
      </c>
    </row>
    <row r="426" spans="1:10" x14ac:dyDescent="0.2">
      <c r="A426" s="91">
        <v>2035</v>
      </c>
      <c r="B426" s="91">
        <v>5</v>
      </c>
      <c r="E426" s="107">
        <v>17.209479258335584</v>
      </c>
      <c r="F426" s="97">
        <v>29.81</v>
      </c>
      <c r="G426" s="103">
        <v>229772.69633333333</v>
      </c>
      <c r="H426" s="95">
        <v>189.125</v>
      </c>
      <c r="I426" s="95">
        <v>46.06</v>
      </c>
      <c r="J426">
        <v>197.77866666666665</v>
      </c>
    </row>
    <row r="427" spans="1:10" x14ac:dyDescent="0.2">
      <c r="A427" s="91">
        <v>2035</v>
      </c>
      <c r="B427" s="91">
        <v>6</v>
      </c>
      <c r="E427" s="107">
        <v>17.209479258335584</v>
      </c>
      <c r="F427" s="97">
        <v>30.68</v>
      </c>
      <c r="G427" s="103">
        <v>230136.69566666667</v>
      </c>
      <c r="H427" s="95">
        <v>50.362499999999997</v>
      </c>
      <c r="I427" s="95">
        <v>166.4075</v>
      </c>
      <c r="J427">
        <v>197.73633333333333</v>
      </c>
    </row>
    <row r="428" spans="1:10" x14ac:dyDescent="0.2">
      <c r="A428" s="91">
        <v>2035</v>
      </c>
      <c r="B428" s="91">
        <v>7</v>
      </c>
      <c r="E428" s="107">
        <v>17.209479258335584</v>
      </c>
      <c r="F428" s="97">
        <v>30.66</v>
      </c>
      <c r="G428" s="103">
        <v>230500.69500000001</v>
      </c>
      <c r="H428" s="95">
        <v>1.625</v>
      </c>
      <c r="I428" s="95">
        <v>326.005</v>
      </c>
      <c r="J428">
        <v>197.69399999999999</v>
      </c>
    </row>
    <row r="429" spans="1:10" x14ac:dyDescent="0.2">
      <c r="A429" s="91">
        <v>2035</v>
      </c>
      <c r="B429" s="91">
        <v>8</v>
      </c>
      <c r="E429" s="107">
        <v>17.209479258335584</v>
      </c>
      <c r="F429" s="97">
        <v>30.07</v>
      </c>
      <c r="G429" s="103">
        <v>230836.63233333334</v>
      </c>
      <c r="H429" s="95">
        <v>0.75</v>
      </c>
      <c r="I429" s="95">
        <v>348.8175</v>
      </c>
      <c r="J429">
        <v>197.661</v>
      </c>
    </row>
    <row r="430" spans="1:10" x14ac:dyDescent="0.2">
      <c r="A430" s="91">
        <v>2035</v>
      </c>
      <c r="B430" s="91">
        <v>9</v>
      </c>
      <c r="E430" s="107">
        <v>17.209479258335584</v>
      </c>
      <c r="F430" s="97">
        <v>30.72</v>
      </c>
      <c r="G430" s="103">
        <v>231172.56966666668</v>
      </c>
      <c r="H430" s="95">
        <v>11.752500000000001</v>
      </c>
      <c r="I430" s="95">
        <v>258.88</v>
      </c>
      <c r="J430">
        <v>197.62799999999999</v>
      </c>
    </row>
    <row r="431" spans="1:10" x14ac:dyDescent="0.2">
      <c r="A431" s="91">
        <v>2035</v>
      </c>
      <c r="B431" s="91">
        <v>10</v>
      </c>
      <c r="E431" s="107">
        <v>17.209479258335584</v>
      </c>
      <c r="F431" s="97">
        <v>30.56</v>
      </c>
      <c r="G431" s="103">
        <v>231508.50700000001</v>
      </c>
      <c r="H431" s="95">
        <v>134.87</v>
      </c>
      <c r="I431" s="95">
        <v>71.42</v>
      </c>
      <c r="J431">
        <v>197.595</v>
      </c>
    </row>
    <row r="432" spans="1:10" x14ac:dyDescent="0.2">
      <c r="A432" s="91">
        <v>2035</v>
      </c>
      <c r="B432" s="91">
        <v>11</v>
      </c>
      <c r="E432" s="107">
        <v>17.209479258335584</v>
      </c>
      <c r="F432" s="97">
        <v>30.35</v>
      </c>
      <c r="G432" s="103">
        <v>231879.60700000002</v>
      </c>
      <c r="H432" s="95">
        <v>396.30250000000001</v>
      </c>
      <c r="I432" s="95">
        <v>6.6950000000000003</v>
      </c>
      <c r="J432">
        <v>197.55466666666666</v>
      </c>
    </row>
    <row r="433" spans="1:10" x14ac:dyDescent="0.2">
      <c r="A433" s="91">
        <v>2035</v>
      </c>
      <c r="B433" s="91">
        <v>12</v>
      </c>
      <c r="E433" s="107">
        <v>17.209479258335584</v>
      </c>
      <c r="F433" s="97">
        <v>31</v>
      </c>
      <c r="G433" s="103">
        <v>232250.70699999999</v>
      </c>
      <c r="H433" s="95">
        <v>714.28500000000008</v>
      </c>
      <c r="I433" s="95">
        <v>0.25</v>
      </c>
      <c r="J433">
        <v>197.51433333333333</v>
      </c>
    </row>
    <row r="434" spans="1:10" x14ac:dyDescent="0.2">
      <c r="A434" s="91">
        <v>2036</v>
      </c>
      <c r="B434" s="91">
        <v>1</v>
      </c>
      <c r="E434" s="107">
        <v>17.553668843502297</v>
      </c>
      <c r="F434" s="97">
        <v>31.65</v>
      </c>
      <c r="G434" s="103">
        <v>232621.807</v>
      </c>
      <c r="H434" s="95">
        <v>991.4375</v>
      </c>
      <c r="I434" s="95">
        <v>0</v>
      </c>
      <c r="J434">
        <v>197.47399999999999</v>
      </c>
    </row>
    <row r="435" spans="1:10" x14ac:dyDescent="0.2">
      <c r="A435" s="91">
        <v>2036</v>
      </c>
      <c r="B435" s="91">
        <v>2</v>
      </c>
      <c r="E435" s="107">
        <v>17.553668843502297</v>
      </c>
      <c r="F435" s="97">
        <v>29.92</v>
      </c>
      <c r="G435" s="103">
        <v>232966.44333333333</v>
      </c>
      <c r="H435" s="95">
        <v>890.05499999999995</v>
      </c>
      <c r="I435" s="95">
        <v>0</v>
      </c>
      <c r="J435">
        <v>197.43366666666665</v>
      </c>
    </row>
    <row r="436" spans="1:10" x14ac:dyDescent="0.2">
      <c r="A436" s="91">
        <v>2036</v>
      </c>
      <c r="B436" s="91">
        <v>3</v>
      </c>
      <c r="E436" s="107">
        <v>17.553668843502297</v>
      </c>
      <c r="F436" s="97">
        <v>30.09</v>
      </c>
      <c r="G436" s="103">
        <v>233311.07966666666</v>
      </c>
      <c r="H436" s="95">
        <v>724.63750000000005</v>
      </c>
      <c r="I436" s="95">
        <v>0.92249999999999999</v>
      </c>
      <c r="J436">
        <v>197.39333333333335</v>
      </c>
    </row>
    <row r="437" spans="1:10" x14ac:dyDescent="0.2">
      <c r="A437" s="91">
        <v>2036</v>
      </c>
      <c r="B437" s="91">
        <v>4</v>
      </c>
      <c r="E437" s="107">
        <v>17.553668843502297</v>
      </c>
      <c r="F437" s="97">
        <v>30.49</v>
      </c>
      <c r="G437" s="103">
        <v>233655.71599999999</v>
      </c>
      <c r="H437" s="95">
        <v>433.4375</v>
      </c>
      <c r="I437" s="95">
        <v>13.477500000000001</v>
      </c>
      <c r="J437">
        <v>197.35300000000001</v>
      </c>
    </row>
    <row r="438" spans="1:10" x14ac:dyDescent="0.2">
      <c r="A438" s="91">
        <v>2036</v>
      </c>
      <c r="B438" s="91">
        <v>5</v>
      </c>
      <c r="E438" s="107">
        <v>17.553668843502297</v>
      </c>
      <c r="F438" s="97">
        <v>29.81</v>
      </c>
      <c r="G438" s="103">
        <v>234015.45833333331</v>
      </c>
      <c r="H438" s="95">
        <v>189.125</v>
      </c>
      <c r="I438" s="95">
        <v>46.06</v>
      </c>
      <c r="J438">
        <v>197.33</v>
      </c>
    </row>
    <row r="439" spans="1:10" x14ac:dyDescent="0.2">
      <c r="A439" s="91">
        <v>2036</v>
      </c>
      <c r="B439" s="91">
        <v>6</v>
      </c>
      <c r="E439" s="107">
        <v>17.553668843502297</v>
      </c>
      <c r="F439" s="97">
        <v>30.68</v>
      </c>
      <c r="G439" s="103">
        <v>234375.20066666667</v>
      </c>
      <c r="H439" s="95">
        <v>50.362499999999997</v>
      </c>
      <c r="I439" s="95">
        <v>166.4075</v>
      </c>
      <c r="J439">
        <v>197.30699999999999</v>
      </c>
    </row>
    <row r="440" spans="1:10" x14ac:dyDescent="0.2">
      <c r="A440" s="91">
        <v>2036</v>
      </c>
      <c r="B440" s="91">
        <v>7</v>
      </c>
      <c r="E440" s="107">
        <v>17.553668843502297</v>
      </c>
      <c r="F440" s="97">
        <v>30.66</v>
      </c>
      <c r="G440" s="103">
        <v>234734.943</v>
      </c>
      <c r="H440" s="95">
        <v>1.625</v>
      </c>
      <c r="I440" s="95">
        <v>326.005</v>
      </c>
      <c r="J440">
        <v>197.28399999999999</v>
      </c>
    </row>
    <row r="441" spans="1:10" x14ac:dyDescent="0.2">
      <c r="A441" s="91">
        <v>2036</v>
      </c>
      <c r="B441" s="91">
        <v>8</v>
      </c>
      <c r="E441" s="107">
        <v>17.553668843502297</v>
      </c>
      <c r="F441" s="97">
        <v>30.07</v>
      </c>
      <c r="G441" s="103">
        <v>235067.83300000001</v>
      </c>
      <c r="H441" s="95">
        <v>0.75</v>
      </c>
      <c r="I441" s="95">
        <v>348.8175</v>
      </c>
      <c r="J441">
        <v>197.27833333333334</v>
      </c>
    </row>
    <row r="442" spans="1:10" x14ac:dyDescent="0.2">
      <c r="A442" s="91">
        <v>2036</v>
      </c>
      <c r="B442" s="91">
        <v>9</v>
      </c>
      <c r="E442" s="107">
        <v>17.553668843502297</v>
      </c>
      <c r="F442" s="97">
        <v>30.72</v>
      </c>
      <c r="G442" s="103">
        <v>235400.723</v>
      </c>
      <c r="H442" s="95">
        <v>11.752500000000001</v>
      </c>
      <c r="I442" s="95">
        <v>258.88</v>
      </c>
      <c r="J442">
        <v>197.27266666666665</v>
      </c>
    </row>
    <row r="443" spans="1:10" x14ac:dyDescent="0.2">
      <c r="A443" s="91">
        <v>2036</v>
      </c>
      <c r="B443" s="91">
        <v>10</v>
      </c>
      <c r="E443" s="107">
        <v>17.553668843502297</v>
      </c>
      <c r="F443" s="97">
        <v>30.56</v>
      </c>
      <c r="G443" s="103">
        <v>235733.61300000001</v>
      </c>
      <c r="H443" s="95">
        <v>134.87</v>
      </c>
      <c r="I443" s="95">
        <v>71.42</v>
      </c>
      <c r="J443">
        <v>197.267</v>
      </c>
    </row>
    <row r="444" spans="1:10" x14ac:dyDescent="0.2">
      <c r="A444" s="91">
        <v>2036</v>
      </c>
      <c r="B444" s="91">
        <v>11</v>
      </c>
      <c r="E444" s="107">
        <v>17.553668843502297</v>
      </c>
      <c r="F444" s="97">
        <v>30.35</v>
      </c>
      <c r="G444" s="103">
        <v>236115.83933333334</v>
      </c>
      <c r="H444" s="95">
        <v>396.30250000000001</v>
      </c>
      <c r="I444" s="95">
        <v>6.6950000000000003</v>
      </c>
      <c r="J444">
        <v>197.256</v>
      </c>
    </row>
    <row r="445" spans="1:10" x14ac:dyDescent="0.2">
      <c r="A445" s="91">
        <v>2036</v>
      </c>
      <c r="B445" s="91">
        <v>12</v>
      </c>
      <c r="E445" s="107">
        <v>17.553668843502297</v>
      </c>
      <c r="F445" s="97">
        <v>31</v>
      </c>
      <c r="G445" s="103">
        <v>236498.06566666666</v>
      </c>
      <c r="H445" s="95">
        <v>714.28500000000008</v>
      </c>
      <c r="I445" s="95">
        <v>0.25</v>
      </c>
      <c r="J445">
        <v>197.245</v>
      </c>
    </row>
    <row r="446" spans="1:10" x14ac:dyDescent="0.2">
      <c r="A446" s="91">
        <v>2037</v>
      </c>
      <c r="B446" s="91">
        <v>1</v>
      </c>
      <c r="E446" s="107">
        <v>17.904742220372341</v>
      </c>
      <c r="F446" s="97">
        <v>31.65</v>
      </c>
      <c r="G446" s="103">
        <v>236880.29199999999</v>
      </c>
      <c r="H446" s="95">
        <v>991.4375</v>
      </c>
      <c r="I446" s="95">
        <v>0</v>
      </c>
      <c r="J446">
        <v>197.23400000000001</v>
      </c>
    </row>
    <row r="447" spans="1:10" x14ac:dyDescent="0.2">
      <c r="A447" s="91">
        <v>2037</v>
      </c>
      <c r="B447" s="91">
        <v>2</v>
      </c>
      <c r="E447" s="107">
        <v>17.904742220372341</v>
      </c>
      <c r="F447" s="97">
        <v>29.92</v>
      </c>
      <c r="G447" s="103">
        <v>237241.739</v>
      </c>
      <c r="H447" s="95">
        <v>890.05499999999995</v>
      </c>
      <c r="I447" s="95">
        <v>0</v>
      </c>
      <c r="J447">
        <v>197.20600000000002</v>
      </c>
    </row>
    <row r="448" spans="1:10" x14ac:dyDescent="0.2">
      <c r="A448" s="91">
        <v>2037</v>
      </c>
      <c r="B448" s="91">
        <v>3</v>
      </c>
      <c r="E448" s="107">
        <v>17.904742220372341</v>
      </c>
      <c r="F448" s="97">
        <v>30.09</v>
      </c>
      <c r="G448" s="103">
        <v>237603.18599999999</v>
      </c>
      <c r="H448" s="95">
        <v>724.63750000000005</v>
      </c>
      <c r="I448" s="95">
        <v>0.92249999999999999</v>
      </c>
      <c r="J448">
        <v>197.178</v>
      </c>
    </row>
    <row r="449" spans="1:10" x14ac:dyDescent="0.2">
      <c r="A449" s="91">
        <v>2037</v>
      </c>
      <c r="B449" s="91">
        <v>4</v>
      </c>
      <c r="E449" s="107">
        <v>17.904742220372341</v>
      </c>
      <c r="F449" s="97">
        <v>30.49</v>
      </c>
      <c r="G449" s="103">
        <v>237964.633</v>
      </c>
      <c r="H449" s="95">
        <v>433.4375</v>
      </c>
      <c r="I449" s="95">
        <v>13.477500000000001</v>
      </c>
      <c r="J449">
        <v>197.15</v>
      </c>
    </row>
    <row r="450" spans="1:10" x14ac:dyDescent="0.2">
      <c r="A450" s="91">
        <v>2037</v>
      </c>
      <c r="B450" s="91">
        <v>5</v>
      </c>
      <c r="E450" s="107">
        <v>17.904742220372341</v>
      </c>
      <c r="F450" s="97">
        <v>29.81</v>
      </c>
      <c r="G450" s="103">
        <v>238356.05933333334</v>
      </c>
      <c r="H450" s="95">
        <v>189.125</v>
      </c>
      <c r="I450" s="95">
        <v>46.06</v>
      </c>
      <c r="J450">
        <v>197.14233333333334</v>
      </c>
    </row>
    <row r="451" spans="1:10" x14ac:dyDescent="0.2">
      <c r="A451" s="91">
        <v>2037</v>
      </c>
      <c r="B451" s="91">
        <v>6</v>
      </c>
      <c r="E451" s="107">
        <v>17.904742220372341</v>
      </c>
      <c r="F451" s="97">
        <v>30.68</v>
      </c>
      <c r="G451" s="103">
        <v>238747.48566666667</v>
      </c>
      <c r="H451" s="95">
        <v>50.362499999999997</v>
      </c>
      <c r="I451" s="95">
        <v>166.4075</v>
      </c>
      <c r="J451">
        <v>197.13466666666667</v>
      </c>
    </row>
    <row r="452" spans="1:10" x14ac:dyDescent="0.2">
      <c r="A452" s="91">
        <v>2037</v>
      </c>
      <c r="B452" s="91">
        <v>7</v>
      </c>
      <c r="E452" s="107">
        <v>17.904742220372341</v>
      </c>
      <c r="F452" s="97">
        <v>30.66</v>
      </c>
      <c r="G452" s="103">
        <v>239138.91200000001</v>
      </c>
      <c r="H452" s="95">
        <v>1.625</v>
      </c>
      <c r="I452" s="95">
        <v>326.005</v>
      </c>
      <c r="J452">
        <v>197.12700000000001</v>
      </c>
    </row>
    <row r="453" spans="1:10" x14ac:dyDescent="0.2">
      <c r="A453" s="91">
        <v>2037</v>
      </c>
      <c r="B453" s="91">
        <v>8</v>
      </c>
      <c r="E453" s="107">
        <v>17.904742220372341</v>
      </c>
      <c r="F453" s="97">
        <v>30.07</v>
      </c>
      <c r="G453" s="103">
        <v>239473.93466666667</v>
      </c>
      <c r="H453" s="95">
        <v>0.75</v>
      </c>
      <c r="I453" s="95">
        <v>348.8175</v>
      </c>
      <c r="J453">
        <v>197.12166666666667</v>
      </c>
    </row>
    <row r="454" spans="1:10" x14ac:dyDescent="0.2">
      <c r="A454" s="91">
        <v>2037</v>
      </c>
      <c r="B454" s="91">
        <v>9</v>
      </c>
      <c r="E454" s="107">
        <v>17.904742220372341</v>
      </c>
      <c r="F454" s="97">
        <v>30.72</v>
      </c>
      <c r="G454" s="103">
        <v>239808.95733333335</v>
      </c>
      <c r="H454" s="95">
        <v>11.752500000000001</v>
      </c>
      <c r="I454" s="95">
        <v>258.88</v>
      </c>
      <c r="J454">
        <v>197.11633333333333</v>
      </c>
    </row>
    <row r="455" spans="1:10" x14ac:dyDescent="0.2">
      <c r="A455" s="91">
        <v>2037</v>
      </c>
      <c r="B455" s="91">
        <v>10</v>
      </c>
      <c r="E455" s="107">
        <v>17.904742220372341</v>
      </c>
      <c r="F455" s="97">
        <v>30.56</v>
      </c>
      <c r="G455" s="103">
        <v>240143.98</v>
      </c>
      <c r="H455" s="95">
        <v>134.87</v>
      </c>
      <c r="I455" s="95">
        <v>71.42</v>
      </c>
      <c r="J455">
        <v>197.11099999999999</v>
      </c>
    </row>
    <row r="456" spans="1:10" x14ac:dyDescent="0.2">
      <c r="A456" s="91">
        <v>2037</v>
      </c>
      <c r="B456" s="91">
        <v>11</v>
      </c>
      <c r="E456" s="107">
        <v>17.904742220372341</v>
      </c>
      <c r="F456" s="97">
        <v>30.35</v>
      </c>
      <c r="G456" s="103">
        <v>240549.413</v>
      </c>
      <c r="H456" s="95">
        <v>396.30250000000001</v>
      </c>
      <c r="I456" s="95">
        <v>6.6950000000000003</v>
      </c>
      <c r="J456">
        <v>197.08766666666665</v>
      </c>
    </row>
    <row r="457" spans="1:10" x14ac:dyDescent="0.2">
      <c r="A457" s="91">
        <v>2037</v>
      </c>
      <c r="B457" s="91">
        <v>12</v>
      </c>
      <c r="E457" s="107">
        <v>17.904742220372341</v>
      </c>
      <c r="F457" s="97">
        <v>31</v>
      </c>
      <c r="G457" s="103">
        <v>240954.84600000002</v>
      </c>
      <c r="H457" s="95">
        <v>714.28500000000008</v>
      </c>
      <c r="I457" s="95">
        <v>0.25</v>
      </c>
      <c r="J457">
        <v>197.06433333333334</v>
      </c>
    </row>
    <row r="458" spans="1:10" x14ac:dyDescent="0.2">
      <c r="A458" s="91">
        <v>2038</v>
      </c>
      <c r="B458" s="91">
        <v>1</v>
      </c>
      <c r="E458" s="107">
        <v>18.262837064779788</v>
      </c>
      <c r="F458" s="97">
        <v>31.65</v>
      </c>
      <c r="G458" s="103">
        <v>241360.27900000001</v>
      </c>
      <c r="H458" s="95">
        <v>991.4375</v>
      </c>
      <c r="I458" s="95">
        <v>0</v>
      </c>
      <c r="J458">
        <v>197.041</v>
      </c>
    </row>
    <row r="459" spans="1:10" x14ac:dyDescent="0.2">
      <c r="A459" s="91">
        <v>2038</v>
      </c>
      <c r="B459" s="91">
        <v>2</v>
      </c>
      <c r="E459" s="107">
        <v>18.262837064779788</v>
      </c>
      <c r="F459" s="97">
        <v>29.92</v>
      </c>
      <c r="G459" s="103">
        <v>241708.71633333334</v>
      </c>
      <c r="H459" s="95">
        <v>890.05499999999995</v>
      </c>
      <c r="I459" s="95">
        <v>0</v>
      </c>
      <c r="J459">
        <v>197.01166666666666</v>
      </c>
    </row>
    <row r="460" spans="1:10" x14ac:dyDescent="0.2">
      <c r="A460" s="91">
        <v>2038</v>
      </c>
      <c r="B460" s="91">
        <v>3</v>
      </c>
      <c r="E460" s="107">
        <v>18.262837064779788</v>
      </c>
      <c r="F460" s="97">
        <v>30.09</v>
      </c>
      <c r="G460" s="103">
        <v>242057.15366666665</v>
      </c>
      <c r="H460" s="95">
        <v>724.63750000000005</v>
      </c>
      <c r="I460" s="95">
        <v>0.92249999999999999</v>
      </c>
      <c r="J460">
        <v>196.98233333333334</v>
      </c>
    </row>
    <row r="461" spans="1:10" x14ac:dyDescent="0.2">
      <c r="A461" s="91">
        <v>2038</v>
      </c>
      <c r="B461" s="91">
        <v>4</v>
      </c>
      <c r="E461" s="107">
        <v>18.262837064779788</v>
      </c>
      <c r="F461" s="97">
        <v>30.49</v>
      </c>
      <c r="G461" s="103">
        <v>242405.59099999999</v>
      </c>
      <c r="H461" s="95">
        <v>433.4375</v>
      </c>
      <c r="I461" s="95">
        <v>13.477500000000001</v>
      </c>
      <c r="J461">
        <v>196.953</v>
      </c>
    </row>
    <row r="462" spans="1:10" x14ac:dyDescent="0.2">
      <c r="A462" s="91">
        <v>2038</v>
      </c>
      <c r="B462" s="91">
        <v>5</v>
      </c>
      <c r="E462" s="107">
        <v>18.262837064779788</v>
      </c>
      <c r="F462" s="97">
        <v>29.81</v>
      </c>
      <c r="G462" s="103">
        <v>242793.92766666666</v>
      </c>
      <c r="H462" s="95">
        <v>189.125</v>
      </c>
      <c r="I462" s="95">
        <v>46.06</v>
      </c>
      <c r="J462">
        <v>196.935</v>
      </c>
    </row>
    <row r="463" spans="1:10" x14ac:dyDescent="0.2">
      <c r="A463" s="91">
        <v>2038</v>
      </c>
      <c r="B463" s="91">
        <v>6</v>
      </c>
      <c r="E463" s="107">
        <v>18.262837064779788</v>
      </c>
      <c r="F463" s="97">
        <v>30.68</v>
      </c>
      <c r="G463" s="103">
        <v>243182.26433333333</v>
      </c>
      <c r="H463" s="95">
        <v>50.362499999999997</v>
      </c>
      <c r="I463" s="95">
        <v>166.4075</v>
      </c>
      <c r="J463">
        <v>196.917</v>
      </c>
    </row>
    <row r="464" spans="1:10" x14ac:dyDescent="0.2">
      <c r="A464" s="91">
        <v>2038</v>
      </c>
      <c r="B464" s="91">
        <v>7</v>
      </c>
      <c r="E464" s="107">
        <v>18.262837064779788</v>
      </c>
      <c r="F464" s="97">
        <v>30.66</v>
      </c>
      <c r="G464" s="103">
        <v>243570.601</v>
      </c>
      <c r="H464" s="95">
        <v>1.625</v>
      </c>
      <c r="I464" s="95">
        <v>326.005</v>
      </c>
      <c r="J464">
        <v>196.899</v>
      </c>
    </row>
    <row r="465" spans="1:10" x14ac:dyDescent="0.2">
      <c r="A465" s="91">
        <v>2038</v>
      </c>
      <c r="B465" s="91">
        <v>8</v>
      </c>
      <c r="E465" s="107">
        <v>18.262837064779788</v>
      </c>
      <c r="F465" s="97">
        <v>30.07</v>
      </c>
      <c r="G465" s="103">
        <v>243902.69466666668</v>
      </c>
      <c r="H465" s="95">
        <v>0.75</v>
      </c>
      <c r="I465" s="95">
        <v>348.8175</v>
      </c>
      <c r="J465">
        <v>196.89099999999999</v>
      </c>
    </row>
    <row r="466" spans="1:10" x14ac:dyDescent="0.2">
      <c r="A466" s="91">
        <v>2038</v>
      </c>
      <c r="B466" s="91">
        <v>9</v>
      </c>
      <c r="E466" s="107">
        <v>18.262837064779788</v>
      </c>
      <c r="F466" s="97">
        <v>30.72</v>
      </c>
      <c r="G466" s="103">
        <v>244234.78833333333</v>
      </c>
      <c r="H466" s="95">
        <v>11.752500000000001</v>
      </c>
      <c r="I466" s="95">
        <v>258.88</v>
      </c>
      <c r="J466">
        <v>196.88300000000001</v>
      </c>
    </row>
    <row r="467" spans="1:10" x14ac:dyDescent="0.2">
      <c r="A467" s="91">
        <v>2038</v>
      </c>
      <c r="B467" s="91">
        <v>10</v>
      </c>
      <c r="E467" s="107">
        <v>18.262837064779788</v>
      </c>
      <c r="F467" s="97">
        <v>30.56</v>
      </c>
      <c r="G467" s="103">
        <v>244566.88200000001</v>
      </c>
      <c r="H467" s="95">
        <v>134.87</v>
      </c>
      <c r="I467" s="95">
        <v>71.42</v>
      </c>
      <c r="J467">
        <v>196.875</v>
      </c>
    </row>
    <row r="468" spans="1:10" x14ac:dyDescent="0.2">
      <c r="A468" s="91">
        <v>2038</v>
      </c>
      <c r="B468" s="91">
        <v>11</v>
      </c>
      <c r="E468" s="107">
        <v>18.262837064779788</v>
      </c>
      <c r="F468" s="97">
        <v>30.35</v>
      </c>
      <c r="G468" s="103">
        <v>244951.25066666669</v>
      </c>
      <c r="H468" s="95">
        <v>396.30250000000001</v>
      </c>
      <c r="I468" s="95">
        <v>6.6950000000000003</v>
      </c>
      <c r="J468">
        <v>196.85866666666666</v>
      </c>
    </row>
    <row r="469" spans="1:10" x14ac:dyDescent="0.2">
      <c r="A469" s="91">
        <v>2038</v>
      </c>
      <c r="B469" s="91">
        <v>12</v>
      </c>
      <c r="E469" s="107">
        <v>18.262837064779788</v>
      </c>
      <c r="F469" s="97">
        <v>31</v>
      </c>
      <c r="G469" s="103">
        <v>245335.61933333334</v>
      </c>
      <c r="H469" s="95">
        <v>714.28500000000008</v>
      </c>
      <c r="I469" s="95">
        <v>0.25</v>
      </c>
      <c r="J469">
        <v>196.84233333333333</v>
      </c>
    </row>
    <row r="470" spans="1:10" x14ac:dyDescent="0.2">
      <c r="A470" s="91">
        <v>2039</v>
      </c>
      <c r="B470" s="91">
        <v>1</v>
      </c>
      <c r="E470" s="107">
        <v>18.628093806075384</v>
      </c>
      <c r="F470" s="97">
        <v>31.65</v>
      </c>
      <c r="G470" s="103">
        <v>245719.98800000001</v>
      </c>
      <c r="H470" s="95">
        <v>991.4375</v>
      </c>
      <c r="I470" s="95">
        <v>0</v>
      </c>
      <c r="J470">
        <v>196.82599999999999</v>
      </c>
    </row>
    <row r="471" spans="1:10" x14ac:dyDescent="0.2">
      <c r="A471" s="91">
        <v>2039</v>
      </c>
      <c r="B471" s="91">
        <v>2</v>
      </c>
      <c r="E471" s="107">
        <v>18.628093806075384</v>
      </c>
      <c r="F471" s="97">
        <v>29.92</v>
      </c>
      <c r="G471" s="103">
        <v>246050.18866666668</v>
      </c>
      <c r="H471" s="95">
        <v>890.05499999999995</v>
      </c>
      <c r="I471" s="95">
        <v>0</v>
      </c>
      <c r="J471">
        <v>196.78799999999998</v>
      </c>
    </row>
    <row r="472" spans="1:10" x14ac:dyDescent="0.2">
      <c r="A472" s="91">
        <v>2039</v>
      </c>
      <c r="B472" s="91">
        <v>3</v>
      </c>
      <c r="E472" s="107">
        <v>18.628093806075384</v>
      </c>
      <c r="F472" s="97">
        <v>30.09</v>
      </c>
      <c r="G472" s="103">
        <v>246380.38933333333</v>
      </c>
      <c r="H472" s="95">
        <v>724.63750000000005</v>
      </c>
      <c r="I472" s="95">
        <v>0.92249999999999999</v>
      </c>
      <c r="J472">
        <v>196.75</v>
      </c>
    </row>
    <row r="473" spans="1:10" x14ac:dyDescent="0.2">
      <c r="A473" s="91">
        <v>2039</v>
      </c>
      <c r="B473" s="91">
        <v>4</v>
      </c>
      <c r="E473" s="107">
        <v>18.628093806075384</v>
      </c>
      <c r="F473" s="97">
        <v>30.49</v>
      </c>
      <c r="G473" s="103">
        <v>246710.59</v>
      </c>
      <c r="H473" s="95">
        <v>433.4375</v>
      </c>
      <c r="I473" s="95">
        <v>13.477500000000001</v>
      </c>
      <c r="J473">
        <v>196.71199999999999</v>
      </c>
    </row>
    <row r="474" spans="1:10" x14ac:dyDescent="0.2">
      <c r="A474" s="91">
        <v>2039</v>
      </c>
      <c r="B474" s="91">
        <v>5</v>
      </c>
      <c r="E474" s="107">
        <v>18.628093806075384</v>
      </c>
      <c r="F474" s="97">
        <v>29.81</v>
      </c>
      <c r="G474" s="103">
        <v>247091.755</v>
      </c>
      <c r="H474" s="95">
        <v>189.125</v>
      </c>
      <c r="I474" s="95">
        <v>46.06</v>
      </c>
      <c r="J474">
        <v>196.69066666666666</v>
      </c>
    </row>
    <row r="475" spans="1:10" x14ac:dyDescent="0.2">
      <c r="A475" s="91">
        <v>2039</v>
      </c>
      <c r="B475" s="91">
        <v>6</v>
      </c>
      <c r="E475" s="107">
        <v>18.628093806075384</v>
      </c>
      <c r="F475" s="97">
        <v>30.68</v>
      </c>
      <c r="G475" s="103">
        <v>247472.91999999998</v>
      </c>
      <c r="H475" s="95">
        <v>50.362499999999997</v>
      </c>
      <c r="I475" s="95">
        <v>166.4075</v>
      </c>
      <c r="J475">
        <v>196.66933333333333</v>
      </c>
    </row>
    <row r="476" spans="1:10" x14ac:dyDescent="0.2">
      <c r="A476" s="91">
        <v>2039</v>
      </c>
      <c r="B476" s="91">
        <v>7</v>
      </c>
      <c r="E476" s="107">
        <v>18.628093806075384</v>
      </c>
      <c r="F476" s="97">
        <v>30.66</v>
      </c>
      <c r="G476" s="103">
        <v>247854.08499999999</v>
      </c>
      <c r="H476" s="95">
        <v>1.625</v>
      </c>
      <c r="I476" s="95">
        <v>326.005</v>
      </c>
      <c r="J476">
        <v>196.648</v>
      </c>
    </row>
    <row r="477" spans="1:10" x14ac:dyDescent="0.2">
      <c r="A477" s="91">
        <v>2039</v>
      </c>
      <c r="B477" s="91">
        <v>8</v>
      </c>
      <c r="E477" s="107">
        <v>18.628093806075384</v>
      </c>
      <c r="F477" s="97">
        <v>30.07</v>
      </c>
      <c r="G477" s="103">
        <v>248236.93466666667</v>
      </c>
      <c r="H477" s="95">
        <v>0.75</v>
      </c>
      <c r="I477" s="95">
        <v>348.8175</v>
      </c>
      <c r="J477">
        <v>196.60499999999999</v>
      </c>
    </row>
    <row r="478" spans="1:10" x14ac:dyDescent="0.2">
      <c r="A478" s="91">
        <v>2039</v>
      </c>
      <c r="B478" s="91">
        <v>9</v>
      </c>
      <c r="E478" s="107">
        <v>18.628093806075384</v>
      </c>
      <c r="F478" s="97">
        <v>30.72</v>
      </c>
      <c r="G478" s="103">
        <v>248619.78433333331</v>
      </c>
      <c r="H478" s="95">
        <v>11.752500000000001</v>
      </c>
      <c r="I478" s="95">
        <v>258.88</v>
      </c>
      <c r="J478">
        <v>196.56200000000001</v>
      </c>
    </row>
    <row r="479" spans="1:10" x14ac:dyDescent="0.2">
      <c r="A479" s="91">
        <v>2039</v>
      </c>
      <c r="B479" s="91">
        <v>10</v>
      </c>
      <c r="E479" s="107">
        <v>18.628093806075384</v>
      </c>
      <c r="F479" s="97">
        <v>30.56</v>
      </c>
      <c r="G479" s="103">
        <v>249002.63399999999</v>
      </c>
      <c r="H479" s="95">
        <v>134.87</v>
      </c>
      <c r="I479" s="95">
        <v>71.42</v>
      </c>
      <c r="J479">
        <v>196.51900000000001</v>
      </c>
    </row>
    <row r="480" spans="1:10" x14ac:dyDescent="0.2">
      <c r="A480" s="91">
        <v>2039</v>
      </c>
      <c r="B480" s="91">
        <v>11</v>
      </c>
      <c r="E480" s="107">
        <v>18.628093806075384</v>
      </c>
      <c r="F480" s="97">
        <v>30.35</v>
      </c>
      <c r="G480" s="103">
        <v>249441.74566666665</v>
      </c>
      <c r="H480" s="95">
        <v>396.30250000000001</v>
      </c>
      <c r="I480" s="95">
        <v>6.6950000000000003</v>
      </c>
      <c r="J480">
        <v>196.47533333333334</v>
      </c>
    </row>
    <row r="481" spans="1:10" x14ac:dyDescent="0.2">
      <c r="A481" s="91">
        <v>2039</v>
      </c>
      <c r="B481" s="91">
        <v>12</v>
      </c>
      <c r="E481" s="107">
        <v>18.628093806075384</v>
      </c>
      <c r="F481" s="97">
        <v>31</v>
      </c>
      <c r="G481" s="103">
        <v>249880.85733333335</v>
      </c>
      <c r="H481" s="95">
        <v>714.28500000000008</v>
      </c>
      <c r="I481" s="95">
        <v>0.25</v>
      </c>
      <c r="J481">
        <v>196.43166666666667</v>
      </c>
    </row>
    <row r="482" spans="1:10" x14ac:dyDescent="0.2">
      <c r="A482" s="91">
        <v>2040</v>
      </c>
      <c r="B482" s="91">
        <v>1</v>
      </c>
      <c r="E482" s="107">
        <v>19.000655682196893</v>
      </c>
      <c r="F482" s="97">
        <v>31.65</v>
      </c>
      <c r="G482" s="103">
        <v>250319.96900000001</v>
      </c>
      <c r="H482" s="95">
        <v>991.4375</v>
      </c>
      <c r="I482" s="95">
        <v>0</v>
      </c>
      <c r="J482">
        <v>196.38800000000001</v>
      </c>
    </row>
    <row r="483" spans="1:10" x14ac:dyDescent="0.2">
      <c r="A483" s="91">
        <v>2040</v>
      </c>
      <c r="B483" s="91">
        <v>2</v>
      </c>
      <c r="E483" s="107">
        <v>19.000655682196893</v>
      </c>
      <c r="F483" s="97">
        <v>29.92</v>
      </c>
      <c r="G483" s="103">
        <v>250791.43333333335</v>
      </c>
      <c r="H483" s="95">
        <v>890.05499999999995</v>
      </c>
      <c r="I483" s="95">
        <v>0</v>
      </c>
      <c r="J483">
        <v>196.32233333333335</v>
      </c>
    </row>
    <row r="484" spans="1:10" x14ac:dyDescent="0.2">
      <c r="A484" s="91">
        <v>2040</v>
      </c>
      <c r="B484" s="91">
        <v>3</v>
      </c>
      <c r="E484" s="107">
        <v>19.000655682196893</v>
      </c>
      <c r="F484" s="97">
        <v>30.09</v>
      </c>
      <c r="G484" s="103">
        <v>251262.89766666666</v>
      </c>
      <c r="H484" s="95">
        <v>724.63750000000005</v>
      </c>
      <c r="I484" s="95">
        <v>0.92249999999999999</v>
      </c>
      <c r="J484">
        <v>196.25666666666666</v>
      </c>
    </row>
    <row r="485" spans="1:10" x14ac:dyDescent="0.2">
      <c r="A485" s="91">
        <v>2040</v>
      </c>
      <c r="B485" s="91">
        <v>4</v>
      </c>
      <c r="E485" s="107">
        <v>19.000655682196893</v>
      </c>
      <c r="F485" s="97">
        <v>30.49</v>
      </c>
      <c r="G485" s="103">
        <v>251734.36199999999</v>
      </c>
      <c r="H485" s="95">
        <v>433.4375</v>
      </c>
      <c r="I485" s="95">
        <v>13.477500000000001</v>
      </c>
      <c r="J485">
        <v>196.191</v>
      </c>
    </row>
    <row r="486" spans="1:10" x14ac:dyDescent="0.2">
      <c r="A486" s="91">
        <v>2040</v>
      </c>
      <c r="B486" s="91">
        <v>5</v>
      </c>
      <c r="E486" s="107">
        <v>19.000655682196893</v>
      </c>
      <c r="F486" s="97">
        <v>29.81</v>
      </c>
      <c r="G486" s="103">
        <v>252093.47966666665</v>
      </c>
      <c r="H486" s="95">
        <v>189.125</v>
      </c>
      <c r="I486" s="95">
        <v>46.06</v>
      </c>
      <c r="J486">
        <v>196.16866666666667</v>
      </c>
    </row>
    <row r="487" spans="1:10" x14ac:dyDescent="0.2">
      <c r="A487" s="91">
        <v>2040</v>
      </c>
      <c r="B487" s="91">
        <v>6</v>
      </c>
      <c r="E487" s="107">
        <v>19.000655682196893</v>
      </c>
      <c r="F487" s="97">
        <v>30.68</v>
      </c>
      <c r="G487" s="103">
        <v>252452.59733333334</v>
      </c>
      <c r="H487" s="95">
        <v>50.362499999999997</v>
      </c>
      <c r="I487" s="95">
        <v>166.4075</v>
      </c>
      <c r="J487">
        <v>196.14633333333333</v>
      </c>
    </row>
    <row r="488" spans="1:10" x14ac:dyDescent="0.2">
      <c r="A488" s="91">
        <v>2040</v>
      </c>
      <c r="B488" s="91">
        <v>7</v>
      </c>
      <c r="E488" s="107">
        <v>19.000655682196893</v>
      </c>
      <c r="F488" s="97">
        <v>30.66</v>
      </c>
      <c r="G488" s="103">
        <v>252811.715</v>
      </c>
      <c r="H488" s="95">
        <v>1.625</v>
      </c>
      <c r="I488" s="95">
        <v>326.005</v>
      </c>
      <c r="J488">
        <v>196.124</v>
      </c>
    </row>
    <row r="489" spans="1:10" x14ac:dyDescent="0.2">
      <c r="A489" s="91">
        <v>2040</v>
      </c>
      <c r="B489" s="91">
        <v>8</v>
      </c>
      <c r="E489" s="107">
        <v>19.000655682196893</v>
      </c>
      <c r="F489" s="97">
        <v>30.07</v>
      </c>
      <c r="G489" s="103">
        <v>253200.67266666665</v>
      </c>
      <c r="H489" s="95">
        <v>0.75</v>
      </c>
      <c r="I489" s="95">
        <v>348.8175</v>
      </c>
      <c r="J489">
        <v>196.07733333333334</v>
      </c>
    </row>
    <row r="490" spans="1:10" x14ac:dyDescent="0.2">
      <c r="A490" s="91">
        <v>2040</v>
      </c>
      <c r="B490" s="91">
        <v>9</v>
      </c>
      <c r="E490" s="107">
        <v>19.000655682196893</v>
      </c>
      <c r="F490" s="97">
        <v>30.72</v>
      </c>
      <c r="G490" s="103">
        <v>253589.63033333333</v>
      </c>
      <c r="H490" s="95">
        <v>11.752500000000001</v>
      </c>
      <c r="I490" s="95">
        <v>258.88</v>
      </c>
      <c r="J490">
        <v>196.03066666666666</v>
      </c>
    </row>
    <row r="491" spans="1:10" x14ac:dyDescent="0.2">
      <c r="A491" s="91">
        <v>2040</v>
      </c>
      <c r="B491" s="91">
        <v>10</v>
      </c>
      <c r="E491" s="107">
        <v>19.000655682196893</v>
      </c>
      <c r="F491" s="97">
        <v>30.56</v>
      </c>
      <c r="G491" s="103">
        <v>253978.58799999999</v>
      </c>
      <c r="H491" s="95">
        <v>134.87</v>
      </c>
      <c r="I491" s="95">
        <v>71.42</v>
      </c>
      <c r="J491">
        <v>195.98400000000001</v>
      </c>
    </row>
    <row r="492" spans="1:10" x14ac:dyDescent="0.2">
      <c r="A492" s="91">
        <v>2040</v>
      </c>
      <c r="B492" s="91">
        <v>11</v>
      </c>
      <c r="E492" s="107">
        <v>19.000655682196893</v>
      </c>
      <c r="F492" s="97">
        <v>30.35</v>
      </c>
      <c r="G492" s="103">
        <v>254407.48433333333</v>
      </c>
      <c r="H492" s="95">
        <v>396.30250000000001</v>
      </c>
      <c r="I492" s="95">
        <v>6.6950000000000003</v>
      </c>
      <c r="J492">
        <v>195.881</v>
      </c>
    </row>
    <row r="493" spans="1:10" x14ac:dyDescent="0.2">
      <c r="A493" s="91">
        <v>2040</v>
      </c>
      <c r="B493" s="91">
        <v>12</v>
      </c>
      <c r="E493" s="107">
        <v>19.000655682196893</v>
      </c>
      <c r="F493" s="97">
        <v>31</v>
      </c>
      <c r="G493" s="103">
        <v>254836.38066666666</v>
      </c>
      <c r="H493" s="95">
        <v>714.28500000000008</v>
      </c>
      <c r="I493" s="95">
        <v>0.25</v>
      </c>
      <c r="J493">
        <v>195.77800000000002</v>
      </c>
    </row>
    <row r="494" spans="1:10" x14ac:dyDescent="0.2">
      <c r="A494" s="92">
        <v>2041</v>
      </c>
      <c r="B494" s="92">
        <v>1</v>
      </c>
      <c r="E494" s="107">
        <v>19.38066879584083</v>
      </c>
      <c r="F494" s="97">
        <v>31.65</v>
      </c>
      <c r="G494" s="103">
        <v>255265.277</v>
      </c>
      <c r="H494" s="95">
        <v>991.4375</v>
      </c>
      <c r="I494" s="95">
        <v>0</v>
      </c>
      <c r="J494">
        <v>195.67500000000001</v>
      </c>
    </row>
    <row r="495" spans="1:10" x14ac:dyDescent="0.2">
      <c r="A495" s="92">
        <v>2041</v>
      </c>
      <c r="B495" s="92">
        <v>2</v>
      </c>
      <c r="E495" s="107">
        <v>19.38066879584083</v>
      </c>
      <c r="F495" s="97">
        <v>29.92</v>
      </c>
      <c r="G495" s="103">
        <v>255691.43533333333</v>
      </c>
      <c r="H495" s="95">
        <v>890.05499999999995</v>
      </c>
      <c r="I495" s="95">
        <v>0</v>
      </c>
      <c r="J495">
        <v>195.58766666666668</v>
      </c>
    </row>
    <row r="496" spans="1:10" x14ac:dyDescent="0.2">
      <c r="A496" s="92">
        <v>2041</v>
      </c>
      <c r="B496" s="92">
        <v>3</v>
      </c>
      <c r="E496" s="107">
        <v>19.38066879584083</v>
      </c>
      <c r="F496" s="97">
        <v>30.09</v>
      </c>
      <c r="G496" s="103">
        <v>256117.59366666668</v>
      </c>
      <c r="H496" s="95">
        <v>724.63750000000005</v>
      </c>
      <c r="I496" s="95">
        <v>0.92249999999999999</v>
      </c>
      <c r="J496">
        <v>195.50033333333334</v>
      </c>
    </row>
    <row r="497" spans="1:10" x14ac:dyDescent="0.2">
      <c r="A497" s="92">
        <v>2041</v>
      </c>
      <c r="B497" s="92">
        <v>4</v>
      </c>
      <c r="E497" s="107">
        <v>19.38066879584083</v>
      </c>
      <c r="F497" s="97">
        <v>30.49</v>
      </c>
      <c r="G497" s="103">
        <v>256543.75200000001</v>
      </c>
      <c r="H497" s="95">
        <v>433.4375</v>
      </c>
      <c r="I497" s="95">
        <v>13.477500000000001</v>
      </c>
      <c r="J497">
        <v>195.41300000000001</v>
      </c>
    </row>
    <row r="498" spans="1:10" x14ac:dyDescent="0.2">
      <c r="A498" s="92">
        <v>2041</v>
      </c>
      <c r="B498" s="92">
        <v>5</v>
      </c>
      <c r="E498" s="107">
        <v>19.38066879584083</v>
      </c>
      <c r="F498" s="97">
        <v>29.81</v>
      </c>
      <c r="G498" s="103">
        <v>256967.35399999999</v>
      </c>
      <c r="H498" s="95">
        <v>189.125</v>
      </c>
      <c r="I498" s="95">
        <v>46.06</v>
      </c>
      <c r="J498">
        <v>195.32466666666667</v>
      </c>
    </row>
    <row r="499" spans="1:10" x14ac:dyDescent="0.2">
      <c r="A499" s="92">
        <v>2041</v>
      </c>
      <c r="B499" s="92">
        <v>6</v>
      </c>
      <c r="E499" s="107">
        <v>19.38066879584083</v>
      </c>
      <c r="F499" s="97">
        <v>30.68</v>
      </c>
      <c r="G499" s="103">
        <v>257390.95600000001</v>
      </c>
      <c r="H499" s="95">
        <v>50.362499999999997</v>
      </c>
      <c r="I499" s="95">
        <v>166.4075</v>
      </c>
      <c r="J499">
        <v>195.23633333333333</v>
      </c>
    </row>
    <row r="500" spans="1:10" x14ac:dyDescent="0.2">
      <c r="A500" s="92">
        <v>2041</v>
      </c>
      <c r="B500" s="92">
        <v>7</v>
      </c>
      <c r="E500" s="107">
        <v>19.38066879584083</v>
      </c>
      <c r="F500" s="97">
        <v>30.66</v>
      </c>
      <c r="G500" s="103">
        <v>257814.55799999999</v>
      </c>
      <c r="H500" s="95">
        <v>1.625</v>
      </c>
      <c r="I500" s="95">
        <v>326.005</v>
      </c>
      <c r="J500">
        <v>195.148</v>
      </c>
    </row>
    <row r="501" spans="1:10" x14ac:dyDescent="0.2">
      <c r="A501" s="92">
        <v>2041</v>
      </c>
      <c r="B501" s="92">
        <v>8</v>
      </c>
      <c r="E501" s="107">
        <v>19.38066879584083</v>
      </c>
      <c r="F501" s="97">
        <v>30.07</v>
      </c>
      <c r="G501" s="103">
        <v>258227.72433333332</v>
      </c>
      <c r="H501" s="95">
        <v>0.75</v>
      </c>
      <c r="I501" s="95">
        <v>348.8175</v>
      </c>
      <c r="J501">
        <v>195.07666666666665</v>
      </c>
    </row>
    <row r="502" spans="1:10" x14ac:dyDescent="0.2">
      <c r="A502" s="92">
        <v>2041</v>
      </c>
      <c r="B502" s="92">
        <v>9</v>
      </c>
      <c r="E502" s="107">
        <v>19.38066879584083</v>
      </c>
      <c r="F502" s="97">
        <v>30.72</v>
      </c>
      <c r="G502" s="103">
        <v>258640.89066666667</v>
      </c>
      <c r="H502" s="95">
        <v>11.752500000000001</v>
      </c>
      <c r="I502" s="95">
        <v>258.88</v>
      </c>
      <c r="J502">
        <v>195.00533333333334</v>
      </c>
    </row>
    <row r="503" spans="1:10" x14ac:dyDescent="0.2">
      <c r="A503" s="92">
        <v>2041</v>
      </c>
      <c r="B503" s="92">
        <v>10</v>
      </c>
      <c r="E503" s="107">
        <v>19.38066879584083</v>
      </c>
      <c r="F503" s="97">
        <v>30.56</v>
      </c>
      <c r="G503" s="103">
        <v>259054.057</v>
      </c>
      <c r="H503" s="95">
        <v>134.87</v>
      </c>
      <c r="I503" s="95">
        <v>71.42</v>
      </c>
      <c r="J503">
        <v>194.934</v>
      </c>
    </row>
    <row r="504" spans="1:10" x14ac:dyDescent="0.2">
      <c r="A504" s="92">
        <v>2041</v>
      </c>
      <c r="B504" s="92">
        <v>11</v>
      </c>
      <c r="E504" s="107">
        <v>19.38066879584083</v>
      </c>
      <c r="F504" s="97">
        <v>30.35</v>
      </c>
      <c r="G504" s="103">
        <v>259519.394</v>
      </c>
      <c r="H504" s="95">
        <v>396.30250000000001</v>
      </c>
      <c r="I504" s="95">
        <v>6.6950000000000003</v>
      </c>
      <c r="J504">
        <v>194.82300000000001</v>
      </c>
    </row>
    <row r="505" spans="1:10" x14ac:dyDescent="0.2">
      <c r="A505" s="92">
        <v>2041</v>
      </c>
      <c r="B505" s="92">
        <v>12</v>
      </c>
      <c r="E505" s="107">
        <v>19.38066879584083</v>
      </c>
      <c r="F505" s="97">
        <v>31</v>
      </c>
      <c r="G505" s="103">
        <v>259984.731</v>
      </c>
      <c r="H505" s="95">
        <v>714.28500000000008</v>
      </c>
      <c r="I505" s="95">
        <v>0.25</v>
      </c>
      <c r="J505">
        <v>194.71199999999999</v>
      </c>
    </row>
    <row r="506" spans="1:10" x14ac:dyDescent="0.2">
      <c r="A506" s="91">
        <v>2042</v>
      </c>
      <c r="B506" s="92">
        <v>1</v>
      </c>
      <c r="E506" s="107">
        <v>19.768282171757647</v>
      </c>
      <c r="F506" s="97">
        <v>31.65</v>
      </c>
      <c r="G506" s="103">
        <v>260450.068</v>
      </c>
      <c r="H506" s="95">
        <v>991.4375</v>
      </c>
      <c r="I506" s="95">
        <v>0</v>
      </c>
      <c r="J506">
        <v>194.601</v>
      </c>
    </row>
    <row r="507" spans="1:10" x14ac:dyDescent="0.2">
      <c r="A507" s="91">
        <v>2042</v>
      </c>
      <c r="B507" s="92">
        <v>2</v>
      </c>
      <c r="E507" s="107">
        <v>19.768282171757647</v>
      </c>
      <c r="F507" s="97">
        <v>29.92</v>
      </c>
      <c r="G507" s="103">
        <v>260890.36633333334</v>
      </c>
      <c r="H507" s="95">
        <v>890.05499999999995</v>
      </c>
      <c r="I507" s="95">
        <v>0</v>
      </c>
      <c r="J507">
        <v>194.48599999999999</v>
      </c>
    </row>
    <row r="508" spans="1:10" x14ac:dyDescent="0.2">
      <c r="A508" s="91">
        <v>2042</v>
      </c>
      <c r="B508" s="92">
        <v>3</v>
      </c>
      <c r="E508" s="107">
        <v>19.768282171757647</v>
      </c>
      <c r="F508" s="97">
        <v>30.09</v>
      </c>
      <c r="G508" s="103">
        <v>261330.66466666665</v>
      </c>
      <c r="H508" s="95">
        <v>724.63750000000005</v>
      </c>
      <c r="I508" s="95">
        <v>0.92249999999999999</v>
      </c>
      <c r="J508">
        <v>194.37100000000001</v>
      </c>
    </row>
    <row r="509" spans="1:10" x14ac:dyDescent="0.2">
      <c r="A509" s="91">
        <v>2042</v>
      </c>
      <c r="B509" s="92">
        <v>4</v>
      </c>
      <c r="E509" s="107">
        <v>19.768282171757647</v>
      </c>
      <c r="F509" s="97">
        <v>30.49</v>
      </c>
      <c r="G509" s="103">
        <v>261770.96299999999</v>
      </c>
      <c r="H509" s="95">
        <v>433.4375</v>
      </c>
      <c r="I509" s="95">
        <v>13.477500000000001</v>
      </c>
      <c r="J509">
        <v>194.256</v>
      </c>
    </row>
    <row r="510" spans="1:10" x14ac:dyDescent="0.2">
      <c r="A510" s="91">
        <v>2042</v>
      </c>
      <c r="B510" s="92">
        <v>5</v>
      </c>
      <c r="E510" s="107">
        <v>19.768282171757647</v>
      </c>
      <c r="F510" s="97">
        <v>29.81</v>
      </c>
      <c r="G510" s="103">
        <v>262208.33933333331</v>
      </c>
      <c r="H510" s="95">
        <v>189.125</v>
      </c>
      <c r="I510" s="95">
        <v>46.06</v>
      </c>
      <c r="J510">
        <v>194.16633333333334</v>
      </c>
    </row>
    <row r="511" spans="1:10" x14ac:dyDescent="0.2">
      <c r="A511" s="91">
        <v>2042</v>
      </c>
      <c r="B511" s="92">
        <v>6</v>
      </c>
      <c r="E511" s="107">
        <v>19.768282171757647</v>
      </c>
      <c r="F511" s="97">
        <v>30.68</v>
      </c>
      <c r="G511" s="103">
        <v>262645.71566666669</v>
      </c>
      <c r="H511" s="95">
        <v>50.362499999999997</v>
      </c>
      <c r="I511" s="95">
        <v>166.4075</v>
      </c>
      <c r="J511">
        <v>194.07666666666665</v>
      </c>
    </row>
    <row r="512" spans="1:10" x14ac:dyDescent="0.2">
      <c r="A512" s="91">
        <v>2042</v>
      </c>
      <c r="B512" s="92">
        <v>7</v>
      </c>
      <c r="E512" s="107">
        <v>19.768282171757647</v>
      </c>
      <c r="F512" s="97">
        <v>30.66</v>
      </c>
      <c r="G512" s="103">
        <v>263083.092</v>
      </c>
      <c r="H512" s="95">
        <v>1.625</v>
      </c>
      <c r="I512" s="95">
        <v>326.005</v>
      </c>
      <c r="J512">
        <v>193.98699999999999</v>
      </c>
    </row>
    <row r="513" spans="1:10" x14ac:dyDescent="0.2">
      <c r="A513" s="91">
        <v>2042</v>
      </c>
      <c r="B513" s="92">
        <v>8</v>
      </c>
      <c r="E513" s="107">
        <v>19.768282171757647</v>
      </c>
      <c r="F513" s="97">
        <v>30.07</v>
      </c>
      <c r="G513" s="103">
        <v>263576.71666666667</v>
      </c>
      <c r="H513" s="95">
        <v>0.75</v>
      </c>
      <c r="I513" s="95">
        <v>348.8175</v>
      </c>
      <c r="J513">
        <v>193.89733333333334</v>
      </c>
    </row>
    <row r="514" spans="1:10" x14ac:dyDescent="0.2">
      <c r="A514" s="91">
        <v>2042</v>
      </c>
      <c r="B514" s="92">
        <v>9</v>
      </c>
      <c r="E514" s="107">
        <v>19.768282171757647</v>
      </c>
      <c r="F514" s="97">
        <v>30.72</v>
      </c>
      <c r="G514" s="103">
        <v>264070.34133333334</v>
      </c>
      <c r="H514" s="95">
        <v>11.752500000000001</v>
      </c>
      <c r="I514" s="95">
        <v>258.88</v>
      </c>
      <c r="J514">
        <v>193.80766666666665</v>
      </c>
    </row>
    <row r="515" spans="1:10" x14ac:dyDescent="0.2">
      <c r="A515" s="91">
        <v>2042</v>
      </c>
      <c r="B515" s="92">
        <v>10</v>
      </c>
      <c r="E515" s="107">
        <v>19.768282171757647</v>
      </c>
      <c r="F515" s="97">
        <v>30.56</v>
      </c>
      <c r="G515" s="103">
        <v>264563.96600000001</v>
      </c>
      <c r="H515" s="95">
        <v>134.87</v>
      </c>
      <c r="I515" s="95">
        <v>71.42</v>
      </c>
      <c r="J515">
        <v>193.71799999999999</v>
      </c>
    </row>
    <row r="516" spans="1:10" x14ac:dyDescent="0.2">
      <c r="A516" s="91">
        <v>2042</v>
      </c>
      <c r="B516" s="92">
        <v>11</v>
      </c>
      <c r="E516" s="107">
        <v>19.768282171757647</v>
      </c>
      <c r="F516" s="97">
        <v>30.35</v>
      </c>
      <c r="G516" s="103">
        <v>264952.55417948699</v>
      </c>
      <c r="H516" s="95">
        <v>396.30250000000001</v>
      </c>
      <c r="I516" s="95">
        <v>6.6950000000000003</v>
      </c>
      <c r="J516">
        <v>193.604688888889</v>
      </c>
    </row>
    <row r="517" spans="1:10" x14ac:dyDescent="0.2">
      <c r="A517" s="91">
        <v>2042</v>
      </c>
      <c r="B517" s="92">
        <v>12</v>
      </c>
      <c r="E517" s="107">
        <v>19.768282171757647</v>
      </c>
      <c r="F517" s="97">
        <v>31</v>
      </c>
      <c r="G517" s="103">
        <v>265405.683732601</v>
      </c>
      <c r="H517" s="95">
        <v>714.28500000000008</v>
      </c>
      <c r="I517" s="95">
        <v>0.25</v>
      </c>
      <c r="J517">
        <v>193.50795959595999</v>
      </c>
    </row>
    <row r="518" spans="1:10" x14ac:dyDescent="0.2">
      <c r="A518" s="91">
        <v>2043</v>
      </c>
      <c r="B518" s="92">
        <v>1</v>
      </c>
      <c r="E518" s="107">
        <f>E506*1.02</f>
        <v>20.1636478151928</v>
      </c>
      <c r="F518" s="97">
        <f>F506</f>
        <v>31.65</v>
      </c>
      <c r="G518" s="103">
        <v>265858.81328571402</v>
      </c>
      <c r="H518" s="95">
        <v>991.4375</v>
      </c>
      <c r="I518" s="95">
        <v>0</v>
      </c>
      <c r="J518">
        <v>193.41123030303001</v>
      </c>
    </row>
    <row r="519" spans="1:10" x14ac:dyDescent="0.2">
      <c r="A519" s="91">
        <v>2043</v>
      </c>
      <c r="B519" s="92">
        <v>2</v>
      </c>
      <c r="E519" s="107">
        <f t="shared" ref="E519:E529" si="0">E507*1.02</f>
        <v>20.1636478151928</v>
      </c>
      <c r="F519" s="97">
        <f t="shared" ref="F519:F529" si="1">F507</f>
        <v>29.92</v>
      </c>
      <c r="G519" s="103">
        <v>266311.94283882802</v>
      </c>
      <c r="H519" s="95">
        <v>890.05499999999995</v>
      </c>
      <c r="I519" s="95">
        <v>0</v>
      </c>
      <c r="J519">
        <v>193.314501010101</v>
      </c>
    </row>
    <row r="520" spans="1:10" x14ac:dyDescent="0.2">
      <c r="A520" s="91">
        <v>2043</v>
      </c>
      <c r="B520" s="92">
        <v>3</v>
      </c>
      <c r="E520" s="107">
        <f t="shared" si="0"/>
        <v>20.1636478151928</v>
      </c>
      <c r="F520" s="97">
        <f t="shared" si="1"/>
        <v>30.09</v>
      </c>
      <c r="G520" s="103">
        <v>266765.07239194098</v>
      </c>
      <c r="H520" s="95">
        <v>724.63750000000005</v>
      </c>
      <c r="I520" s="95">
        <v>0.92249999999999999</v>
      </c>
      <c r="J520">
        <v>193.21777171717201</v>
      </c>
    </row>
    <row r="521" spans="1:10" x14ac:dyDescent="0.2">
      <c r="A521" s="91">
        <v>2043</v>
      </c>
      <c r="B521" s="92">
        <v>4</v>
      </c>
      <c r="E521" s="107">
        <f t="shared" si="0"/>
        <v>20.1636478151928</v>
      </c>
      <c r="F521" s="97">
        <f t="shared" si="1"/>
        <v>30.49</v>
      </c>
      <c r="G521" s="103">
        <v>267218.20194505499</v>
      </c>
      <c r="H521" s="95">
        <v>433.4375</v>
      </c>
      <c r="I521" s="95">
        <v>13.477500000000001</v>
      </c>
      <c r="J521">
        <v>193.12104242424201</v>
      </c>
    </row>
    <row r="522" spans="1:10" x14ac:dyDescent="0.2">
      <c r="A522" s="91">
        <v>2043</v>
      </c>
      <c r="B522" s="92">
        <v>5</v>
      </c>
      <c r="E522" s="107">
        <f t="shared" si="0"/>
        <v>20.1636478151928</v>
      </c>
      <c r="F522" s="97">
        <f t="shared" si="1"/>
        <v>29.81</v>
      </c>
      <c r="G522" s="103">
        <v>267671.33149816899</v>
      </c>
      <c r="H522" s="95">
        <v>189.125</v>
      </c>
      <c r="I522" s="95">
        <v>46.06</v>
      </c>
      <c r="J522">
        <v>193.02431313131299</v>
      </c>
    </row>
    <row r="523" spans="1:10" x14ac:dyDescent="0.2">
      <c r="A523" s="91">
        <v>2043</v>
      </c>
      <c r="B523" s="92">
        <v>6</v>
      </c>
      <c r="E523" s="107">
        <f t="shared" si="0"/>
        <v>20.1636478151928</v>
      </c>
      <c r="F523" s="97">
        <f t="shared" si="1"/>
        <v>30.68</v>
      </c>
      <c r="G523" s="103">
        <v>268124.46105128201</v>
      </c>
      <c r="H523" s="95">
        <v>50.362499999999997</v>
      </c>
      <c r="I523" s="95">
        <v>166.4075</v>
      </c>
      <c r="J523">
        <v>192.92758383838401</v>
      </c>
    </row>
    <row r="524" spans="1:10" x14ac:dyDescent="0.2">
      <c r="A524" s="91">
        <v>2043</v>
      </c>
      <c r="B524" s="92">
        <v>7</v>
      </c>
      <c r="E524" s="107">
        <f t="shared" si="0"/>
        <v>20.1636478151928</v>
      </c>
      <c r="F524" s="97">
        <f t="shared" si="1"/>
        <v>30.66</v>
      </c>
      <c r="G524" s="103">
        <v>268577.59060439601</v>
      </c>
      <c r="H524" s="95">
        <v>1.625</v>
      </c>
      <c r="I524" s="95">
        <v>326.005</v>
      </c>
      <c r="J524">
        <v>192.830854545455</v>
      </c>
    </row>
    <row r="525" spans="1:10" x14ac:dyDescent="0.2">
      <c r="A525" s="91">
        <v>2043</v>
      </c>
      <c r="B525" s="92">
        <v>8</v>
      </c>
      <c r="E525" s="107">
        <f t="shared" si="0"/>
        <v>20.1636478151928</v>
      </c>
      <c r="F525" s="97">
        <f t="shared" si="1"/>
        <v>30.07</v>
      </c>
      <c r="G525" s="103">
        <v>269030.72015750897</v>
      </c>
      <c r="H525" s="95">
        <v>0.75</v>
      </c>
      <c r="I525" s="95">
        <v>348.8175</v>
      </c>
      <c r="J525">
        <v>192.73412525252499</v>
      </c>
    </row>
    <row r="526" spans="1:10" x14ac:dyDescent="0.2">
      <c r="A526" s="91">
        <v>2043</v>
      </c>
      <c r="B526" s="92">
        <v>9</v>
      </c>
      <c r="E526" s="107">
        <f t="shared" si="0"/>
        <v>20.1636478151928</v>
      </c>
      <c r="F526" s="97">
        <f t="shared" si="1"/>
        <v>30.72</v>
      </c>
      <c r="G526" s="103">
        <v>269483.84971062298</v>
      </c>
      <c r="H526" s="95">
        <v>11.752500000000001</v>
      </c>
      <c r="I526" s="95">
        <v>258.88</v>
      </c>
      <c r="J526">
        <v>192.63739595959601</v>
      </c>
    </row>
    <row r="527" spans="1:10" x14ac:dyDescent="0.2">
      <c r="A527" s="91">
        <v>2043</v>
      </c>
      <c r="B527" s="92">
        <v>10</v>
      </c>
      <c r="E527" s="107">
        <f t="shared" si="0"/>
        <v>20.1636478151928</v>
      </c>
      <c r="F527" s="97">
        <f t="shared" si="1"/>
        <v>30.56</v>
      </c>
      <c r="G527" s="103">
        <v>269936.97926373599</v>
      </c>
      <c r="H527" s="95">
        <v>134.87</v>
      </c>
      <c r="I527" s="95">
        <v>71.42</v>
      </c>
      <c r="J527">
        <v>192.54066666666699</v>
      </c>
    </row>
    <row r="528" spans="1:10" x14ac:dyDescent="0.2">
      <c r="A528" s="91">
        <v>2043</v>
      </c>
      <c r="B528" s="92">
        <v>11</v>
      </c>
      <c r="E528" s="107">
        <f t="shared" si="0"/>
        <v>20.1636478151928</v>
      </c>
      <c r="F528" s="97">
        <f t="shared" si="1"/>
        <v>30.35</v>
      </c>
      <c r="G528" s="103">
        <v>270390.10881685</v>
      </c>
      <c r="H528" s="95">
        <v>396.30250000000001</v>
      </c>
      <c r="I528" s="95">
        <v>6.6950000000000003</v>
      </c>
      <c r="J528">
        <v>192.44393737373699</v>
      </c>
    </row>
    <row r="529" spans="1:10" x14ac:dyDescent="0.2">
      <c r="A529" s="91">
        <v>2043</v>
      </c>
      <c r="B529" s="92">
        <v>12</v>
      </c>
      <c r="E529" s="107">
        <f t="shared" si="0"/>
        <v>20.1636478151928</v>
      </c>
      <c r="F529" s="97">
        <f t="shared" si="1"/>
        <v>31</v>
      </c>
      <c r="G529" s="103">
        <v>270843.23836996302</v>
      </c>
      <c r="H529" s="95">
        <v>714.28500000000008</v>
      </c>
      <c r="I529" s="95">
        <v>0.25</v>
      </c>
      <c r="J529">
        <v>192.347208080808</v>
      </c>
    </row>
    <row r="530" spans="1:10" x14ac:dyDescent="0.2">
      <c r="H530" s="95"/>
      <c r="I530" s="95"/>
    </row>
    <row r="531" spans="1:10" x14ac:dyDescent="0.2">
      <c r="H531" s="95"/>
      <c r="I531" s="95"/>
    </row>
  </sheetData>
  <pageMargins left="0.75" right="0.75" top="1" bottom="1" header="0.5" footer="0.5"/>
  <pageSetup orientation="portrait" r:id="rId1"/>
  <headerFooter alignWithMargins="0">
    <oddHeader xml:space="preserve">&amp;R&amp;"Times New Roman,Bold"&amp;12Sierra Club Question No. 1.3 #8
Page &amp;P of &amp;N
Schram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KU BaseYrInput</vt:lpstr>
      <vt:lpstr>KU Efficiency</vt:lpstr>
      <vt:lpstr>KU Shares</vt:lpstr>
      <vt:lpstr>KU ShareEff</vt:lpstr>
      <vt:lpstr>KU AnnualIndices</vt:lpstr>
      <vt:lpstr>KU Intensity</vt:lpstr>
      <vt:lpstr>KU FloorSpace</vt:lpstr>
      <vt:lpstr>KU PV</vt:lpstr>
      <vt:lpstr>KU UtilityData</vt:lpstr>
      <vt:lpstr>LE UtilityData</vt:lpstr>
      <vt:lpstr>LE BaseYrInput</vt:lpstr>
      <vt:lpstr>LE Efficiency</vt:lpstr>
      <vt:lpstr>LE Shares</vt:lpstr>
      <vt:lpstr>LE ShareEff</vt:lpstr>
      <vt:lpstr>LE AnnualIndices</vt:lpstr>
      <vt:lpstr>LE Intensity</vt:lpstr>
      <vt:lpstr>LE FloorSpace</vt:lpstr>
      <vt:lpstr>LE PV</vt:lpstr>
      <vt:lpstr>OD UtilityData</vt:lpstr>
      <vt:lpstr>OD BaseYrInput</vt:lpstr>
      <vt:lpstr>OD Efficiency</vt:lpstr>
      <vt:lpstr>OD Shares</vt:lpstr>
      <vt:lpstr>OD ShareEff</vt:lpstr>
      <vt:lpstr>OD AnnualIndices</vt:lpstr>
      <vt:lpstr>OD Intensity</vt:lpstr>
      <vt:lpstr>OD FloorSpace</vt:lpstr>
      <vt:lpstr>OD PV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2014-03-27T00:37:24Z</dcterms:created>
  <dcterms:modified xsi:type="dcterms:W3CDTF">2014-11-20T21:10:48Z</dcterms:modified>
</cp:coreProperties>
</file>