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1760" activeTab="0"/>
  </bookViews>
  <sheets>
    <sheet name="Avg Bill" sheetId="1" r:id="rId1"/>
    <sheet name="Avg Usage" sheetId="2" r:id="rId2"/>
  </sheets>
  <definedNames>
    <definedName name="_xlnm.Print_Area" localSheetId="0">'Avg Bill'!$A$1:$G$21</definedName>
    <definedName name="_xlnm.Print_Area" localSheetId="1">'Avg Usage'!$A$1:$C$18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<sst xmlns="http://schemas.openxmlformats.org/spreadsheetml/2006/main" count="44" uniqueCount="39">
  <si>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Kentucky Power </t>
  </si>
  <si>
    <t xml:space="preserve">Residential Customers </t>
  </si>
  <si>
    <t>Average Usage Calculation</t>
  </si>
  <si>
    <t>kWh Sales</t>
  </si>
  <si>
    <t>Number of Customers</t>
  </si>
  <si>
    <t xml:space="preserve"> </t>
  </si>
  <si>
    <t>kWh</t>
  </si>
  <si>
    <t>Monthly</t>
  </si>
  <si>
    <t xml:space="preserve">Annual </t>
  </si>
  <si>
    <t>Rate</t>
  </si>
  <si>
    <t>Current</t>
  </si>
  <si>
    <t>Increase</t>
  </si>
  <si>
    <t>Service Charge ($/customer)</t>
  </si>
  <si>
    <t>Energy Usage ($/kWh)</t>
  </si>
  <si>
    <t>Capacity Charge  ($/kWh)</t>
  </si>
  <si>
    <t>Home Energy Assistance Program ($/customer)</t>
  </si>
  <si>
    <t>Subtotal 1</t>
  </si>
  <si>
    <t>Subtotal 2</t>
  </si>
  <si>
    <t>Monthly effect on a Residential Customer</t>
  </si>
  <si>
    <t xml:space="preserve">Percent Increase  </t>
  </si>
  <si>
    <t>Revised</t>
  </si>
  <si>
    <t xml:space="preserve">Demand-side Management ($/kWh) </t>
  </si>
  <si>
    <t>Average Typical Residential Customer Bill Calculation</t>
  </si>
  <si>
    <t>computed on average monthly kWh usage of:</t>
  </si>
  <si>
    <t>Case No. 2014-00052</t>
  </si>
  <si>
    <t>Six Months ended October 31, 2013</t>
  </si>
  <si>
    <t>May</t>
  </si>
  <si>
    <t>June</t>
  </si>
  <si>
    <t>July</t>
  </si>
  <si>
    <t>August</t>
  </si>
  <si>
    <t>September</t>
  </si>
  <si>
    <t>October</t>
  </si>
  <si>
    <t>Month</t>
  </si>
  <si>
    <t>6-mo. Avg Monthly Usage</t>
  </si>
  <si>
    <t>Total</t>
  </si>
  <si>
    <t>`</t>
  </si>
  <si>
    <t>Fuel Adjustment Charge ($/kWh)</t>
  </si>
  <si>
    <t>ES As Filed in expense month of October 2013</t>
  </si>
  <si>
    <t>ES with proposed addition included in expense month of October 2013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</si>
</sst>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[$-409]mmmm\-yy;@"/>
    <numFmt numFmtId="167" formatCode="0.0000%"/>
    <numFmt numFmtId="168" formatCode="&quot;$&quot;#,##0.0000_);[Red]\(&quot;$&quot;#,##0.0000\)"/>
    <numFmt numFmtId="169" formatCode="&quot;$&quot;#,##0.0000000_);[Red]\(&quot;$&quot;#,##0.0000000\)"/>
    <numFmt numFmtId="170" formatCode="&quot;$&quot;#,##0.00000_);[Red]\(&quot;$&quot;#,##0.00000\)"/>
    <numFmt numFmtId="171" formatCode="&quot;$&quot;#,##0.000000_);[Red]\(&quot;$&quot;#,##0.000000\)"/>
    <numFmt numFmtId="172" formatCode="_(* #,##0.0_);_(* \(#,##0.0\);_(* &quot;-&quot;??_);_(@_)"/>
    <numFmt numFmtId="173" formatCode="_(* #,##0.0000_);_(* \(#,##0.0000\);_(* &quot;-&quot;????_);_(@_)"/>
    <numFmt numFmtId="174" formatCode="_(&quot;$&quot;* #,##0.0000_);_(&quot;$&quot;* \(#,##0.0000\);_(&quot;$&quot;* &quot;-&quot;??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64" fontId="2" fillId="0" borderId="0" xfId="42" applyNumberFormat="1" applyFont="1" applyAlignment="1">
      <alignment horizontal="center"/>
    </xf>
    <xf numFmtId="164" fontId="0" fillId="0" borderId="0" xfId="42" applyNumberFormat="1" applyFont="1" applyAlignment="1">
      <alignment/>
    </xf>
    <xf numFmtId="164" fontId="0" fillId="0" borderId="0" xfId="42" applyNumberFormat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8" fontId="21" fillId="0" borderId="0" xfId="44" applyNumberFormat="1" applyBorder="1" applyAlignment="1">
      <alignment/>
    </xf>
    <xf numFmtId="44" fontId="21" fillId="0" borderId="0" xfId="44" applyBorder="1" applyAlignment="1">
      <alignment/>
    </xf>
    <xf numFmtId="0" fontId="0" fillId="0" borderId="14" xfId="0" applyBorder="1" applyAlignment="1">
      <alignment/>
    </xf>
    <xf numFmtId="44" fontId="3" fillId="0" borderId="0" xfId="44" applyFont="1" applyBorder="1" applyAlignment="1">
      <alignment/>
    </xf>
    <xf numFmtId="0" fontId="0" fillId="0" borderId="13" xfId="0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0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44" fontId="0" fillId="0" borderId="0" xfId="0" applyNumberFormat="1" applyFill="1" applyBorder="1" applyAlignment="1">
      <alignment/>
    </xf>
    <xf numFmtId="44" fontId="2" fillId="0" borderId="0" xfId="0" applyNumberFormat="1" applyFont="1" applyBorder="1" applyAlignment="1">
      <alignment/>
    </xf>
    <xf numFmtId="44" fontId="21" fillId="0" borderId="14" xfId="44" applyBorder="1" applyAlignment="1">
      <alignment/>
    </xf>
    <xf numFmtId="0" fontId="2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10" fontId="2" fillId="0" borderId="16" xfId="57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8" fontId="21" fillId="0" borderId="13" xfId="44" applyNumberFormat="1" applyBorder="1" applyAlignment="1">
      <alignment/>
    </xf>
    <xf numFmtId="168" fontId="21" fillId="0" borderId="13" xfId="44" applyNumberFormat="1" applyBorder="1" applyAlignment="1">
      <alignment/>
    </xf>
    <xf numFmtId="169" fontId="21" fillId="0" borderId="13" xfId="44" applyNumberFormat="1" applyBorder="1" applyAlignment="1">
      <alignment/>
    </xf>
    <xf numFmtId="170" fontId="21" fillId="0" borderId="13" xfId="44" applyNumberFormat="1" applyBorder="1" applyAlignment="1">
      <alignment/>
    </xf>
    <xf numFmtId="171" fontId="21" fillId="0" borderId="13" xfId="44" applyNumberFormat="1" applyBorder="1" applyAlignment="1">
      <alignment/>
    </xf>
    <xf numFmtId="167" fontId="0" fillId="0" borderId="13" xfId="57" applyNumberFormat="1" applyFont="1" applyBorder="1" applyAlignment="1">
      <alignment/>
    </xf>
    <xf numFmtId="0" fontId="0" fillId="0" borderId="15" xfId="0" applyBorder="1" applyAlignment="1">
      <alignment/>
    </xf>
    <xf numFmtId="164" fontId="2" fillId="0" borderId="0" xfId="42" applyNumberFormat="1" applyFont="1" applyAlignment="1">
      <alignment/>
    </xf>
    <xf numFmtId="167" fontId="0" fillId="0" borderId="0" xfId="57" applyNumberFormat="1" applyFont="1" applyBorder="1" applyAlignment="1">
      <alignment/>
    </xf>
    <xf numFmtId="164" fontId="2" fillId="0" borderId="10" xfId="42" applyNumberFormat="1" applyFont="1" applyBorder="1" applyAlignment="1">
      <alignment horizontal="left"/>
    </xf>
    <xf numFmtId="44" fontId="0" fillId="0" borderId="14" xfId="0" applyNumberFormat="1" applyBorder="1" applyAlignment="1">
      <alignment/>
    </xf>
    <xf numFmtId="44" fontId="2" fillId="0" borderId="14" xfId="0" applyNumberFormat="1" applyFont="1" applyBorder="1" applyAlignment="1">
      <alignment/>
    </xf>
    <xf numFmtId="164" fontId="2" fillId="0" borderId="0" xfId="42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8" fontId="21" fillId="0" borderId="0" xfId="44" applyNumberFormat="1" applyBorder="1" applyAlignment="1">
      <alignment/>
    </xf>
    <xf numFmtId="169" fontId="21" fillId="0" borderId="0" xfId="44" applyNumberFormat="1" applyBorder="1" applyAlignment="1">
      <alignment/>
    </xf>
    <xf numFmtId="170" fontId="21" fillId="0" borderId="0" xfId="44" applyNumberFormat="1" applyBorder="1" applyAlignment="1">
      <alignment/>
    </xf>
    <xf numFmtId="171" fontId="21" fillId="0" borderId="0" xfId="44" applyNumberFormat="1" applyBorder="1" applyAlignment="1">
      <alignment/>
    </xf>
    <xf numFmtId="0" fontId="0" fillId="0" borderId="0" xfId="0" applyBorder="1" applyAlignment="1">
      <alignment horizontal="center"/>
    </xf>
    <xf numFmtId="17" fontId="0" fillId="0" borderId="0" xfId="0" applyNumberFormat="1" applyBorder="1" applyAlignment="1" quotePrefix="1">
      <alignment/>
    </xf>
    <xf numFmtId="167" fontId="0" fillId="0" borderId="0" xfId="57" applyNumberFormat="1" applyFont="1" applyBorder="1" applyAlignment="1">
      <alignment/>
    </xf>
    <xf numFmtId="10" fontId="2" fillId="0" borderId="0" xfId="57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167" fontId="0" fillId="0" borderId="13" xfId="0" applyNumberFormat="1" applyBorder="1" applyAlignment="1">
      <alignment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43" fontId="2" fillId="0" borderId="0" xfId="42" applyNumberFormat="1" applyFont="1" applyAlignment="1">
      <alignment/>
    </xf>
    <xf numFmtId="17" fontId="2" fillId="0" borderId="0" xfId="0" applyNumberFormat="1" applyFont="1" applyAlignment="1">
      <alignment horizontal="center"/>
    </xf>
    <xf numFmtId="164" fontId="2" fillId="0" borderId="0" xfId="42" applyNumberFormat="1" applyFont="1" applyAlignment="1">
      <alignment horizontal="center"/>
    </xf>
    <xf numFmtId="0" fontId="0" fillId="0" borderId="0" xfId="0" applyAlignment="1">
      <alignment/>
    </xf>
    <xf numFmtId="164" fontId="2" fillId="0" borderId="24" xfId="42" applyNumberFormat="1" applyFont="1" applyBorder="1" applyAlignment="1">
      <alignment horizontal="center" wrapText="1"/>
    </xf>
    <xf numFmtId="164" fontId="2" fillId="0" borderId="25" xfId="42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164" fontId="2" fillId="0" borderId="19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C5" sqref="C5"/>
    </sheetView>
  </sheetViews>
  <sheetFormatPr defaultColWidth="9.140625" defaultRowHeight="12.75"/>
  <cols>
    <col min="1" max="1" width="44.140625" style="0" customWidth="1"/>
    <col min="2" max="2" width="19.28125" style="0" customWidth="1"/>
    <col min="3" max="3" width="13.7109375" style="0" bestFit="1" customWidth="1"/>
    <col min="4" max="4" width="9.00390625" style="0" bestFit="1" customWidth="1"/>
    <col min="5" max="5" width="9.57421875" style="0" bestFit="1" customWidth="1"/>
    <col min="6" max="6" width="11.57421875" style="0" customWidth="1"/>
    <col min="7" max="7" width="9.8515625" style="0" hidden="1" customWidth="1"/>
    <col min="8" max="8" width="11.28125" style="0" bestFit="1" customWidth="1"/>
    <col min="11" max="11" width="11.8515625" style="0" customWidth="1"/>
    <col min="12" max="12" width="9.421875" style="0" customWidth="1"/>
  </cols>
  <sheetData>
    <row r="1" spans="1:7" ht="12.75">
      <c r="A1" s="70" t="s">
        <v>0</v>
      </c>
      <c r="B1" s="70"/>
      <c r="C1" s="70"/>
      <c r="D1" s="70"/>
      <c r="E1" s="70"/>
      <c r="F1" s="71"/>
      <c r="G1" s="71"/>
    </row>
    <row r="2" spans="1:7" ht="12.75">
      <c r="A2" s="70" t="s">
        <v>22</v>
      </c>
      <c r="B2" s="70"/>
      <c r="C2" s="70"/>
      <c r="D2" s="70"/>
      <c r="E2" s="70"/>
      <c r="F2" s="71"/>
      <c r="G2" s="71"/>
    </row>
    <row r="3" spans="1:7" ht="12.75">
      <c r="A3" s="70" t="s">
        <v>24</v>
      </c>
      <c r="B3" s="70"/>
      <c r="C3" s="70"/>
      <c r="D3" s="70"/>
      <c r="E3" s="70"/>
      <c r="F3" s="71"/>
      <c r="G3" s="71"/>
    </row>
    <row r="4" spans="1:5" ht="13.5" thickBot="1">
      <c r="A4" s="1"/>
      <c r="B4" s="1"/>
      <c r="C4" s="1"/>
      <c r="D4" s="1"/>
      <c r="E4" s="1"/>
    </row>
    <row r="5" spans="1:7" ht="12.75">
      <c r="A5" s="9" t="s">
        <v>23</v>
      </c>
      <c r="B5" s="10"/>
      <c r="C5" s="45">
        <v>1103</v>
      </c>
      <c r="D5" s="11" t="s">
        <v>6</v>
      </c>
      <c r="E5" s="33" t="s">
        <v>5</v>
      </c>
      <c r="F5" s="12"/>
      <c r="G5" s="12"/>
    </row>
    <row r="6" spans="1:7" ht="12.75">
      <c r="A6" s="13"/>
      <c r="B6" s="5"/>
      <c r="C6" s="34"/>
      <c r="D6" s="5"/>
      <c r="E6" s="7" t="s">
        <v>5</v>
      </c>
      <c r="F6" s="14" t="s">
        <v>7</v>
      </c>
      <c r="G6" s="14" t="s">
        <v>8</v>
      </c>
    </row>
    <row r="7" spans="1:7" ht="12.75">
      <c r="A7" s="13"/>
      <c r="B7" s="5"/>
      <c r="C7" s="35" t="s">
        <v>9</v>
      </c>
      <c r="D7" s="15" t="s">
        <v>10</v>
      </c>
      <c r="E7" s="15" t="s">
        <v>20</v>
      </c>
      <c r="F7" s="16" t="s">
        <v>11</v>
      </c>
      <c r="G7" s="16" t="s">
        <v>11</v>
      </c>
    </row>
    <row r="8" spans="1:7" ht="15">
      <c r="A8" s="13" t="s">
        <v>12</v>
      </c>
      <c r="B8" s="5"/>
      <c r="C8" s="36">
        <v>8</v>
      </c>
      <c r="D8" s="17">
        <f>C8</f>
        <v>8</v>
      </c>
      <c r="E8" s="18">
        <f aca="true" t="shared" si="0" ref="E8:E13">D8</f>
        <v>8</v>
      </c>
      <c r="F8" s="19"/>
      <c r="G8" s="19"/>
    </row>
    <row r="9" spans="1:7" ht="15">
      <c r="A9" s="13" t="s">
        <v>13</v>
      </c>
      <c r="B9" s="5"/>
      <c r="C9" s="37">
        <v>0.0859</v>
      </c>
      <c r="D9" s="18">
        <f>ROUND(C$5*C9,2)</f>
        <v>94.75</v>
      </c>
      <c r="E9" s="18">
        <f t="shared" si="0"/>
        <v>94.75</v>
      </c>
      <c r="F9" s="19"/>
      <c r="G9" s="19"/>
    </row>
    <row r="10" spans="1:7" ht="15">
      <c r="A10" s="32" t="s">
        <v>36</v>
      </c>
      <c r="B10" s="50"/>
      <c r="C10" s="38">
        <v>0.0011793</v>
      </c>
      <c r="D10" s="18">
        <f>ROUND(C$5*C10,2)</f>
        <v>1.3</v>
      </c>
      <c r="E10" s="18">
        <f t="shared" si="0"/>
        <v>1.3</v>
      </c>
      <c r="F10" s="19"/>
      <c r="G10" s="19"/>
    </row>
    <row r="11" spans="1:7" ht="15">
      <c r="A11" s="13" t="s">
        <v>14</v>
      </c>
      <c r="B11" s="5"/>
      <c r="C11" s="39">
        <v>0.00097</v>
      </c>
      <c r="D11" s="18">
        <f>ROUND(C$5*C11,2)</f>
        <v>1.07</v>
      </c>
      <c r="E11" s="18">
        <f t="shared" si="0"/>
        <v>1.07</v>
      </c>
      <c r="F11" s="19"/>
      <c r="G11" s="19"/>
    </row>
    <row r="12" spans="1:7" ht="15">
      <c r="A12" s="13" t="s">
        <v>21</v>
      </c>
      <c r="B12" s="5"/>
      <c r="C12" s="40">
        <v>0.002145</v>
      </c>
      <c r="D12" s="18">
        <f>ROUND(C$5*C12,2)</f>
        <v>2.37</v>
      </c>
      <c r="E12" s="18">
        <f t="shared" si="0"/>
        <v>2.37</v>
      </c>
      <c r="F12" s="19"/>
      <c r="G12" s="19"/>
    </row>
    <row r="13" spans="1:7" ht="15">
      <c r="A13" s="13" t="s">
        <v>15</v>
      </c>
      <c r="B13" s="5"/>
      <c r="C13" s="13"/>
      <c r="D13" s="20">
        <v>0.15</v>
      </c>
      <c r="E13" s="20">
        <f t="shared" si="0"/>
        <v>0.15</v>
      </c>
      <c r="F13" s="19"/>
      <c r="G13" s="19"/>
    </row>
    <row r="14" spans="1:7" ht="12.75">
      <c r="A14" s="21" t="s">
        <v>16</v>
      </c>
      <c r="B14" s="56"/>
      <c r="C14" s="13"/>
      <c r="D14" s="22">
        <f>SUM(D8:D13)</f>
        <v>107.64</v>
      </c>
      <c r="E14" s="22">
        <f>SUM(E8:E13)</f>
        <v>107.64</v>
      </c>
      <c r="F14" s="19"/>
      <c r="G14" s="19"/>
    </row>
    <row r="15" spans="1:7" ht="12.75">
      <c r="A15" s="13" t="s">
        <v>37</v>
      </c>
      <c r="B15" s="5"/>
      <c r="C15" s="41">
        <v>-0.019072</v>
      </c>
      <c r="D15" s="23">
        <f>ROUND(D14*$C15,2)</f>
        <v>-2.05</v>
      </c>
      <c r="E15" s="23">
        <v>0</v>
      </c>
      <c r="F15" s="19"/>
      <c r="G15" s="19"/>
    </row>
    <row r="16" spans="1:7" ht="15">
      <c r="A16" s="13" t="s">
        <v>38</v>
      </c>
      <c r="B16" s="5"/>
      <c r="C16" s="61">
        <v>-0.019476</v>
      </c>
      <c r="D16" s="24">
        <v>0</v>
      </c>
      <c r="E16" s="24">
        <f>C16*E14</f>
        <v>-2.09639664</v>
      </c>
      <c r="F16" s="19"/>
      <c r="G16" s="19"/>
    </row>
    <row r="17" spans="1:7" ht="12.75">
      <c r="A17" s="21" t="s">
        <v>17</v>
      </c>
      <c r="B17" s="56"/>
      <c r="C17" s="13"/>
      <c r="D17" s="25">
        <f>SUM(D14:D16)</f>
        <v>105.59</v>
      </c>
      <c r="E17" s="25">
        <f>SUM(E14:E16)</f>
        <v>105.54360336</v>
      </c>
      <c r="F17" s="46">
        <f>E17-D17</f>
        <v>-0.046396639999997547</v>
      </c>
      <c r="G17" s="19"/>
    </row>
    <row r="18" spans="1:10" ht="15">
      <c r="A18" s="13" t="s">
        <v>18</v>
      </c>
      <c r="B18" s="5"/>
      <c r="C18" s="13"/>
      <c r="D18" s="5"/>
      <c r="E18" s="5"/>
      <c r="F18" s="47">
        <f>F17</f>
        <v>-0.046396639999997547</v>
      </c>
      <c r="G18" s="27">
        <f>ROUND(F18*12,2)</f>
        <v>-0.56</v>
      </c>
      <c r="I18" s="5"/>
      <c r="J18" s="44" t="s">
        <v>5</v>
      </c>
    </row>
    <row r="19" spans="1:7" ht="13.5" thickBot="1">
      <c r="A19" s="28" t="s">
        <v>19</v>
      </c>
      <c r="B19" s="60"/>
      <c r="C19" s="42"/>
      <c r="D19" s="29"/>
      <c r="E19" s="30">
        <f>(E17/D17)-1</f>
        <v>-0.0004394037314139343</v>
      </c>
      <c r="F19" s="31"/>
      <c r="G19" s="31"/>
    </row>
    <row r="20" ht="48.75" customHeight="1">
      <c r="H20" t="s">
        <v>35</v>
      </c>
    </row>
    <row r="22" s="5" customFormat="1" ht="12.75"/>
    <row r="23" spans="3:5" s="5" customFormat="1" ht="12.75">
      <c r="C23" s="48"/>
      <c r="D23" s="49"/>
      <c r="E23" s="50"/>
    </row>
    <row r="24" spans="3:7" s="5" customFormat="1" ht="12.75">
      <c r="C24" s="51"/>
      <c r="E24" s="7"/>
      <c r="F24" s="7"/>
      <c r="G24" s="7"/>
    </row>
    <row r="25" spans="3:7" s="5" customFormat="1" ht="12.75">
      <c r="C25" s="15"/>
      <c r="D25" s="15"/>
      <c r="E25" s="15"/>
      <c r="F25" s="15"/>
      <c r="G25" s="15"/>
    </row>
    <row r="26" spans="3:5" s="5" customFormat="1" ht="15">
      <c r="C26" s="17"/>
      <c r="D26" s="17"/>
      <c r="E26" s="18"/>
    </row>
    <row r="27" spans="3:5" s="5" customFormat="1" ht="15">
      <c r="C27" s="52"/>
      <c r="D27" s="18"/>
      <c r="E27" s="18"/>
    </row>
    <row r="28" spans="1:5" s="5" customFormat="1" ht="15">
      <c r="A28" s="50"/>
      <c r="B28" s="50"/>
      <c r="C28" s="53"/>
      <c r="D28" s="18"/>
      <c r="E28" s="18"/>
    </row>
    <row r="29" spans="3:5" s="5" customFormat="1" ht="15">
      <c r="C29" s="54"/>
      <c r="D29" s="18"/>
      <c r="E29" s="18"/>
    </row>
    <row r="30" spans="3:5" s="5" customFormat="1" ht="15">
      <c r="C30" s="55"/>
      <c r="D30" s="18"/>
      <c r="E30" s="18"/>
    </row>
    <row r="31" spans="4:5" s="5" customFormat="1" ht="15">
      <c r="D31" s="20"/>
      <c r="E31" s="20"/>
    </row>
    <row r="32" spans="1:5" s="5" customFormat="1" ht="12.75">
      <c r="A32" s="56"/>
      <c r="B32" s="56"/>
      <c r="D32" s="22"/>
      <c r="E32" s="22"/>
    </row>
    <row r="33" spans="2:5" s="5" customFormat="1" ht="12.75">
      <c r="B33" s="57"/>
      <c r="C33" s="58"/>
      <c r="D33" s="23"/>
      <c r="E33" s="23"/>
    </row>
    <row r="34" spans="2:5" s="5" customFormat="1" ht="15">
      <c r="B34" s="57"/>
      <c r="C34" s="58"/>
      <c r="D34" s="24"/>
      <c r="E34" s="24"/>
    </row>
    <row r="35" spans="1:6" s="5" customFormat="1" ht="12.75">
      <c r="A35" s="56"/>
      <c r="B35" s="56"/>
      <c r="D35" s="25"/>
      <c r="E35" s="25"/>
      <c r="F35" s="22"/>
    </row>
    <row r="36" spans="6:7" s="5" customFormat="1" ht="15">
      <c r="F36" s="26"/>
      <c r="G36" s="18"/>
    </row>
    <row r="37" spans="1:5" s="5" customFormat="1" ht="12.75">
      <c r="A37" s="51"/>
      <c r="B37" s="51"/>
      <c r="E37" s="59"/>
    </row>
    <row r="38" s="5" customFormat="1" ht="12.75"/>
    <row r="39" s="5" customFormat="1" ht="12.75"/>
  </sheetData>
  <sheetProtection/>
  <mergeCells count="3">
    <mergeCell ref="A1:G1"/>
    <mergeCell ref="A2:G2"/>
    <mergeCell ref="A3:G3"/>
  </mergeCells>
  <printOptions/>
  <pageMargins left="0.75" right="0.5" top="1.75" bottom="1" header="0.5" footer="0.5"/>
  <pageSetup horizontalDpi="600" verticalDpi="600" orientation="portrait" scale="86" r:id="rId1"/>
  <headerFooter>
    <oddHeader>&amp;RKPSC Case No. 2013-00325
Commission Staff's First Set of Data Requests
Order Dated September 11, 2013
Item No. 10
Attachment 1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view="pageLayout" workbookViewId="0" topLeftCell="A1">
      <selection activeCell="B18" sqref="B18"/>
    </sheetView>
  </sheetViews>
  <sheetFormatPr defaultColWidth="9.140625" defaultRowHeight="12.75"/>
  <cols>
    <col min="1" max="1" width="24.8515625" style="0" customWidth="1"/>
    <col min="2" max="2" width="15.140625" style="3" bestFit="1" customWidth="1"/>
    <col min="3" max="3" width="15.28125" style="3" customWidth="1"/>
    <col min="4" max="4" width="1.7109375" style="0" customWidth="1"/>
  </cols>
  <sheetData>
    <row r="1" spans="1:3" ht="12.75">
      <c r="A1" s="70" t="s">
        <v>0</v>
      </c>
      <c r="B1" s="70"/>
      <c r="C1" s="70"/>
    </row>
    <row r="2" spans="1:3" ht="12.75">
      <c r="A2" s="70" t="s">
        <v>1</v>
      </c>
      <c r="B2" s="70"/>
      <c r="C2" s="70"/>
    </row>
    <row r="3" spans="1:3" ht="12.75">
      <c r="A3" s="70" t="s">
        <v>2</v>
      </c>
      <c r="B3" s="70"/>
      <c r="C3" s="70"/>
    </row>
    <row r="4" spans="1:3" ht="12.75">
      <c r="A4" s="70" t="s">
        <v>25</v>
      </c>
      <c r="B4" s="70"/>
      <c r="C4" s="70"/>
    </row>
    <row r="5" ht="12.75">
      <c r="B5" s="2"/>
    </row>
    <row r="6" spans="1:3" ht="12.75">
      <c r="A6" s="74" t="s">
        <v>32</v>
      </c>
      <c r="B6" s="75" t="s">
        <v>3</v>
      </c>
      <c r="C6" s="72" t="s">
        <v>4</v>
      </c>
    </row>
    <row r="7" spans="1:3" ht="12.75">
      <c r="A7" s="74"/>
      <c r="B7" s="75"/>
      <c r="C7" s="73"/>
    </row>
    <row r="8" spans="1:3" ht="12.75">
      <c r="A8" s="4">
        <v>-1</v>
      </c>
      <c r="B8" s="4">
        <f>A8-1</f>
        <v>-2</v>
      </c>
      <c r="C8" s="4">
        <f>B8-1</f>
        <v>-3</v>
      </c>
    </row>
    <row r="9" spans="1:3" ht="12.75">
      <c r="A9" s="62" t="s">
        <v>26</v>
      </c>
      <c r="B9" s="63">
        <v>133149726</v>
      </c>
      <c r="C9" s="64">
        <v>140166</v>
      </c>
    </row>
    <row r="10" spans="1:3" ht="12.75">
      <c r="A10" s="62" t="s">
        <v>27</v>
      </c>
      <c r="B10" s="63">
        <v>151492311</v>
      </c>
      <c r="C10" s="64">
        <v>139896</v>
      </c>
    </row>
    <row r="11" spans="1:3" ht="12.75">
      <c r="A11" s="62" t="s">
        <v>28</v>
      </c>
      <c r="B11" s="63">
        <v>182194164</v>
      </c>
      <c r="C11" s="64">
        <v>139651</v>
      </c>
    </row>
    <row r="12" spans="1:3" ht="12.75">
      <c r="A12" s="62" t="s">
        <v>29</v>
      </c>
      <c r="B12" s="63">
        <v>183568272</v>
      </c>
      <c r="C12" s="64">
        <v>139694</v>
      </c>
    </row>
    <row r="13" spans="1:3" ht="12.75">
      <c r="A13" s="62" t="s">
        <v>30</v>
      </c>
      <c r="B13" s="63">
        <v>134650664</v>
      </c>
      <c r="C13" s="64">
        <v>139623</v>
      </c>
    </row>
    <row r="14" spans="1:3" ht="13.5" thickBot="1">
      <c r="A14" s="65" t="s">
        <v>31</v>
      </c>
      <c r="B14" s="66">
        <v>140065341</v>
      </c>
      <c r="C14" s="67">
        <v>139665</v>
      </c>
    </row>
    <row r="15" spans="1:3" ht="12.75">
      <c r="A15" s="69" t="s">
        <v>34</v>
      </c>
      <c r="B15" s="6">
        <f>SUM(B9:B14)</f>
        <v>925120478</v>
      </c>
      <c r="C15" s="6">
        <f>SUM(C9:C14)</f>
        <v>838695</v>
      </c>
    </row>
    <row r="16" spans="1:3" ht="12.75">
      <c r="A16" s="69"/>
      <c r="B16" s="6"/>
      <c r="C16" s="6"/>
    </row>
    <row r="17" spans="1:3" ht="12.75">
      <c r="A17" s="69"/>
      <c r="B17" s="6"/>
      <c r="C17" s="6"/>
    </row>
    <row r="18" spans="1:3" ht="12.75">
      <c r="A18" s="8" t="s">
        <v>33</v>
      </c>
      <c r="B18" s="43">
        <f>B15/C15</f>
        <v>1103.0475655631667</v>
      </c>
      <c r="C18" s="68" t="s">
        <v>6</v>
      </c>
    </row>
  </sheetData>
  <sheetProtection/>
  <mergeCells count="7">
    <mergeCell ref="C6:C7"/>
    <mergeCell ref="A1:C1"/>
    <mergeCell ref="A2:C2"/>
    <mergeCell ref="A3:C3"/>
    <mergeCell ref="A4:C4"/>
    <mergeCell ref="A6:A7"/>
    <mergeCell ref="B6:B7"/>
  </mergeCells>
  <printOptions/>
  <pageMargins left="1" right="0.75" top="1.75" bottom="1" header="0.5" footer="0.5"/>
  <pageSetup horizontalDpi="600" verticalDpi="600" orientation="portrait" r:id="rId1"/>
  <headerFooter alignWithMargins="0">
    <oddHeader>&amp;RKPSC Case No. 2014-00052
Commission Staff's First Set of Data Requests
Order Dated March 6, 2014
Item No. 8
Attachment 1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2013-11-01T14:53:12Z</cp:lastPrinted>
  <dcterms:created xsi:type="dcterms:W3CDTF">2013-09-23T18:43:47Z</dcterms:created>
  <dcterms:modified xsi:type="dcterms:W3CDTF">2014-03-28T12:21:18Z</dcterms:modified>
  <cp:category/>
  <cp:version/>
  <cp:contentType/>
  <cp:contentStatus/>
</cp:coreProperties>
</file>