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185" yWindow="-15" windowWidth="7200" windowHeight="10080" tabRatio="772"/>
  </bookViews>
  <sheets>
    <sheet name="2011_PostTax" sheetId="11" r:id="rId1"/>
    <sheet name="WACC-Summary 2011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D">#REF!</definedName>
    <definedName name="\E">#REF!</definedName>
    <definedName name="\f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_____may1">#REF!</definedName>
    <definedName name="____may1">#REF!</definedName>
    <definedName name="___may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_may1">#REF!</definedName>
    <definedName name="_8">#REF!</definedName>
    <definedName name="_may1">#REF!</definedName>
    <definedName name="_P">#REF!</definedName>
    <definedName name="A">#REF!</definedName>
    <definedName name="afadf">[1]Ins!#REF!</definedName>
    <definedName name="afadfasdf">[1]Ins!#REF!</definedName>
    <definedName name="AUTO">[1]Ins!#REF!</definedName>
    <definedName name="B">#REF!</definedName>
    <definedName name="bbbbbb">#REF!</definedName>
    <definedName name="bbbbbba">#REF!</definedName>
    <definedName name="bob">#REF!</definedName>
    <definedName name="C_">#REF!</definedName>
    <definedName name="cccccc1">#REF!</definedName>
    <definedName name="ccccccc">#REF!</definedName>
    <definedName name="CM">#REF!</definedName>
    <definedName name="ColumnAttributes1">#REF!</definedName>
    <definedName name="ColumnAttributes2">#REF!</definedName>
    <definedName name="ColumnAttributes3">#REF!</definedName>
    <definedName name="ColumnHeadings1">#REF!</definedName>
    <definedName name="ColumnHeadings2">#REF!</definedName>
    <definedName name="ColumnHeadings3">#REF!</definedName>
    <definedName name="CP">#REF!</definedName>
    <definedName name="CREDIT">#REF!</definedName>
    <definedName name="CREDIT1">#REF!</definedName>
    <definedName name="CurReptgMo">[2]Input!$K$19</definedName>
    <definedName name="CurReptgYr">[2]Input!$K$21</definedName>
    <definedName name="D">#REF!</definedName>
    <definedName name="data1">'[3]1'!#REF!</definedName>
    <definedName name="DataCol10">'[4]Data&amp;Calculations'!#REF!</definedName>
    <definedName name="DataCol11">'[4]Data&amp;Calculations'!#REF!</definedName>
    <definedName name="DataCol12">'[4]Data&amp;Calculations'!#REF!</definedName>
    <definedName name="DataCol13">'[4]Data&amp;Calculations'!#REF!</definedName>
    <definedName name="DataCol14">'[4]Data&amp;Calculations'!#REF!</definedName>
    <definedName name="DataCol15">'[4]Data&amp;Calculations'!#REF!</definedName>
    <definedName name="DataCol16">'[4]Data&amp;Calculations'!#REF!</definedName>
    <definedName name="DataCol17">'[4]Data&amp;Calculations'!#REF!</definedName>
    <definedName name="DataCol18">'[4]Data&amp;Calculations'!#REF!</definedName>
    <definedName name="DataCol19">'[4]Data&amp;Calculations'!#REF!</definedName>
    <definedName name="DataCol20">'[4]Data&amp;Calculations'!#REF!</definedName>
    <definedName name="DataCol21">'[4]Data&amp;Calculations'!#REF!</definedName>
    <definedName name="DataCol22">'[4]Data&amp;Calculations'!#REF!</definedName>
    <definedName name="DataCol23">'[4]Data&amp;Calculations'!#REF!</definedName>
    <definedName name="DataCol24">'[4]Data&amp;Calculations'!#REF!</definedName>
    <definedName name="DataCol25">'[4]Data&amp;Calculations'!#REF!</definedName>
    <definedName name="DataColTmp">'[4]Data&amp;Calculations'!#REF!</definedName>
    <definedName name="ddddd">#REF!</definedName>
    <definedName name="dddddddd">#REF!</definedName>
    <definedName name="DEBIT">#REF!</definedName>
    <definedName name="DEBIT1">#REF!</definedName>
    <definedName name="ElecUnitFactor">[5]ListsValues!$M$37</definedName>
    <definedName name="F">#REF!</definedName>
    <definedName name="February">#REF!</definedName>
    <definedName name="ffff">#REF!</definedName>
    <definedName name="fffff">#REF!</definedName>
    <definedName name="ffffff">#REF!</definedName>
    <definedName name="H">#REF!</definedName>
    <definedName name="Input01">[4]Input!$M$35:$M$35</definedName>
    <definedName name="Input02b">[4]Input!$M$55</definedName>
    <definedName name="Input03b">[2]Input!$K$86</definedName>
    <definedName name="Input04a">[4]Input!$K$79:$K$83</definedName>
    <definedName name="Input04b">[2]Input!$M$97</definedName>
    <definedName name="Input05b">[4]Input!$M$132</definedName>
    <definedName name="January">#REF!</definedName>
    <definedName name="JE">#REF!</definedName>
    <definedName name="PAGE">#REF!</definedName>
    <definedName name="PAGE10">#REF!</definedName>
    <definedName name="PAGE1B">#REF!</definedName>
    <definedName name="PAGE1T">#REF!</definedName>
    <definedName name="PAGE7">#REF!</definedName>
    <definedName name="page8">#REF!</definedName>
    <definedName name="PAGE9">#REF!</definedName>
    <definedName name="PERCENT">[1]Ins!#REF!</definedName>
    <definedName name="PUBLIC">[1]Ins!#REF!</definedName>
    <definedName name="REPORT">#REF!</definedName>
    <definedName name="ReportTitle1">#REF!</definedName>
    <definedName name="ReportTitle2">#REF!</definedName>
    <definedName name="ReportTitle3">#REF!</definedName>
    <definedName name="RowDetails1">#REF!</definedName>
    <definedName name="RowDetails2">#REF!</definedName>
    <definedName name="RowDetails3">#REF!</definedName>
    <definedName name="ttt">#REF!</definedName>
    <definedName name="UpdateTime">[6]Input!$O$12</definedName>
    <definedName name="VALLEY">[1]Ins!#REF!</definedName>
    <definedName name="WORKERS">[1]Ins!#REF!</definedName>
    <definedName name="YTD">#REF!</definedName>
  </definedNames>
  <calcPr calcId="145621"/>
</workbook>
</file>

<file path=xl/calcChain.xml><?xml version="1.0" encoding="utf-8"?>
<calcChain xmlns="http://schemas.openxmlformats.org/spreadsheetml/2006/main">
  <c r="D15" i="11" l="1"/>
  <c r="C15" i="11"/>
  <c r="B15" i="11"/>
  <c r="D14" i="11"/>
  <c r="C14" i="11"/>
  <c r="B14" i="11"/>
  <c r="B11" i="13"/>
  <c r="D11" i="13"/>
  <c r="B13" i="13"/>
  <c r="B15" i="13"/>
  <c r="B20" i="13"/>
  <c r="D20" i="13"/>
  <c r="B22" i="13"/>
  <c r="B24" i="13"/>
  <c r="B30" i="13"/>
  <c r="D30" i="13"/>
  <c r="B32" i="13"/>
  <c r="D32" i="13"/>
  <c r="B25" i="13" l="1"/>
  <c r="C23" i="13" s="1"/>
  <c r="E23" i="13" s="1"/>
  <c r="F23" i="13" s="1"/>
  <c r="D31" i="13"/>
  <c r="B16" i="13"/>
  <c r="B33" i="13"/>
  <c r="C24" i="13"/>
  <c r="E24" i="13" s="1"/>
  <c r="F24" i="13" s="1"/>
  <c r="C22" i="13"/>
  <c r="E22" i="13" s="1"/>
  <c r="F22" i="13" s="1"/>
  <c r="D29" i="13"/>
  <c r="C21" i="13"/>
  <c r="E21" i="13" s="1"/>
  <c r="F21" i="13" s="1"/>
  <c r="C20" i="13"/>
  <c r="E20" i="13" s="1"/>
  <c r="F20" i="13" s="1"/>
  <c r="B31" i="13"/>
  <c r="B29" i="13"/>
  <c r="F25" i="13" l="1"/>
  <c r="G21" i="13"/>
  <c r="C13" i="13"/>
  <c r="E13" i="13" s="1"/>
  <c r="F13" i="13" s="1"/>
  <c r="C15" i="13"/>
  <c r="E15" i="13" s="1"/>
  <c r="F15" i="13" s="1"/>
  <c r="C14" i="13"/>
  <c r="E14" i="13" s="1"/>
  <c r="F14" i="13" s="1"/>
  <c r="C12" i="13"/>
  <c r="E12" i="13" s="1"/>
  <c r="F12" i="13" s="1"/>
  <c r="C11" i="13"/>
  <c r="E25" i="13"/>
  <c r="G25" i="13" s="1"/>
  <c r="B34" i="13"/>
  <c r="C29" i="13" s="1"/>
  <c r="C25" i="13"/>
  <c r="H21" i="13"/>
  <c r="C11" i="11" s="1"/>
  <c r="C13" i="11"/>
  <c r="E11" i="13" l="1"/>
  <c r="F11" i="13" s="1"/>
  <c r="F16" i="13" s="1"/>
  <c r="G12" i="13"/>
  <c r="B13" i="11" s="1"/>
  <c r="H12" i="13"/>
  <c r="B11" i="11" s="1"/>
  <c r="E16" i="13"/>
  <c r="G16" i="13" s="1"/>
  <c r="C16" i="13"/>
  <c r="C32" i="13"/>
  <c r="E32" i="13" s="1"/>
  <c r="F32" i="13" s="1"/>
  <c r="C33" i="13"/>
  <c r="E33" i="13" s="1"/>
  <c r="F33" i="13" s="1"/>
  <c r="C30" i="13"/>
  <c r="E30" i="13" s="1"/>
  <c r="F30" i="13" s="1"/>
  <c r="E29" i="13"/>
  <c r="F29" i="13" s="1"/>
  <c r="C31" i="13"/>
  <c r="E31" i="13" s="1"/>
  <c r="F31" i="13" s="1"/>
  <c r="G30" i="13" l="1"/>
  <c r="D13" i="11" s="1"/>
  <c r="F34" i="13"/>
  <c r="E34" i="13"/>
  <c r="G34" i="13" s="1"/>
  <c r="H30" i="13"/>
  <c r="D11" i="11" s="1"/>
  <c r="C34" i="13"/>
  <c r="C12" i="11" l="1"/>
  <c r="B12" i="11"/>
  <c r="D12" i="11"/>
  <c r="D16" i="11" l="1"/>
  <c r="B16" i="11"/>
  <c r="C16" i="11"/>
</calcChain>
</file>

<file path=xl/sharedStrings.xml><?xml version="1.0" encoding="utf-8"?>
<sst xmlns="http://schemas.openxmlformats.org/spreadsheetml/2006/main" count="52" uniqueCount="27">
  <si>
    <t>Totals</t>
  </si>
  <si>
    <t>Long-Term Debt</t>
  </si>
  <si>
    <t>Short-Term Debt</t>
  </si>
  <si>
    <t>Preferred Stock</t>
  </si>
  <si>
    <t>Common Equity</t>
  </si>
  <si>
    <t>Overall Rate of Return</t>
  </si>
  <si>
    <t>LGE</t>
  </si>
  <si>
    <t>KU</t>
  </si>
  <si>
    <t>Gross Up</t>
  </si>
  <si>
    <t>Tax Rate</t>
  </si>
  <si>
    <t>50/50 Combined Weighting</t>
  </si>
  <si>
    <t>A/R Securitization</t>
  </si>
  <si>
    <t>Cost Rate</t>
  </si>
  <si>
    <t>Weighting</t>
  </si>
  <si>
    <t>CER Input</t>
  </si>
  <si>
    <t>Debt Rate</t>
  </si>
  <si>
    <t>Debt %</t>
  </si>
  <si>
    <t>COC</t>
  </si>
  <si>
    <t>Unadjusted Capitilization</t>
  </si>
  <si>
    <t>Financing Contribution</t>
  </si>
  <si>
    <t>Common Stock Contribution</t>
  </si>
  <si>
    <t>Permanent Financing Cost of Debt</t>
  </si>
  <si>
    <t>Equity Return</t>
  </si>
  <si>
    <t>WACC</t>
  </si>
  <si>
    <t>CC-50/50</t>
  </si>
  <si>
    <t>Non-ECR Projects (10.5% ROE)</t>
  </si>
  <si>
    <t>2011 Year-End, Post-Tax WACC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</si>
</sst>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0.000"/>
    <numFmt numFmtId="168" formatCode="0\ 00\ 000\ 000"/>
    <numFmt numFmtId="169" formatCode="_-* #,##0.00\ [$€]_-;\-* #,##0.00\ [$€]_-;_-* &quot;-&quot;??\ [$€]_-;_-@_-"/>
    <numFmt numFmtId="170" formatCode="#,##0.00;[Red]\(#,##0.00\)"/>
    <numFmt numFmtId="171" formatCode="_(* #,##0.0000_);_(* \(#,##0.0000\);_(* &quot;-&quot;??_);_(@_)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rgb="FF00B05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Arial"/>
      <family val="2"/>
    </font>
    <font>
      <i/>
      <sz val="11"/>
      <color indexed="23"/>
      <name val="Calibri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8"/>
      <color indexed="8"/>
      <name val="Wingdings"/>
      <charset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13">
    <xf numFmtId="0" fontId="0" fillId="0" borderId="0"/>
    <xf numFmtId="9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167" fontId="2" fillId="0" borderId="0">
      <alignment horizontal="left" wrapText="1"/>
    </xf>
    <xf numFmtId="0" fontId="2" fillId="2" borderId="0"/>
    <xf numFmtId="0" fontId="2" fillId="2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16" fillId="19" borderId="11" applyNumberFormat="0" applyAlignment="0" applyProtection="0"/>
    <xf numFmtId="168" fontId="17" fillId="0" borderId="12" applyBorder="0">
      <alignment horizontal="center" vertical="center"/>
    </xf>
    <xf numFmtId="0" fontId="18" fillId="20" borderId="0">
      <alignment horizontal="left"/>
    </xf>
    <xf numFmtId="0" fontId="19" fillId="20" borderId="0">
      <alignment horizontal="right"/>
    </xf>
    <xf numFmtId="0" fontId="20" fillId="18" borderId="0">
      <alignment horizontal="center"/>
    </xf>
    <xf numFmtId="0" fontId="19" fillId="20" borderId="0">
      <alignment horizontal="right"/>
    </xf>
    <xf numFmtId="0" fontId="21" fillId="18" borderId="0">
      <alignment horizontal="left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1" borderId="13" applyNumberFormat="0" applyFont="0" applyAlignment="0">
      <protection locked="0"/>
    </xf>
    <xf numFmtId="0" fontId="2" fillId="21" borderId="13" applyNumberFormat="0" applyFont="0" applyAlignment="0">
      <protection locked="0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Protection="0"/>
    <xf numFmtId="0" fontId="8" fillId="0" borderId="0" applyProtection="0"/>
    <xf numFmtId="0" fontId="4" fillId="0" borderId="0" applyProtection="0"/>
    <xf numFmtId="0" fontId="9" fillId="0" borderId="0" applyProtection="0"/>
    <xf numFmtId="0" fontId="2" fillId="0" borderId="0" applyProtection="0"/>
    <xf numFmtId="0" fontId="2" fillId="0" borderId="0" applyProtection="0"/>
    <xf numFmtId="0" fontId="3" fillId="0" borderId="0" applyProtection="0"/>
    <xf numFmtId="0" fontId="24" fillId="0" borderId="0" applyProtection="0"/>
    <xf numFmtId="0" fontId="25" fillId="8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18" fillId="20" borderId="0">
      <alignment horizontal="left"/>
    </xf>
    <xf numFmtId="0" fontId="30" fillId="18" borderId="0">
      <alignment horizontal="left"/>
    </xf>
    <xf numFmtId="0" fontId="30" fillId="18" borderId="0">
      <alignment horizontal="left"/>
    </xf>
    <xf numFmtId="0" fontId="31" fillId="0" borderId="17" applyNumberFormat="0" applyFill="0" applyAlignment="0" applyProtection="0"/>
    <xf numFmtId="0" fontId="32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39" fontId="3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7" fillId="5" borderId="18" applyNumberFormat="0" applyFont="0" applyAlignment="0" applyProtection="0"/>
    <xf numFmtId="0" fontId="34" fillId="18" borderId="19" applyNumberFormat="0" applyAlignment="0" applyProtection="0"/>
    <xf numFmtId="4" fontId="35" fillId="22" borderId="0">
      <alignment horizontal="right"/>
    </xf>
    <xf numFmtId="40" fontId="36" fillId="22" borderId="0">
      <alignment horizontal="right"/>
    </xf>
    <xf numFmtId="170" fontId="35" fillId="18" borderId="0">
      <alignment horizontal="right"/>
    </xf>
    <xf numFmtId="40" fontId="36" fillId="22" borderId="0">
      <alignment horizontal="right"/>
    </xf>
    <xf numFmtId="0" fontId="37" fillId="22" borderId="0">
      <alignment horizontal="center" vertical="center"/>
    </xf>
    <xf numFmtId="0" fontId="38" fillId="22" borderId="0">
      <alignment horizontal="right"/>
    </xf>
    <xf numFmtId="0" fontId="37" fillId="23" borderId="0">
      <alignment horizontal="center"/>
    </xf>
    <xf numFmtId="0" fontId="38" fillId="22" borderId="0">
      <alignment horizontal="right"/>
    </xf>
    <xf numFmtId="0" fontId="30" fillId="22" borderId="12"/>
    <xf numFmtId="0" fontId="39" fillId="22" borderId="12"/>
    <xf numFmtId="0" fontId="30" fillId="22" borderId="12"/>
    <xf numFmtId="0" fontId="18" fillId="24" borderId="0"/>
    <xf numFmtId="0" fontId="39" fillId="22" borderId="12"/>
    <xf numFmtId="0" fontId="37" fillId="22" borderId="0" applyBorder="0">
      <alignment horizontal="centerContinuous"/>
    </xf>
    <xf numFmtId="0" fontId="39" fillId="0" borderId="0" applyBorder="0">
      <alignment horizontal="centerContinuous"/>
    </xf>
    <xf numFmtId="0" fontId="40" fillId="18" borderId="0" applyBorder="0">
      <alignment horizontal="centerContinuous"/>
    </xf>
    <xf numFmtId="0" fontId="39" fillId="0" borderId="0" applyBorder="0">
      <alignment horizontal="centerContinuous"/>
    </xf>
    <xf numFmtId="0" fontId="41" fillId="22" borderId="0" applyBorder="0">
      <alignment horizontal="centerContinuous"/>
    </xf>
    <xf numFmtId="0" fontId="42" fillId="0" borderId="0" applyBorder="0">
      <alignment horizontal="centerContinuous"/>
    </xf>
    <xf numFmtId="0" fontId="43" fillId="24" borderId="0" applyBorder="0">
      <alignment horizontal="centerContinuous"/>
    </xf>
    <xf numFmtId="0" fontId="42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20">
      <alignment horizontal="center"/>
    </xf>
    <xf numFmtId="3" fontId="44" fillId="0" borderId="0" applyFont="0" applyFill="0" applyBorder="0" applyAlignment="0" applyProtection="0"/>
    <xf numFmtId="0" fontId="44" fillId="25" borderId="0" applyNumberFormat="0" applyFont="0" applyBorder="0" applyAlignment="0" applyProtection="0"/>
    <xf numFmtId="0" fontId="30" fillId="9" borderId="0">
      <alignment horizontal="center"/>
    </xf>
    <xf numFmtId="0" fontId="30" fillId="9" borderId="0">
      <alignment horizontal="center"/>
    </xf>
    <xf numFmtId="49" fontId="46" fillId="18" borderId="0">
      <alignment horizontal="center"/>
    </xf>
    <xf numFmtId="0" fontId="19" fillId="20" borderId="0">
      <alignment horizontal="center"/>
    </xf>
    <xf numFmtId="0" fontId="19" fillId="20" borderId="0">
      <alignment horizontal="centerContinuous"/>
    </xf>
    <xf numFmtId="0" fontId="47" fillId="18" borderId="0">
      <alignment horizontal="left"/>
    </xf>
    <xf numFmtId="49" fontId="47" fillId="18" borderId="0">
      <alignment horizontal="center"/>
    </xf>
    <xf numFmtId="0" fontId="18" fillId="20" borderId="0">
      <alignment horizontal="left"/>
    </xf>
    <xf numFmtId="49" fontId="47" fillId="18" borderId="0">
      <alignment horizontal="left"/>
    </xf>
    <xf numFmtId="0" fontId="18" fillId="20" borderId="0">
      <alignment horizontal="centerContinuous"/>
    </xf>
    <xf numFmtId="0" fontId="18" fillId="20" borderId="0">
      <alignment horizontal="right"/>
    </xf>
    <xf numFmtId="49" fontId="30" fillId="18" borderId="0">
      <alignment horizontal="left"/>
    </xf>
    <xf numFmtId="49" fontId="30" fillId="18" borderId="0">
      <alignment horizontal="left"/>
    </xf>
    <xf numFmtId="0" fontId="19" fillId="20" borderId="0">
      <alignment horizontal="right"/>
    </xf>
    <xf numFmtId="0" fontId="47" fillId="7" borderId="0">
      <alignment horizontal="center"/>
    </xf>
    <xf numFmtId="0" fontId="48" fillId="7" borderId="0">
      <alignment horizontal="center"/>
    </xf>
    <xf numFmtId="4" fontId="3" fillId="26" borderId="21" applyNumberFormat="0" applyProtection="0">
      <alignment vertical="center"/>
    </xf>
    <xf numFmtId="4" fontId="3" fillId="26" borderId="21" applyNumberFormat="0" applyProtection="0">
      <alignment vertical="center"/>
    </xf>
    <xf numFmtId="4" fontId="6" fillId="26" borderId="22" applyNumberFormat="0" applyProtection="0">
      <alignment vertical="center"/>
    </xf>
    <xf numFmtId="4" fontId="3" fillId="26" borderId="21" applyNumberFormat="0" applyProtection="0">
      <alignment horizontal="left" vertical="center" indent="1"/>
    </xf>
    <xf numFmtId="4" fontId="3" fillId="26" borderId="21" applyNumberFormat="0" applyProtection="0">
      <alignment horizontal="left" vertical="center" indent="1"/>
    </xf>
    <xf numFmtId="0" fontId="3" fillId="27" borderId="22" applyNumberFormat="0" applyProtection="0">
      <alignment horizontal="left" vertical="top" indent="1"/>
    </xf>
    <xf numFmtId="0" fontId="3" fillId="27" borderId="22" applyNumberFormat="0" applyProtection="0">
      <alignment horizontal="left" vertical="top" indent="1"/>
    </xf>
    <xf numFmtId="4" fontId="3" fillId="24" borderId="0" applyNumberFormat="0" applyProtection="0">
      <alignment horizontal="left" vertical="center" indent="1"/>
    </xf>
    <xf numFmtId="4" fontId="3" fillId="24" borderId="0" applyNumberFormat="0" applyProtection="0">
      <alignment horizontal="left" vertical="center" indent="1"/>
    </xf>
    <xf numFmtId="4" fontId="2" fillId="26" borderId="22" applyNumberFormat="0" applyProtection="0">
      <alignment horizontal="right" vertical="center"/>
    </xf>
    <xf numFmtId="4" fontId="2" fillId="26" borderId="22" applyNumberFormat="0" applyProtection="0">
      <alignment horizontal="right" vertical="center"/>
    </xf>
    <xf numFmtId="4" fontId="49" fillId="28" borderId="22" applyNumberFormat="0" applyProtection="0">
      <alignment horizontal="right" vertical="center"/>
    </xf>
    <xf numFmtId="4" fontId="49" fillId="29" borderId="22" applyNumberFormat="0" applyProtection="0">
      <alignment horizontal="right" vertical="center"/>
    </xf>
    <xf numFmtId="4" fontId="2" fillId="9" borderId="22" applyNumberFormat="0" applyProtection="0">
      <alignment horizontal="right" vertical="center"/>
    </xf>
    <xf numFmtId="4" fontId="2" fillId="9" borderId="22" applyNumberFormat="0" applyProtection="0">
      <alignment horizontal="right" vertical="center"/>
    </xf>
    <xf numFmtId="4" fontId="2" fillId="3" borderId="22" applyNumberFormat="0" applyProtection="0">
      <alignment horizontal="right" vertical="center"/>
    </xf>
    <xf numFmtId="4" fontId="2" fillId="3" borderId="22" applyNumberFormat="0" applyProtection="0">
      <alignment horizontal="right" vertical="center"/>
    </xf>
    <xf numFmtId="4" fontId="2" fillId="10" borderId="22" applyNumberFormat="0" applyProtection="0">
      <alignment horizontal="right" vertical="center"/>
    </xf>
    <xf numFmtId="4" fontId="2" fillId="10" borderId="22" applyNumberFormat="0" applyProtection="0">
      <alignment horizontal="right" vertical="center"/>
    </xf>
    <xf numFmtId="4" fontId="49" fillId="16" borderId="22" applyNumberFormat="0" applyProtection="0">
      <alignment horizontal="right" vertical="center"/>
    </xf>
    <xf numFmtId="4" fontId="49" fillId="30" borderId="22" applyNumberFormat="0" applyProtection="0">
      <alignment horizontal="right" vertical="center"/>
    </xf>
    <xf numFmtId="4" fontId="2" fillId="15" borderId="22" applyNumberFormat="0" applyProtection="0">
      <alignment horizontal="right" vertical="center"/>
    </xf>
    <xf numFmtId="4" fontId="2" fillId="15" borderId="22" applyNumberFormat="0" applyProtection="0">
      <alignment horizontal="right" vertical="center"/>
    </xf>
    <xf numFmtId="4" fontId="3" fillId="31" borderId="0" applyNumberFormat="0" applyProtection="0">
      <alignment horizontal="left" vertical="center" indent="1"/>
    </xf>
    <xf numFmtId="4" fontId="3" fillId="31" borderId="0" applyNumberFormat="0" applyProtection="0">
      <alignment horizontal="left" vertical="center" indent="1"/>
    </xf>
    <xf numFmtId="4" fontId="2" fillId="11" borderId="0" applyNumberFormat="0" applyProtection="0">
      <alignment horizontal="left" vertical="center" indent="1"/>
    </xf>
    <xf numFmtId="4" fontId="2" fillId="11" borderId="0" applyNumberFormat="0" applyProtection="0">
      <alignment horizontal="left" vertical="center" indent="1"/>
    </xf>
    <xf numFmtId="4" fontId="46" fillId="32" borderId="0" applyNumberFormat="0" applyProtection="0">
      <alignment horizontal="left" vertical="center" indent="1"/>
    </xf>
    <xf numFmtId="4" fontId="46" fillId="32" borderId="0" applyNumberFormat="0" applyProtection="0">
      <alignment horizontal="left" vertical="center" indent="1"/>
    </xf>
    <xf numFmtId="4" fontId="2" fillId="11" borderId="21" applyNumberFormat="0" applyProtection="0">
      <alignment horizontal="right" vertical="center"/>
    </xf>
    <xf numFmtId="4" fontId="2" fillId="11" borderId="21" applyNumberFormat="0" applyProtection="0">
      <alignment horizontal="right" vertical="center"/>
    </xf>
    <xf numFmtId="4" fontId="2" fillId="11" borderId="0" applyNumberFormat="0" applyProtection="0">
      <alignment horizontal="left" vertical="center" indent="1"/>
    </xf>
    <xf numFmtId="4" fontId="2" fillId="11" borderId="0" applyNumberFormat="0" applyProtection="0">
      <alignment horizontal="left" vertical="center" indent="1"/>
    </xf>
    <xf numFmtId="4" fontId="2" fillId="27" borderId="0" applyNumberFormat="0" applyProtection="0">
      <alignment horizontal="left" vertical="center" indent="1"/>
    </xf>
    <xf numFmtId="4" fontId="2" fillId="27" borderId="0" applyNumberFormat="0" applyProtection="0">
      <alignment horizontal="left" vertical="center" indent="1"/>
    </xf>
    <xf numFmtId="0" fontId="2" fillId="11" borderId="21" applyNumberFormat="0" applyProtection="0">
      <alignment horizontal="left" vertical="center" indent="1"/>
    </xf>
    <xf numFmtId="0" fontId="2" fillId="11" borderId="21" applyNumberFormat="0" applyProtection="0">
      <alignment horizontal="left" vertical="center" indent="1"/>
    </xf>
    <xf numFmtId="0" fontId="2" fillId="11" borderId="22" applyNumberFormat="0" applyProtection="0">
      <alignment horizontal="left" vertical="top" indent="1"/>
    </xf>
    <xf numFmtId="0" fontId="2" fillId="11" borderId="22" applyNumberFormat="0" applyProtection="0">
      <alignment horizontal="left" vertical="top" indent="1"/>
    </xf>
    <xf numFmtId="0" fontId="2" fillId="11" borderId="21" applyNumberFormat="0" applyProtection="0">
      <alignment horizontal="left" vertical="center" indent="1"/>
    </xf>
    <xf numFmtId="0" fontId="2" fillId="11" borderId="21" applyNumberFormat="0" applyProtection="0">
      <alignment horizontal="left" vertical="center" indent="1"/>
    </xf>
    <xf numFmtId="0" fontId="2" fillId="11" borderId="22" applyNumberFormat="0" applyProtection="0">
      <alignment horizontal="left" vertical="top" indent="1"/>
    </xf>
    <xf numFmtId="0" fontId="2" fillId="11" borderId="22" applyNumberFormat="0" applyProtection="0">
      <alignment horizontal="left" vertical="top" indent="1"/>
    </xf>
    <xf numFmtId="0" fontId="2" fillId="11" borderId="21" applyNumberFormat="0" applyProtection="0">
      <alignment horizontal="left" vertical="center" indent="1"/>
    </xf>
    <xf numFmtId="0" fontId="2" fillId="11" borderId="21" applyNumberFormat="0" applyProtection="0">
      <alignment horizontal="left" vertical="center" indent="1"/>
    </xf>
    <xf numFmtId="0" fontId="2" fillId="11" borderId="22" applyNumberFormat="0" applyProtection="0">
      <alignment horizontal="left" vertical="top" indent="1"/>
    </xf>
    <xf numFmtId="0" fontId="2" fillId="11" borderId="22" applyNumberFormat="0" applyProtection="0">
      <alignment horizontal="left" vertical="top" indent="1"/>
    </xf>
    <xf numFmtId="0" fontId="2" fillId="11" borderId="21" applyNumberFormat="0" applyProtection="0">
      <alignment horizontal="left" vertical="center" indent="1"/>
    </xf>
    <xf numFmtId="0" fontId="2" fillId="11" borderId="21" applyNumberFormat="0" applyProtection="0">
      <alignment horizontal="left" vertical="center" indent="1"/>
    </xf>
    <xf numFmtId="0" fontId="2" fillId="11" borderId="22" applyNumberFormat="0" applyProtection="0">
      <alignment horizontal="left" vertical="top" indent="1"/>
    </xf>
    <xf numFmtId="0" fontId="2" fillId="11" borderId="22" applyNumberFormat="0" applyProtection="0">
      <alignment horizontal="left" vertical="top" indent="1"/>
    </xf>
    <xf numFmtId="4" fontId="35" fillId="33" borderId="22" applyNumberFormat="0" applyProtection="0">
      <alignment vertical="center"/>
    </xf>
    <xf numFmtId="4" fontId="50" fillId="33" borderId="22" applyNumberFormat="0" applyProtection="0">
      <alignment vertical="center"/>
    </xf>
    <xf numFmtId="4" fontId="2" fillId="11" borderId="22" applyNumberFormat="0" applyProtection="0">
      <alignment horizontal="left" vertical="center" indent="1"/>
    </xf>
    <xf numFmtId="4" fontId="2" fillId="11" borderId="22" applyNumberFormat="0" applyProtection="0">
      <alignment horizontal="left" vertical="center" indent="1"/>
    </xf>
    <xf numFmtId="0" fontId="2" fillId="11" borderId="22" applyNumberFormat="0" applyProtection="0">
      <alignment horizontal="left" vertical="top" indent="1"/>
    </xf>
    <xf numFmtId="0" fontId="2" fillId="11" borderId="22" applyNumberFormat="0" applyProtection="0">
      <alignment horizontal="left" vertical="top" indent="1"/>
    </xf>
    <xf numFmtId="4" fontId="2" fillId="34" borderId="21" applyNumberFormat="0" applyProtection="0">
      <alignment horizontal="right" vertical="center"/>
    </xf>
    <xf numFmtId="4" fontId="2" fillId="34" borderId="21" applyNumberFormat="0" applyProtection="0">
      <alignment horizontal="right" vertical="center"/>
    </xf>
    <xf numFmtId="4" fontId="3" fillId="34" borderId="21" applyNumberFormat="0" applyProtection="0">
      <alignment horizontal="right" vertical="center"/>
    </xf>
    <xf numFmtId="4" fontId="3" fillId="34" borderId="21" applyNumberFormat="0" applyProtection="0">
      <alignment horizontal="right" vertical="center"/>
    </xf>
    <xf numFmtId="4" fontId="2" fillId="11" borderId="21" applyNumberFormat="0" applyProtection="0">
      <alignment horizontal="left" vertical="center" indent="1"/>
    </xf>
    <xf numFmtId="4" fontId="2" fillId="11" borderId="21" applyNumberFormat="0" applyProtection="0">
      <alignment horizontal="left" vertical="center" indent="1"/>
    </xf>
    <xf numFmtId="0" fontId="2" fillId="11" borderId="21" applyNumberFormat="0" applyProtection="0">
      <alignment horizontal="left" vertical="top" indent="1"/>
    </xf>
    <xf numFmtId="0" fontId="2" fillId="11" borderId="21" applyNumberFormat="0" applyProtection="0">
      <alignment horizontal="left" vertical="top" indent="1"/>
    </xf>
    <xf numFmtId="4" fontId="51" fillId="0" borderId="0" applyNumberFormat="0" applyProtection="0">
      <alignment horizontal="left" vertical="center" indent="1"/>
    </xf>
    <xf numFmtId="4" fontId="2" fillId="0" borderId="22" applyNumberFormat="0" applyProtection="0">
      <alignment horizontal="right" vertical="center"/>
    </xf>
    <xf numFmtId="4" fontId="2" fillId="0" borderId="22" applyNumberFormat="0" applyProtection="0">
      <alignment horizontal="right" vertical="center"/>
    </xf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23" applyNumberFormat="0" applyFont="0" applyFill="0" applyBorder="0" applyAlignment="0" applyProtection="0"/>
    <xf numFmtId="0" fontId="2" fillId="0" borderId="0"/>
    <xf numFmtId="0" fontId="52" fillId="0" borderId="0" applyNumberFormat="0" applyFill="0" applyBorder="0" applyAlignment="0" applyProtection="0"/>
    <xf numFmtId="0" fontId="53" fillId="0" borderId="24" applyNumberFormat="0" applyFill="0" applyAlignment="0" applyProtection="0"/>
    <xf numFmtId="0" fontId="54" fillId="0" borderId="0"/>
    <xf numFmtId="0" fontId="55" fillId="18" borderId="0">
      <alignment horizontal="center"/>
    </xf>
    <xf numFmtId="0" fontId="31" fillId="0" borderId="0" applyNumberFormat="0" applyFill="0" applyBorder="0" applyAlignment="0" applyProtection="0"/>
    <xf numFmtId="43" fontId="56" fillId="0" borderId="0" applyFont="0" applyFill="0" applyBorder="0" applyAlignment="0" applyProtection="0"/>
  </cellStyleXfs>
  <cellXfs count="73">
    <xf numFmtId="0" fontId="0" fillId="0" borderId="0" xfId="0"/>
    <xf numFmtId="10" fontId="0" fillId="0" borderId="0" xfId="0" applyNumberFormat="1"/>
    <xf numFmtId="10" fontId="2" fillId="0" borderId="5" xfId="1" applyNumberFormat="1" applyBorder="1"/>
    <xf numFmtId="10" fontId="2" fillId="0" borderId="6" xfId="1" applyNumberFormat="1" applyBorder="1"/>
    <xf numFmtId="10" fontId="2" fillId="0" borderId="0" xfId="1" applyNumberFormat="1"/>
    <xf numFmtId="10" fontId="2" fillId="0" borderId="5" xfId="1" applyNumberFormat="1" applyFont="1" applyBorder="1" applyAlignment="1">
      <alignment horizontal="center"/>
    </xf>
    <xf numFmtId="10" fontId="2" fillId="0" borderId="0" xfId="1" applyNumberFormat="1" applyFill="1"/>
    <xf numFmtId="164" fontId="2" fillId="0" borderId="0" xfId="1" applyNumberFormat="1" applyFill="1"/>
    <xf numFmtId="10" fontId="2" fillId="0" borderId="0" xfId="0" applyNumberFormat="1" applyFont="1"/>
    <xf numFmtId="166" fontId="0" fillId="0" borderId="9" xfId="1" applyNumberFormat="1" applyFont="1" applyBorder="1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0" fontId="10" fillId="0" borderId="0" xfId="1" applyNumberFormat="1" applyFont="1"/>
    <xf numFmtId="0" fontId="2" fillId="0" borderId="0" xfId="4"/>
    <xf numFmtId="0" fontId="2" fillId="0" borderId="0" xfId="4" applyFill="1"/>
    <xf numFmtId="164" fontId="2" fillId="0" borderId="0" xfId="4" applyNumberFormat="1" applyFill="1"/>
    <xf numFmtId="165" fontId="2" fillId="0" borderId="0" xfId="1" applyNumberFormat="1" applyFill="1"/>
    <xf numFmtId="0" fontId="2" fillId="0" borderId="0" xfId="4" quotePrefix="1" applyAlignment="1">
      <alignment horizontal="left"/>
    </xf>
    <xf numFmtId="164" fontId="2" fillId="0" borderId="0" xfId="4" quotePrefix="1" applyNumberFormat="1" applyFill="1" applyAlignment="1">
      <alignment horizontal="left"/>
    </xf>
    <xf numFmtId="0" fontId="2" fillId="0" borderId="8" xfId="4" applyBorder="1"/>
    <xf numFmtId="10" fontId="2" fillId="0" borderId="7" xfId="4" applyNumberFormat="1" applyBorder="1"/>
    <xf numFmtId="10" fontId="2" fillId="0" borderId="2" xfId="4" applyNumberFormat="1" applyBorder="1"/>
    <xf numFmtId="10" fontId="2" fillId="0" borderId="4" xfId="4" applyNumberFormat="1" applyBorder="1"/>
    <xf numFmtId="10" fontId="2" fillId="0" borderId="0" xfId="4" applyNumberFormat="1"/>
    <xf numFmtId="3" fontId="2" fillId="0" borderId="0" xfId="4" applyNumberFormat="1" applyFill="1"/>
    <xf numFmtId="0" fontId="2" fillId="0" borderId="0" xfId="4" applyFont="1" applyAlignment="1">
      <alignment horizontal="left" vertical="top"/>
    </xf>
    <xf numFmtId="0" fontId="2" fillId="0" borderId="0" xfId="4" quotePrefix="1" applyFont="1" applyAlignment="1">
      <alignment horizontal="left" vertical="top"/>
    </xf>
    <xf numFmtId="10" fontId="2" fillId="0" borderId="6" xfId="4" applyNumberFormat="1" applyBorder="1" applyAlignment="1">
      <alignment horizontal="center"/>
    </xf>
    <xf numFmtId="0" fontId="2" fillId="0" borderId="6" xfId="4" applyBorder="1" applyAlignment="1">
      <alignment horizontal="center"/>
    </xf>
    <xf numFmtId="0" fontId="2" fillId="0" borderId="5" xfId="4" applyBorder="1" applyAlignment="1">
      <alignment horizontal="center"/>
    </xf>
    <xf numFmtId="0" fontId="2" fillId="0" borderId="2" xfId="4" applyBorder="1" applyAlignment="1">
      <alignment horizontal="centerContinuous"/>
    </xf>
    <xf numFmtId="0" fontId="6" fillId="0" borderId="1" xfId="4" applyFont="1" applyBorder="1" applyAlignment="1">
      <alignment horizontal="centerContinuous"/>
    </xf>
    <xf numFmtId="164" fontId="6" fillId="0" borderId="1" xfId="4" applyNumberFormat="1" applyFont="1" applyFill="1" applyBorder="1" applyAlignment="1">
      <alignment horizontal="centerContinuous"/>
    </xf>
    <xf numFmtId="0" fontId="6" fillId="0" borderId="1" xfId="4" applyFont="1" applyFill="1" applyBorder="1" applyAlignment="1">
      <alignment horizontal="centerContinuous"/>
    </xf>
    <xf numFmtId="0" fontId="3" fillId="0" borderId="3" xfId="4" applyFont="1" applyBorder="1" applyAlignment="1">
      <alignment horizontal="centerContinuous"/>
    </xf>
    <xf numFmtId="10" fontId="2" fillId="0" borderId="2" xfId="4" applyNumberFormat="1" applyFill="1" applyBorder="1"/>
    <xf numFmtId="10" fontId="2" fillId="0" borderId="4" xfId="4" applyNumberFormat="1" applyFill="1" applyBorder="1"/>
    <xf numFmtId="10" fontId="2" fillId="0" borderId="0" xfId="4" applyNumberFormat="1" applyFill="1"/>
    <xf numFmtId="0" fontId="2" fillId="0" borderId="0" xfId="4" applyFont="1" applyFill="1" applyAlignment="1">
      <alignment horizontal="left" vertical="top"/>
    </xf>
    <xf numFmtId="0" fontId="2" fillId="0" borderId="0" xfId="4" quotePrefix="1" applyFont="1" applyFill="1" applyAlignment="1">
      <alignment horizontal="left" vertical="top"/>
    </xf>
    <xf numFmtId="0" fontId="3" fillId="0" borderId="3" xfId="4" applyFont="1" applyFill="1" applyBorder="1" applyAlignment="1">
      <alignment horizontal="centerContinuous"/>
    </xf>
    <xf numFmtId="0" fontId="2" fillId="0" borderId="1" xfId="4" applyBorder="1" applyAlignment="1">
      <alignment horizontal="centerContinuous"/>
    </xf>
    <xf numFmtId="0" fontId="2" fillId="0" borderId="1" xfId="4" applyFill="1" applyBorder="1" applyAlignment="1">
      <alignment horizontal="centerContinuous"/>
    </xf>
    <xf numFmtId="0" fontId="2" fillId="0" borderId="0" xfId="4" applyAlignment="1">
      <alignment horizontal="center" wrapText="1"/>
    </xf>
    <xf numFmtId="0" fontId="2" fillId="0" borderId="0" xfId="4" applyFill="1" applyAlignment="1">
      <alignment horizontal="center" wrapText="1"/>
    </xf>
    <xf numFmtId="0" fontId="2" fillId="0" borderId="0" xfId="4" quotePrefix="1" applyFill="1" applyAlignment="1">
      <alignment horizontal="center" wrapText="1"/>
    </xf>
    <xf numFmtId="0" fontId="2" fillId="0" borderId="0" xfId="4" applyAlignment="1">
      <alignment horizontal="centerContinuous"/>
    </xf>
    <xf numFmtId="0" fontId="2" fillId="0" borderId="0" xfId="4" quotePrefix="1" applyAlignment="1">
      <alignment horizontal="centerContinuous"/>
    </xf>
    <xf numFmtId="0" fontId="2" fillId="0" borderId="0" xfId="4" quotePrefix="1" applyFill="1" applyAlignment="1">
      <alignment horizontal="centerContinuous"/>
    </xf>
    <xf numFmtId="0" fontId="5" fillId="0" borderId="0" xfId="4" quotePrefix="1" applyFont="1" applyAlignment="1">
      <alignment horizontal="centerContinuous"/>
    </xf>
    <xf numFmtId="0" fontId="5" fillId="0" borderId="0" xfId="4" applyFont="1" applyAlignment="1">
      <alignment horizontal="centerContinuous"/>
    </xf>
    <xf numFmtId="3" fontId="2" fillId="0" borderId="0" xfId="4" applyNumberFormat="1"/>
    <xf numFmtId="43" fontId="2" fillId="0" borderId="0" xfId="512" applyFont="1"/>
    <xf numFmtId="171" fontId="2" fillId="0" borderId="0" xfId="4" applyNumberFormat="1"/>
    <xf numFmtId="0" fontId="2" fillId="0" borderId="2" xfId="4" applyBorder="1" applyAlignment="1">
      <alignment horizontal="center"/>
    </xf>
    <xf numFmtId="0" fontId="2" fillId="0" borderId="3" xfId="4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164" fontId="2" fillId="0" borderId="0" xfId="4" applyNumberFormat="1"/>
    <xf numFmtId="0" fontId="2" fillId="0" borderId="3" xfId="4" applyFill="1" applyBorder="1" applyAlignment="1">
      <alignment horizontal="center"/>
    </xf>
    <xf numFmtId="0" fontId="2" fillId="0" borderId="2" xfId="4" applyFill="1" applyBorder="1" applyAlignment="1">
      <alignment horizontal="centerContinuous"/>
    </xf>
    <xf numFmtId="0" fontId="2" fillId="0" borderId="5" xfId="4" applyFill="1" applyBorder="1" applyAlignment="1">
      <alignment horizontal="center"/>
    </xf>
    <xf numFmtId="0" fontId="2" fillId="0" borderId="6" xfId="4" applyFill="1" applyBorder="1" applyAlignment="1">
      <alignment horizontal="center"/>
    </xf>
    <xf numFmtId="10" fontId="2" fillId="0" borderId="5" xfId="1" applyNumberFormat="1" applyFill="1" applyBorder="1"/>
    <xf numFmtId="10" fontId="2" fillId="0" borderId="6" xfId="4" applyNumberFormat="1" applyFill="1" applyBorder="1" applyAlignment="1">
      <alignment horizontal="center"/>
    </xf>
    <xf numFmtId="10" fontId="2" fillId="0" borderId="6" xfId="1" applyNumberFormat="1" applyFill="1" applyBorder="1"/>
    <xf numFmtId="10" fontId="2" fillId="0" borderId="5" xfId="1" applyNumberFormat="1" applyFont="1" applyFill="1" applyBorder="1" applyAlignment="1">
      <alignment horizontal="center"/>
    </xf>
    <xf numFmtId="10" fontId="2" fillId="0" borderId="7" xfId="4" applyNumberFormat="1" applyFill="1" applyBorder="1"/>
    <xf numFmtId="0" fontId="2" fillId="0" borderId="8" xfId="4" applyFill="1" applyBorder="1"/>
    <xf numFmtId="10" fontId="2" fillId="0" borderId="0" xfId="1" applyNumberFormat="1" applyFont="1"/>
    <xf numFmtId="0" fontId="4" fillId="0" borderId="0" xfId="4" applyFont="1" applyFill="1" applyAlignment="1">
      <alignment horizontal="center"/>
    </xf>
  </cellXfs>
  <cellStyles count="513">
    <cellStyle name="_x0013_" xfId="5"/>
    <cellStyle name="_Row1" xfId="6"/>
    <cellStyle name="_Row1 2" xfId="7"/>
    <cellStyle name="20% - Accent1 2" xfId="8"/>
    <cellStyle name="20% - Accent2 2" xfId="9"/>
    <cellStyle name="20% - Accent3 2" xfId="10"/>
    <cellStyle name="20% - Accent4 2" xfId="11"/>
    <cellStyle name="20% - Accent4 2 2" xfId="12"/>
    <cellStyle name="20% - Accent4 2 2 2" xfId="13"/>
    <cellStyle name="20% - Accent4 2 3" xfId="14"/>
    <cellStyle name="20% - Accent4 2 3 2" xfId="15"/>
    <cellStyle name="20% - Accent4 2 4" xfId="16"/>
    <cellStyle name="20% - Accent4 2 4 2" xfId="17"/>
    <cellStyle name="20% - Accent4 2 5" xfId="18"/>
    <cellStyle name="20% - Accent4 3" xfId="19"/>
    <cellStyle name="20% - Accent4 3 2" xfId="20"/>
    <cellStyle name="20% - Accent4 3 2 2" xfId="21"/>
    <cellStyle name="20% - Accent4 3 3" xfId="22"/>
    <cellStyle name="20% - Accent4 3 3 2" xfId="23"/>
    <cellStyle name="20% - Accent4 3 4" xfId="24"/>
    <cellStyle name="20% - Accent4 3 4 2" xfId="25"/>
    <cellStyle name="20% - Accent4 3 5" xfId="26"/>
    <cellStyle name="20% - Accent4 4" xfId="27"/>
    <cellStyle name="20% - Accent4 4 2" xfId="28"/>
    <cellStyle name="20% - Accent4 4 2 2" xfId="29"/>
    <cellStyle name="20% - Accent4 4 3" xfId="30"/>
    <cellStyle name="20% - Accent4 4 3 2" xfId="31"/>
    <cellStyle name="20% - Accent4 4 4" xfId="32"/>
    <cellStyle name="20% - Accent4 4 4 2" xfId="33"/>
    <cellStyle name="20% - Accent4 4 5" xfId="34"/>
    <cellStyle name="20% - Accent4 5" xfId="35"/>
    <cellStyle name="20% - Accent4 6" xfId="36"/>
    <cellStyle name="20% - Accent4 7" xfId="37"/>
    <cellStyle name="20% - Accent5 2" xfId="38"/>
    <cellStyle name="20% - Accent6 2" xfId="39"/>
    <cellStyle name="40% - Accent1 2" xfId="40"/>
    <cellStyle name="40% - Accent2 2" xfId="41"/>
    <cellStyle name="40% - Accent3 2" xfId="42"/>
    <cellStyle name="40% - Accent4 2" xfId="43"/>
    <cellStyle name="40% - Accent5 2" xfId="44"/>
    <cellStyle name="40% - Accent6 2" xfId="45"/>
    <cellStyle name="60% - Accent1 2" xfId="46"/>
    <cellStyle name="60% - Accent2 2" xfId="47"/>
    <cellStyle name="60% - Accent3 2" xfId="48"/>
    <cellStyle name="60% - Accent4 2" xfId="49"/>
    <cellStyle name="60% - Accent5 2" xfId="50"/>
    <cellStyle name="60% - Accent6 2" xfId="51"/>
    <cellStyle name="Accent1 2" xfId="52"/>
    <cellStyle name="Accent2 2" xfId="53"/>
    <cellStyle name="Accent3 2" xfId="54"/>
    <cellStyle name="Accent4 2" xfId="55"/>
    <cellStyle name="Accent5 2" xfId="56"/>
    <cellStyle name="Accent6 2" xfId="57"/>
    <cellStyle name="Bad 2" xfId="58"/>
    <cellStyle name="Calculation 10" xfId="59"/>
    <cellStyle name="Calculation 10 2" xfId="60"/>
    <cellStyle name="Calculation 11" xfId="61"/>
    <cellStyle name="Calculation 11 2" xfId="62"/>
    <cellStyle name="Calculation 12" xfId="63"/>
    <cellStyle name="Calculation 12 2" xfId="64"/>
    <cellStyle name="Calculation 13" xfId="65"/>
    <cellStyle name="Calculation 13 2" xfId="66"/>
    <cellStyle name="Calculation 14" xfId="67"/>
    <cellStyle name="Calculation 14 2" xfId="68"/>
    <cellStyle name="Calculation 15" xfId="69"/>
    <cellStyle name="Calculation 15 2" xfId="70"/>
    <cellStyle name="Calculation 16" xfId="71"/>
    <cellStyle name="Calculation 16 2" xfId="72"/>
    <cellStyle name="Calculation 17" xfId="73"/>
    <cellStyle name="Calculation 17 2" xfId="74"/>
    <cellStyle name="Calculation 18" xfId="75"/>
    <cellStyle name="Calculation 18 2" xfId="76"/>
    <cellStyle name="Calculation 19" xfId="77"/>
    <cellStyle name="Calculation 19 2" xfId="78"/>
    <cellStyle name="Calculation 2" xfId="79"/>
    <cellStyle name="Calculation 2 2" xfId="80"/>
    <cellStyle name="Calculation 20" xfId="81"/>
    <cellStyle name="Calculation 20 2" xfId="82"/>
    <cellStyle name="Calculation 21" xfId="83"/>
    <cellStyle name="Calculation 21 2" xfId="84"/>
    <cellStyle name="Calculation 22" xfId="85"/>
    <cellStyle name="Calculation 3" xfId="86"/>
    <cellStyle name="Calculation 3 2" xfId="87"/>
    <cellStyle name="Calculation 4" xfId="88"/>
    <cellStyle name="Calculation 4 2" xfId="89"/>
    <cellStyle name="Calculation 5" xfId="90"/>
    <cellStyle name="Calculation 5 2" xfId="91"/>
    <cellStyle name="Calculation 6" xfId="92"/>
    <cellStyle name="Calculation 6 2" xfId="93"/>
    <cellStyle name="Calculation 7" xfId="94"/>
    <cellStyle name="Calculation 7 2" xfId="95"/>
    <cellStyle name="Calculation 8" xfId="96"/>
    <cellStyle name="Calculation 8 2" xfId="97"/>
    <cellStyle name="Calculation 9" xfId="98"/>
    <cellStyle name="Calculation 9 2" xfId="99"/>
    <cellStyle name="Check Cell 2" xfId="100"/>
    <cellStyle name="CodeEingabe" xfId="101"/>
    <cellStyle name="ColumnAttributeAbovePrompt" xfId="102"/>
    <cellStyle name="ColumnAttributePrompt" xfId="103"/>
    <cellStyle name="ColumnAttributeValue" xfId="104"/>
    <cellStyle name="ColumnHeadingPrompt" xfId="105"/>
    <cellStyle name="ColumnHeadingValue" xfId="106"/>
    <cellStyle name="Comma" xfId="512" builtinId="3"/>
    <cellStyle name="Comma 10" xfId="107"/>
    <cellStyle name="Comma 11" xfId="108"/>
    <cellStyle name="Comma 2" xfId="3"/>
    <cellStyle name="Comma 2 2" xfId="109"/>
    <cellStyle name="Comma 2 2 2" xfId="110"/>
    <cellStyle name="Comma 2 2 2 2" xfId="111"/>
    <cellStyle name="Comma 2 3" xfId="112"/>
    <cellStyle name="Comma 2 3 2" xfId="113"/>
    <cellStyle name="Comma 2 4" xfId="114"/>
    <cellStyle name="Comma 3" xfId="115"/>
    <cellStyle name="Comma 3 2" xfId="116"/>
    <cellStyle name="Comma 3 2 2" xfId="117"/>
    <cellStyle name="Comma 3 3" xfId="118"/>
    <cellStyle name="Comma 3 3 2" xfId="119"/>
    <cellStyle name="Comma 3 4" xfId="120"/>
    <cellStyle name="Comma 3 4 2" xfId="121"/>
    <cellStyle name="Comma 3 5" xfId="122"/>
    <cellStyle name="Comma 3 6" xfId="123"/>
    <cellStyle name="Comma 4" xfId="124"/>
    <cellStyle name="Comma 4 2" xfId="125"/>
    <cellStyle name="Comma 4 2 2" xfId="126"/>
    <cellStyle name="Comma 4 3" xfId="127"/>
    <cellStyle name="Comma 5" xfId="128"/>
    <cellStyle name="Comma 5 2" xfId="129"/>
    <cellStyle name="Comma 6" xfId="130"/>
    <cellStyle name="Comma 6 2" xfId="131"/>
    <cellStyle name="Comma 7" xfId="132"/>
    <cellStyle name="Comma 7 2" xfId="133"/>
    <cellStyle name="Comma 7 2 2" xfId="134"/>
    <cellStyle name="Comma 7 3" xfId="135"/>
    <cellStyle name="Comma 7 4" xfId="136"/>
    <cellStyle name="Comma 7 5" xfId="137"/>
    <cellStyle name="Comma 7 6" xfId="138"/>
    <cellStyle name="Comma 7 7" xfId="139"/>
    <cellStyle name="Comma 7 8" xfId="140"/>
    <cellStyle name="Comma 8" xfId="141"/>
    <cellStyle name="Comma 8 2" xfId="142"/>
    <cellStyle name="Comma 9" xfId="143"/>
    <cellStyle name="Comma0" xfId="144"/>
    <cellStyle name="Currency 10" xfId="145"/>
    <cellStyle name="Currency 2" xfId="146"/>
    <cellStyle name="Currency 2 2" xfId="147"/>
    <cellStyle name="Currency 2 3" xfId="148"/>
    <cellStyle name="Currency 3" xfId="149"/>
    <cellStyle name="Currency 3 2" xfId="150"/>
    <cellStyle name="Currency 4" xfId="151"/>
    <cellStyle name="Currency 4 2" xfId="152"/>
    <cellStyle name="Currency 5" xfId="153"/>
    <cellStyle name="Currency 6" xfId="154"/>
    <cellStyle name="Currency 7" xfId="155"/>
    <cellStyle name="Currency 8" xfId="156"/>
    <cellStyle name="Currency 9" xfId="157"/>
    <cellStyle name="Eingabe" xfId="158"/>
    <cellStyle name="Eingabe 2" xfId="159"/>
    <cellStyle name="Euro" xfId="160"/>
    <cellStyle name="Euro 2" xfId="161"/>
    <cellStyle name="Explanatory Text 2" xfId="162"/>
    <cellStyle name="F2" xfId="163"/>
    <cellStyle name="F3" xfId="164"/>
    <cellStyle name="F4" xfId="165"/>
    <cellStyle name="F5" xfId="166"/>
    <cellStyle name="F6" xfId="167"/>
    <cellStyle name="F6 2" xfId="168"/>
    <cellStyle name="F7" xfId="169"/>
    <cellStyle name="F8" xfId="170"/>
    <cellStyle name="Good 2" xfId="171"/>
    <cellStyle name="Heading 1 2" xfId="172"/>
    <cellStyle name="Heading 2 2" xfId="173"/>
    <cellStyle name="Heading 3 2" xfId="174"/>
    <cellStyle name="Heading 4 2" xfId="175"/>
    <cellStyle name="Input 10" xfId="176"/>
    <cellStyle name="Input 10 2" xfId="177"/>
    <cellStyle name="Input 11" xfId="178"/>
    <cellStyle name="Input 11 2" xfId="179"/>
    <cellStyle name="Input 12" xfId="180"/>
    <cellStyle name="Input 12 2" xfId="181"/>
    <cellStyle name="Input 13" xfId="182"/>
    <cellStyle name="Input 13 2" xfId="183"/>
    <cellStyle name="Input 14" xfId="184"/>
    <cellStyle name="Input 14 2" xfId="185"/>
    <cellStyle name="Input 15" xfId="186"/>
    <cellStyle name="Input 15 2" xfId="187"/>
    <cellStyle name="Input 16" xfId="188"/>
    <cellStyle name="Input 16 2" xfId="189"/>
    <cellStyle name="Input 17" xfId="190"/>
    <cellStyle name="Input 17 2" xfId="191"/>
    <cellStyle name="Input 18" xfId="192"/>
    <cellStyle name="Input 18 2" xfId="193"/>
    <cellStyle name="Input 19" xfId="194"/>
    <cellStyle name="Input 19 2" xfId="195"/>
    <cellStyle name="Input 2" xfId="196"/>
    <cellStyle name="Input 2 2" xfId="197"/>
    <cellStyle name="Input 20" xfId="198"/>
    <cellStyle name="Input 20 2" xfId="199"/>
    <cellStyle name="Input 21" xfId="200"/>
    <cellStyle name="Input 21 2" xfId="201"/>
    <cellStyle name="Input 22" xfId="202"/>
    <cellStyle name="Input 3" xfId="203"/>
    <cellStyle name="Input 3 2" xfId="204"/>
    <cellStyle name="Input 4" xfId="205"/>
    <cellStyle name="Input 4 2" xfId="206"/>
    <cellStyle name="Input 5" xfId="207"/>
    <cellStyle name="Input 5 2" xfId="208"/>
    <cellStyle name="Input 6" xfId="209"/>
    <cellStyle name="Input 6 2" xfId="210"/>
    <cellStyle name="Input 7" xfId="211"/>
    <cellStyle name="Input 7 2" xfId="212"/>
    <cellStyle name="Input 8" xfId="213"/>
    <cellStyle name="Input 8 2" xfId="214"/>
    <cellStyle name="Input 9" xfId="215"/>
    <cellStyle name="Input 9 2" xfId="216"/>
    <cellStyle name="LineItemPrompt" xfId="217"/>
    <cellStyle name="LineItemValue" xfId="218"/>
    <cellStyle name="LineItemValue 2" xfId="219"/>
    <cellStyle name="Linked Cell 2" xfId="220"/>
    <cellStyle name="Neutral 2" xfId="221"/>
    <cellStyle name="Normal" xfId="0" builtinId="0"/>
    <cellStyle name="Normal 10" xfId="222"/>
    <cellStyle name="Normal 10 2" xfId="223"/>
    <cellStyle name="Normal 11" xfId="224"/>
    <cellStyle name="Normal 11 2" xfId="225"/>
    <cellStyle name="Normal 12" xfId="226"/>
    <cellStyle name="Normal 12 2" xfId="227"/>
    <cellStyle name="Normal 13" xfId="228"/>
    <cellStyle name="Normal 13 2" xfId="229"/>
    <cellStyle name="Normal 14" xfId="230"/>
    <cellStyle name="Normal 14 2" xfId="231"/>
    <cellStyle name="Normal 15" xfId="232"/>
    <cellStyle name="Normal 15 2" xfId="233"/>
    <cellStyle name="Normal 16" xfId="234"/>
    <cellStyle name="Normal 17" xfId="235"/>
    <cellStyle name="Normal 18" xfId="236"/>
    <cellStyle name="Normal 19" xfId="237"/>
    <cellStyle name="Normal 2" xfId="2"/>
    <cellStyle name="Normal 2 2" xfId="238"/>
    <cellStyle name="Normal 2 2 2" xfId="239"/>
    <cellStyle name="Normal 2 2 3" xfId="240"/>
    <cellStyle name="Normal 2 2 4" xfId="241"/>
    <cellStyle name="Normal 2 2 4 2" xfId="242"/>
    <cellStyle name="Normal 2 3" xfId="243"/>
    <cellStyle name="Normal 2 4" xfId="244"/>
    <cellStyle name="Normal 2 5" xfId="245"/>
    <cellStyle name="Normal 2 5 2" xfId="246"/>
    <cellStyle name="Normal 20" xfId="247"/>
    <cellStyle name="Normal 21" xfId="248"/>
    <cellStyle name="Normal 22" xfId="249"/>
    <cellStyle name="Normal 23" xfId="250"/>
    <cellStyle name="Normal 24" xfId="251"/>
    <cellStyle name="Normal 25" xfId="252"/>
    <cellStyle name="Normal 3" xfId="4"/>
    <cellStyle name="Normal 3 2" xfId="253"/>
    <cellStyle name="Normal 4" xfId="254"/>
    <cellStyle name="Normal 5" xfId="255"/>
    <cellStyle name="Normal 5 2" xfId="256"/>
    <cellStyle name="Normal 5 3" xfId="257"/>
    <cellStyle name="Normal 6" xfId="258"/>
    <cellStyle name="Normal 6 2" xfId="259"/>
    <cellStyle name="Normal 6 3" xfId="260"/>
    <cellStyle name="Normal 6 4" xfId="261"/>
    <cellStyle name="Normal 7" xfId="262"/>
    <cellStyle name="Normal 8" xfId="263"/>
    <cellStyle name="Normal 8 2" xfId="264"/>
    <cellStyle name="Normal 9" xfId="265"/>
    <cellStyle name="Normal 9 2" xfId="266"/>
    <cellStyle name="Normal 9 2 2" xfId="267"/>
    <cellStyle name="Normal 9 3" xfId="268"/>
    <cellStyle name="Note 10" xfId="269"/>
    <cellStyle name="Note 10 2" xfId="270"/>
    <cellStyle name="Note 11" xfId="271"/>
    <cellStyle name="Note 11 2" xfId="272"/>
    <cellStyle name="Note 12" xfId="273"/>
    <cellStyle name="Note 12 2" xfId="274"/>
    <cellStyle name="Note 13" xfId="275"/>
    <cellStyle name="Note 13 2" xfId="276"/>
    <cellStyle name="Note 14" xfId="277"/>
    <cellStyle name="Note 14 2" xfId="278"/>
    <cellStyle name="Note 15" xfId="279"/>
    <cellStyle name="Note 15 2" xfId="280"/>
    <cellStyle name="Note 16" xfId="281"/>
    <cellStyle name="Note 16 2" xfId="282"/>
    <cellStyle name="Note 17" xfId="283"/>
    <cellStyle name="Note 17 2" xfId="284"/>
    <cellStyle name="Note 18" xfId="285"/>
    <cellStyle name="Note 18 2" xfId="286"/>
    <cellStyle name="Note 19" xfId="287"/>
    <cellStyle name="Note 19 2" xfId="288"/>
    <cellStyle name="Note 2" xfId="289"/>
    <cellStyle name="Note 2 2" xfId="290"/>
    <cellStyle name="Note 20" xfId="291"/>
    <cellStyle name="Note 20 2" xfId="292"/>
    <cellStyle name="Note 21" xfId="293"/>
    <cellStyle name="Note 21 2" xfId="294"/>
    <cellStyle name="Note 22" xfId="295"/>
    <cellStyle name="Note 3" xfId="296"/>
    <cellStyle name="Note 3 2" xfId="297"/>
    <cellStyle name="Note 4" xfId="298"/>
    <cellStyle name="Note 4 2" xfId="299"/>
    <cellStyle name="Note 5" xfId="300"/>
    <cellStyle name="Note 5 2" xfId="301"/>
    <cellStyle name="Note 6" xfId="302"/>
    <cellStyle name="Note 6 2" xfId="303"/>
    <cellStyle name="Note 7" xfId="304"/>
    <cellStyle name="Note 7 2" xfId="305"/>
    <cellStyle name="Note 8" xfId="306"/>
    <cellStyle name="Note 8 2" xfId="307"/>
    <cellStyle name="Note 9" xfId="308"/>
    <cellStyle name="Note 9 2" xfId="309"/>
    <cellStyle name="Output 2" xfId="310"/>
    <cellStyle name="Output Amounts" xfId="311"/>
    <cellStyle name="Output Amounts 2" xfId="312"/>
    <cellStyle name="OUTPUT AMOUNTS 3" xfId="313"/>
    <cellStyle name="Output Amounts_d1" xfId="314"/>
    <cellStyle name="Output Column Headings" xfId="315"/>
    <cellStyle name="Output Column Headings 2" xfId="316"/>
    <cellStyle name="OUTPUT COLUMN HEADINGS 3" xfId="317"/>
    <cellStyle name="Output Column Headings_d1" xfId="318"/>
    <cellStyle name="Output Line Items" xfId="319"/>
    <cellStyle name="Output Line Items 2" xfId="320"/>
    <cellStyle name="Output Line Items 2 2" xfId="321"/>
    <cellStyle name="OUTPUT LINE ITEMS 3" xfId="322"/>
    <cellStyle name="Output Line Items_d1" xfId="323"/>
    <cellStyle name="Output Report Heading" xfId="324"/>
    <cellStyle name="Output Report Heading 2" xfId="325"/>
    <cellStyle name="OUTPUT REPORT HEADING 3" xfId="326"/>
    <cellStyle name="Output Report Heading_d1" xfId="327"/>
    <cellStyle name="Output Report Title" xfId="328"/>
    <cellStyle name="Output Report Title 2" xfId="329"/>
    <cellStyle name="OUTPUT REPORT TITLE 3" xfId="330"/>
    <cellStyle name="Output Report Title_d1" xfId="331"/>
    <cellStyle name="Percent" xfId="1" builtinId="5"/>
    <cellStyle name="Percent 2" xfId="332"/>
    <cellStyle name="Percent 2 2" xfId="333"/>
    <cellStyle name="Percent 2 3" xfId="334"/>
    <cellStyle name="Percent 3" xfId="335"/>
    <cellStyle name="PSChar" xfId="336"/>
    <cellStyle name="PSDate" xfId="337"/>
    <cellStyle name="PSDec" xfId="338"/>
    <cellStyle name="PSHeading" xfId="339"/>
    <cellStyle name="PSInt" xfId="340"/>
    <cellStyle name="PSSpacer" xfId="341"/>
    <cellStyle name="ReportTitlePrompt" xfId="342"/>
    <cellStyle name="ReportTitlePrompt 2" xfId="343"/>
    <cellStyle name="ReportTitleValue" xfId="344"/>
    <cellStyle name="RowAcctAbovePrompt" xfId="345"/>
    <cellStyle name="RowAcctSOBAbovePrompt" xfId="346"/>
    <cellStyle name="RowAcctSOBValue" xfId="347"/>
    <cellStyle name="RowAcctValue" xfId="348"/>
    <cellStyle name="RowAttrAbovePrompt" xfId="349"/>
    <cellStyle name="RowAttrValue" xfId="350"/>
    <cellStyle name="RowColSetAbovePrompt" xfId="351"/>
    <cellStyle name="RowColSetLeftPrompt" xfId="352"/>
    <cellStyle name="RowColSetValue" xfId="353"/>
    <cellStyle name="RowColSetValue 2" xfId="354"/>
    <cellStyle name="RowLeftPrompt" xfId="355"/>
    <cellStyle name="SampleUsingFormatMask" xfId="356"/>
    <cellStyle name="SampleWithNoFormatMask" xfId="357"/>
    <cellStyle name="SAPBEXaggData" xfId="358"/>
    <cellStyle name="SAPBEXaggData 2" xfId="359"/>
    <cellStyle name="SAPBEXaggDataEmph" xfId="360"/>
    <cellStyle name="SAPBEXaggItem" xfId="361"/>
    <cellStyle name="SAPBEXaggItem 2" xfId="362"/>
    <cellStyle name="SAPBEXaggItemX" xfId="363"/>
    <cellStyle name="SAPBEXaggItemX 2" xfId="364"/>
    <cellStyle name="SAPBEXchaText" xfId="365"/>
    <cellStyle name="SAPBEXchaText 2" xfId="366"/>
    <cellStyle name="SAPBEXexcBad7" xfId="367"/>
    <cellStyle name="SAPBEXexcBad7 2" xfId="368"/>
    <cellStyle name="SAPBEXexcBad8" xfId="369"/>
    <cellStyle name="SAPBEXexcBad9" xfId="370"/>
    <cellStyle name="SAPBEXexcCritical4" xfId="371"/>
    <cellStyle name="SAPBEXexcCritical4 2" xfId="372"/>
    <cellStyle name="SAPBEXexcCritical5" xfId="373"/>
    <cellStyle name="SAPBEXexcCritical5 2" xfId="374"/>
    <cellStyle name="SAPBEXexcCritical6" xfId="375"/>
    <cellStyle name="SAPBEXexcCritical6 2" xfId="376"/>
    <cellStyle name="SAPBEXexcGood1" xfId="377"/>
    <cellStyle name="SAPBEXexcGood2" xfId="378"/>
    <cellStyle name="SAPBEXexcGood3" xfId="379"/>
    <cellStyle name="SAPBEXexcGood3 2" xfId="380"/>
    <cellStyle name="SAPBEXfilterDrill" xfId="381"/>
    <cellStyle name="SAPBEXfilterDrill 2" xfId="382"/>
    <cellStyle name="SAPBEXfilterItem" xfId="383"/>
    <cellStyle name="SAPBEXfilterItem 2" xfId="384"/>
    <cellStyle name="SAPBEXfilterText" xfId="385"/>
    <cellStyle name="SAPBEXfilterText 2" xfId="386"/>
    <cellStyle name="SAPBEXformats" xfId="387"/>
    <cellStyle name="SAPBEXformats 2" xfId="388"/>
    <cellStyle name="SAPBEXheaderItem" xfId="389"/>
    <cellStyle name="SAPBEXheaderItem 2" xfId="390"/>
    <cellStyle name="SAPBEXheaderText" xfId="391"/>
    <cellStyle name="SAPBEXheaderText 2" xfId="392"/>
    <cellStyle name="SAPBEXHLevel0" xfId="393"/>
    <cellStyle name="SAPBEXHLevel0 2" xfId="394"/>
    <cellStyle name="SAPBEXHLevel0X" xfId="395"/>
    <cellStyle name="SAPBEXHLevel0X 2" xfId="396"/>
    <cellStyle name="SAPBEXHLevel1" xfId="397"/>
    <cellStyle name="SAPBEXHLevel1 2" xfId="398"/>
    <cellStyle name="SAPBEXHLevel1X" xfId="399"/>
    <cellStyle name="SAPBEXHLevel1X 2" xfId="400"/>
    <cellStyle name="SAPBEXHLevel2" xfId="401"/>
    <cellStyle name="SAPBEXHLevel2 2" xfId="402"/>
    <cellStyle name="SAPBEXHLevel2X" xfId="403"/>
    <cellStyle name="SAPBEXHLevel2X 2" xfId="404"/>
    <cellStyle name="SAPBEXHLevel3" xfId="405"/>
    <cellStyle name="SAPBEXHLevel3 2" xfId="406"/>
    <cellStyle name="SAPBEXHLevel3X" xfId="407"/>
    <cellStyle name="SAPBEXHLevel3X 2" xfId="408"/>
    <cellStyle name="SAPBEXresData" xfId="409"/>
    <cellStyle name="SAPBEXresDataEmph" xfId="410"/>
    <cellStyle name="SAPBEXresItem" xfId="411"/>
    <cellStyle name="SAPBEXresItem 2" xfId="412"/>
    <cellStyle name="SAPBEXresItemX" xfId="413"/>
    <cellStyle name="SAPBEXresItemX 2" xfId="414"/>
    <cellStyle name="SAPBEXstdData" xfId="415"/>
    <cellStyle name="SAPBEXstdData 2" xfId="416"/>
    <cellStyle name="SAPBEXstdDataEmph" xfId="417"/>
    <cellStyle name="SAPBEXstdDataEmph 2" xfId="418"/>
    <cellStyle name="SAPBEXstdItem" xfId="419"/>
    <cellStyle name="SAPBEXstdItem 2" xfId="420"/>
    <cellStyle name="SAPBEXstdItemX" xfId="421"/>
    <cellStyle name="SAPBEXstdItemX 2" xfId="422"/>
    <cellStyle name="SAPBEXtitle" xfId="423"/>
    <cellStyle name="SAPBEXundefined" xfId="424"/>
    <cellStyle name="SAPBEXundefined 2" xfId="425"/>
    <cellStyle name="SAPLocked" xfId="426"/>
    <cellStyle name="SAPLocked 10" xfId="427"/>
    <cellStyle name="SAPLocked 10 2" xfId="428"/>
    <cellStyle name="SAPLocked 11" xfId="429"/>
    <cellStyle name="SAPLocked 11 2" xfId="430"/>
    <cellStyle name="SAPLocked 12" xfId="431"/>
    <cellStyle name="SAPLocked 12 2" xfId="432"/>
    <cellStyle name="SAPLocked 13" xfId="433"/>
    <cellStyle name="SAPLocked 13 2" xfId="434"/>
    <cellStyle name="SAPLocked 14" xfId="435"/>
    <cellStyle name="SAPLocked 14 2" xfId="436"/>
    <cellStyle name="SAPLocked 15" xfId="437"/>
    <cellStyle name="SAPLocked 15 2" xfId="438"/>
    <cellStyle name="SAPLocked 16" xfId="439"/>
    <cellStyle name="SAPLocked 16 2" xfId="440"/>
    <cellStyle name="SAPLocked 17" xfId="441"/>
    <cellStyle name="SAPLocked 17 2" xfId="442"/>
    <cellStyle name="SAPLocked 18" xfId="443"/>
    <cellStyle name="SAPLocked 18 2" xfId="444"/>
    <cellStyle name="SAPLocked 19" xfId="445"/>
    <cellStyle name="SAPLocked 19 2" xfId="446"/>
    <cellStyle name="SAPLocked 2" xfId="447"/>
    <cellStyle name="SAPLocked 2 10" xfId="448"/>
    <cellStyle name="SAPLocked 2 10 2" xfId="449"/>
    <cellStyle name="SAPLocked 2 11" xfId="450"/>
    <cellStyle name="SAPLocked 2 11 2" xfId="451"/>
    <cellStyle name="SAPLocked 2 12" xfId="452"/>
    <cellStyle name="SAPLocked 2 12 2" xfId="453"/>
    <cellStyle name="SAPLocked 2 13" xfId="454"/>
    <cellStyle name="SAPLocked 2 13 2" xfId="455"/>
    <cellStyle name="SAPLocked 2 14" xfId="456"/>
    <cellStyle name="SAPLocked 2 14 2" xfId="457"/>
    <cellStyle name="SAPLocked 2 15" xfId="458"/>
    <cellStyle name="SAPLocked 2 15 2" xfId="459"/>
    <cellStyle name="SAPLocked 2 16" xfId="460"/>
    <cellStyle name="SAPLocked 2 16 2" xfId="461"/>
    <cellStyle name="SAPLocked 2 17" xfId="462"/>
    <cellStyle name="SAPLocked 2 17 2" xfId="463"/>
    <cellStyle name="SAPLocked 2 18" xfId="464"/>
    <cellStyle name="SAPLocked 2 18 2" xfId="465"/>
    <cellStyle name="SAPLocked 2 19" xfId="466"/>
    <cellStyle name="SAPLocked 2 19 2" xfId="467"/>
    <cellStyle name="SAPLocked 2 2" xfId="468"/>
    <cellStyle name="SAPLocked 2 2 2" xfId="469"/>
    <cellStyle name="SAPLocked 2 20" xfId="470"/>
    <cellStyle name="SAPLocked 2 20 2" xfId="471"/>
    <cellStyle name="SAPLocked 2 21" xfId="472"/>
    <cellStyle name="SAPLocked 2 3" xfId="473"/>
    <cellStyle name="SAPLocked 2 3 2" xfId="474"/>
    <cellStyle name="SAPLocked 2 4" xfId="475"/>
    <cellStyle name="SAPLocked 2 4 2" xfId="476"/>
    <cellStyle name="SAPLocked 2 5" xfId="477"/>
    <cellStyle name="SAPLocked 2 5 2" xfId="478"/>
    <cellStyle name="SAPLocked 2 6" xfId="479"/>
    <cellStyle name="SAPLocked 2 6 2" xfId="480"/>
    <cellStyle name="SAPLocked 2 7" xfId="481"/>
    <cellStyle name="SAPLocked 2 7 2" xfId="482"/>
    <cellStyle name="SAPLocked 2 8" xfId="483"/>
    <cellStyle name="SAPLocked 2 8 2" xfId="484"/>
    <cellStyle name="SAPLocked 2 9" xfId="485"/>
    <cellStyle name="SAPLocked 2 9 2" xfId="486"/>
    <cellStyle name="SAPLocked 20" xfId="487"/>
    <cellStyle name="SAPLocked 20 2" xfId="488"/>
    <cellStyle name="SAPLocked 21" xfId="489"/>
    <cellStyle name="SAPLocked 21 2" xfId="490"/>
    <cellStyle name="SAPLocked 22" xfId="491"/>
    <cellStyle name="SAPLocked 3" xfId="492"/>
    <cellStyle name="SAPLocked 3 2" xfId="493"/>
    <cellStyle name="SAPLocked 4" xfId="494"/>
    <cellStyle name="SAPLocked 4 2" xfId="495"/>
    <cellStyle name="SAPLocked 5" xfId="496"/>
    <cellStyle name="SAPLocked 5 2" xfId="497"/>
    <cellStyle name="SAPLocked 6" xfId="498"/>
    <cellStyle name="SAPLocked 6 2" xfId="499"/>
    <cellStyle name="SAPLocked 7" xfId="500"/>
    <cellStyle name="SAPLocked 7 2" xfId="501"/>
    <cellStyle name="SAPLocked 8" xfId="502"/>
    <cellStyle name="SAPLocked 8 2" xfId="503"/>
    <cellStyle name="SAPLocked 9" xfId="504"/>
    <cellStyle name="SAPLocked 9 2" xfId="505"/>
    <cellStyle name="Standard_CORE_20040805_Movement types_Sets_V0.1_e" xfId="506"/>
    <cellStyle name="Title 2" xfId="507"/>
    <cellStyle name="Total 2" xfId="508"/>
    <cellStyle name="Undefiniert" xfId="509"/>
    <cellStyle name="UploadThisRowValue" xfId="510"/>
    <cellStyle name="Warning Text 2" xfId="5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conciliations\2007\01-2007\LGEclranalysis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26377\Local%20Settings\Temporary%20Internet%20Files\Content.Outlook\WX6SOUCV\LineLoss2010%2003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26465\Local%20Settings\Temporary%20Internet%20Files\Content.Outlook\USFQNL6A\LineLoss%202010%2004(NC)_w%20%20Prior%20Period%20ActualsV2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09\Revenue%20Volume%20Analysis%202009.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26465\Local%20Settings\Temporary%20Internet%20Files\OLK34D\LineLoss2009%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06322\AppData\Local\Microsoft\Windows\Temporary%20Internet%20Files\Content.Outlook\I6XTT4IP\TOTAL%20COMPANY%202011%20WA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4001"/>
      <sheetName val="184002"/>
      <sheetName val="184010"/>
      <sheetName val="184011"/>
      <sheetName val="184020"/>
      <sheetName val="184021"/>
      <sheetName val="184030"/>
      <sheetName val="184031"/>
      <sheetName val="184040"/>
      <sheetName val="184073"/>
      <sheetName val="184074"/>
      <sheetName val="184075"/>
      <sheetName val="184076"/>
      <sheetName val="184093"/>
      <sheetName val="184096"/>
      <sheetName val="184097"/>
      <sheetName val="184098"/>
      <sheetName val="184101"/>
      <sheetName val="184104"/>
      <sheetName val="184105"/>
      <sheetName val="184107"/>
      <sheetName val="184108"/>
      <sheetName val="184109"/>
      <sheetName val="184110"/>
      <sheetName val="184116"/>
      <sheetName val="184119"/>
      <sheetName val="184120"/>
      <sheetName val="184600"/>
      <sheetName val="184602"/>
      <sheetName val="184603"/>
      <sheetName val="184605"/>
      <sheetName val="184612"/>
      <sheetName val="A&amp;G"/>
      <sheetName val="Data"/>
      <sheetName val="Sick_Otr"/>
      <sheetName val="TIA"/>
      <sheetName val="Ins"/>
      <sheetName val="Pens"/>
      <sheetName val="LTD"/>
      <sheetName val="106"/>
      <sheetName val="112"/>
      <sheetName val="Hosp_Grp"/>
      <sheetName val="Dental"/>
      <sheetName val="401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Locengr"/>
      <sheetName val="CODE"/>
      <sheetName val="Pay"/>
      <sheetName val="accts"/>
      <sheetName val="lge"/>
      <sheetName val="AP"/>
      <sheetName val="queries"/>
      <sheetName val="s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port"/>
      <sheetName val="Data"/>
      <sheetName val="JESupport"/>
      <sheetName val="3 Mon Avg "/>
    </sheetNames>
    <sheetDataSet>
      <sheetData sheetId="0">
        <row r="12">
          <cell r="O12">
            <v>40282.675935763888</v>
          </cell>
        </row>
        <row r="19">
          <cell r="K19">
            <v>3</v>
          </cell>
        </row>
        <row r="21">
          <cell r="K21">
            <v>2010</v>
          </cell>
        </row>
        <row r="86">
          <cell r="K86">
            <v>92642653</v>
          </cell>
        </row>
        <row r="97">
          <cell r="M97">
            <v>101328965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&amp;Calculations"/>
      <sheetName val="Report"/>
      <sheetName val="JESupport"/>
      <sheetName val="3 Mon Avg "/>
      <sheetName val="Version History"/>
    </sheetNames>
    <sheetDataSet>
      <sheetData sheetId="0">
        <row r="23">
          <cell r="K23" t="str">
            <v>4</v>
          </cell>
        </row>
        <row r="35">
          <cell r="M35">
            <v>1009027000</v>
          </cell>
        </row>
        <row r="55">
          <cell r="M55">
            <v>-678000</v>
          </cell>
        </row>
        <row r="79">
          <cell r="K79">
            <v>1432893880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132">
          <cell r="M132">
            <v>4500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VA"/>
      <sheetName val="RBC Summary"/>
      <sheetName val="RBC Detail"/>
      <sheetName val="Information for SEC Table"/>
      <sheetName val="Curr Mo. Error Checks"/>
      <sheetName val="Weather Check"/>
      <sheetName val="Qtd Error Checks"/>
      <sheetName val="12 mo rolling error checks"/>
      <sheetName val="Ytd Error Checks"/>
      <sheetName val="Data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7">
          <cell r="M37">
            <v>1</v>
          </cell>
        </row>
      </sheetData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port"/>
      <sheetName val="JESupport"/>
      <sheetName val="Data"/>
      <sheetName val="3 Mon Avg "/>
    </sheetNames>
    <sheetDataSet>
      <sheetData sheetId="0" refreshError="1">
        <row r="12">
          <cell r="O12">
            <v>40066.520674884261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C-Summary 2011"/>
      <sheetName val="LGE ECC 1211"/>
      <sheetName val="LGE BS 1211 pg5"/>
      <sheetName val="KU ECC 1211"/>
      <sheetName val="KU BS 1211 pg5"/>
      <sheetName val="WACC-Summary 2010"/>
      <sheetName val="WACC-Summary 2009"/>
      <sheetName val="WACC-Summary 2008"/>
      <sheetName val="WACC-Summary 2007"/>
      <sheetName val="WACC-Summary 2006"/>
      <sheetName val="WACC-Summary 2005"/>
      <sheetName val="WACC-Summary 2004"/>
      <sheetName val="WACC-Summary"/>
      <sheetName val="WACC-KU "/>
      <sheetName val="WACC-LGE"/>
    </sheetNames>
    <sheetDataSet>
      <sheetData sheetId="0" refreshError="1"/>
      <sheetData sheetId="1">
        <row r="49">
          <cell r="R49">
            <v>3.8129999999999997E-2</v>
          </cell>
        </row>
        <row r="65">
          <cell r="R65">
            <v>0</v>
          </cell>
        </row>
      </sheetData>
      <sheetData sheetId="2">
        <row r="15">
          <cell r="K15">
            <v>1376845591.8399999</v>
          </cell>
        </row>
        <row r="21">
          <cell r="K21">
            <v>1105635542.4400001</v>
          </cell>
        </row>
        <row r="26">
          <cell r="K26">
            <v>0</v>
          </cell>
        </row>
        <row r="27">
          <cell r="K27">
            <v>0</v>
          </cell>
        </row>
      </sheetData>
      <sheetData sheetId="3">
        <row r="43">
          <cell r="S43">
            <v>3.6769999999999997E-2</v>
          </cell>
        </row>
        <row r="58">
          <cell r="S58">
            <v>0</v>
          </cell>
        </row>
      </sheetData>
      <sheetData sheetId="4">
        <row r="16">
          <cell r="K16">
            <v>2128238257.1700001</v>
          </cell>
        </row>
        <row r="22">
          <cell r="K22">
            <v>1840591561.25</v>
          </cell>
        </row>
        <row r="27">
          <cell r="K2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6"/>
  <sheetViews>
    <sheetView tabSelected="1" view="pageLayout" zoomScaleNormal="100" workbookViewId="0">
      <selection activeCell="B16" sqref="B16"/>
    </sheetView>
  </sheetViews>
  <sheetFormatPr defaultRowHeight="12.75" x14ac:dyDescent="0.2"/>
  <cols>
    <col min="1" max="1" width="29.5703125" bestFit="1" customWidth="1"/>
    <col min="2" max="5" width="11.28515625" bestFit="1" customWidth="1"/>
  </cols>
  <sheetData>
    <row r="7" spans="1:5" x14ac:dyDescent="0.2">
      <c r="A7" s="11" t="s">
        <v>26</v>
      </c>
    </row>
    <row r="9" spans="1:5" x14ac:dyDescent="0.2">
      <c r="B9" s="13" t="s">
        <v>6</v>
      </c>
      <c r="C9" s="13" t="s">
        <v>7</v>
      </c>
      <c r="D9" s="13" t="s">
        <v>24</v>
      </c>
      <c r="E9" s="13"/>
    </row>
    <row r="10" spans="1:5" x14ac:dyDescent="0.2">
      <c r="A10" s="12" t="s">
        <v>25</v>
      </c>
    </row>
    <row r="11" spans="1:5" x14ac:dyDescent="0.2">
      <c r="A11" t="s">
        <v>19</v>
      </c>
      <c r="B11" s="8">
        <f>'WACC-Summary 2011'!H12</f>
        <v>0.44540000000000002</v>
      </c>
      <c r="C11" s="8">
        <f>'WACC-Summary 2011'!H21</f>
        <v>0.46379999999999999</v>
      </c>
      <c r="D11" s="8">
        <f>'WACC-Summary 2011'!H30</f>
        <v>0.45669999999999999</v>
      </c>
      <c r="E11" s="8"/>
    </row>
    <row r="12" spans="1:5" x14ac:dyDescent="0.2">
      <c r="A12" t="s">
        <v>20</v>
      </c>
      <c r="B12" s="1">
        <f>1-B11</f>
        <v>0.55459999999999998</v>
      </c>
      <c r="C12" s="1">
        <f t="shared" ref="C12:D12" si="0">1-C11</f>
        <v>0.53620000000000001</v>
      </c>
      <c r="D12" s="1">
        <f t="shared" si="0"/>
        <v>0.54330000000000001</v>
      </c>
      <c r="E12" s="1"/>
    </row>
    <row r="13" spans="1:5" x14ac:dyDescent="0.2">
      <c r="A13" t="s">
        <v>21</v>
      </c>
      <c r="B13" s="1">
        <f>'WACC-Summary 2011'!G12</f>
        <v>3.8100000000000002E-2</v>
      </c>
      <c r="C13" s="1">
        <f>'WACC-Summary 2011'!G21</f>
        <v>3.6799999999999999E-2</v>
      </c>
      <c r="D13" s="1">
        <f>'WACC-Summary 2011'!G30</f>
        <v>3.7499999999999999E-2</v>
      </c>
      <c r="E13" s="1"/>
    </row>
    <row r="14" spans="1:5" x14ac:dyDescent="0.2">
      <c r="A14" t="s">
        <v>22</v>
      </c>
      <c r="B14" s="71">
        <f>'WACC-Summary 2011'!D15</f>
        <v>0.105</v>
      </c>
      <c r="C14" s="71">
        <f>'WACC-Summary 2011'!D24</f>
        <v>0.105</v>
      </c>
      <c r="D14" s="71">
        <f>'WACC-Summary 2011'!D33</f>
        <v>0.105</v>
      </c>
      <c r="E14" s="14"/>
    </row>
    <row r="15" spans="1:5" x14ac:dyDescent="0.2">
      <c r="A15" t="s">
        <v>9</v>
      </c>
      <c r="B15" s="9">
        <f>'WACC-Summary 2011'!$B$38</f>
        <v>0.38900000000000001</v>
      </c>
      <c r="C15" s="9">
        <f>'WACC-Summary 2011'!$B$38</f>
        <v>0.38900000000000001</v>
      </c>
      <c r="D15" s="9">
        <f>'WACC-Summary 2011'!$B$38</f>
        <v>0.38900000000000001</v>
      </c>
      <c r="E15" s="9"/>
    </row>
    <row r="16" spans="1:5" s="10" customFormat="1" x14ac:dyDescent="0.2">
      <c r="A16" s="10" t="s">
        <v>23</v>
      </c>
      <c r="B16" s="8">
        <f>B11*B13*(1-B15)+B12*B14</f>
        <v>6.8601511139999988E-2</v>
      </c>
      <c r="C16" s="8">
        <f>C11*C13*(1-C15)+C12*C14</f>
        <v>6.6729450240000002E-2</v>
      </c>
      <c r="D16" s="8">
        <f>D11*D13*(1-D15)+D12*D14</f>
        <v>6.7510638750000004E-2</v>
      </c>
      <c r="E16" s="8"/>
    </row>
  </sheetData>
  <pageMargins left="0.7" right="0.7" top="0.75" bottom="0.75" header="0.3" footer="0.3"/>
  <pageSetup orientation="portrait" r:id="rId1"/>
  <headerFooter>
    <oddHeader xml:space="preserve">&amp;R&amp;"Times New Roman,Bold"&amp;12Attachment to Response to AG-1 Question No. 96
Page 1 of 2
Arbough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8"/>
  <sheetViews>
    <sheetView view="pageLayout" zoomScaleNormal="100" workbookViewId="0"/>
  </sheetViews>
  <sheetFormatPr defaultColWidth="9.140625" defaultRowHeight="12.75" x14ac:dyDescent="0.2"/>
  <cols>
    <col min="1" max="1" width="17.5703125" style="15" customWidth="1"/>
    <col min="2" max="2" width="13.85546875" style="16" customWidth="1"/>
    <col min="3" max="3" width="10.140625" style="15" customWidth="1"/>
    <col min="4" max="4" width="9.140625" style="16"/>
    <col min="5" max="5" width="9.140625" style="15"/>
    <col min="6" max="6" width="10" style="15" customWidth="1"/>
    <col min="7" max="12" width="9.140625" style="15"/>
    <col min="13" max="13" width="17.5703125" style="15" bestFit="1" customWidth="1"/>
    <col min="14" max="16384" width="9.140625" style="15"/>
  </cols>
  <sheetData>
    <row r="3" spans="1:8" x14ac:dyDescent="0.2">
      <c r="F3" s="60"/>
      <c r="G3" s="60"/>
    </row>
    <row r="5" spans="1:8" ht="18" x14ac:dyDescent="0.25">
      <c r="A5" s="72">
        <v>2011</v>
      </c>
      <c r="B5" s="72"/>
      <c r="C5" s="72"/>
      <c r="D5" s="72"/>
      <c r="E5" s="72"/>
      <c r="F5" s="72"/>
      <c r="G5" s="72"/>
      <c r="H5" s="72"/>
    </row>
    <row r="6" spans="1:8" ht="15.75" x14ac:dyDescent="0.25">
      <c r="A6" s="52"/>
      <c r="B6" s="50"/>
      <c r="C6" s="49"/>
      <c r="D6" s="50"/>
      <c r="E6" s="49"/>
      <c r="F6" s="48"/>
    </row>
    <row r="7" spans="1:8" ht="15.75" x14ac:dyDescent="0.25">
      <c r="A7" s="51"/>
      <c r="B7" s="50"/>
      <c r="C7" s="49"/>
      <c r="D7" s="50"/>
      <c r="E7" s="49"/>
      <c r="F7" s="48"/>
    </row>
    <row r="8" spans="1:8" ht="25.5" x14ac:dyDescent="0.2">
      <c r="B8" s="47" t="s">
        <v>18</v>
      </c>
      <c r="C8" s="45" t="s">
        <v>13</v>
      </c>
      <c r="D8" s="46" t="s">
        <v>12</v>
      </c>
      <c r="E8" s="45"/>
      <c r="F8" s="45" t="s">
        <v>8</v>
      </c>
    </row>
    <row r="9" spans="1:8" ht="13.5" thickBot="1" x14ac:dyDescent="0.25"/>
    <row r="10" spans="1:8" ht="13.5" thickBot="1" x14ac:dyDescent="0.25">
      <c r="A10" s="36" t="s">
        <v>6</v>
      </c>
      <c r="B10" s="44"/>
      <c r="C10" s="43"/>
      <c r="D10" s="44"/>
      <c r="E10" s="43"/>
      <c r="F10" s="56"/>
      <c r="G10" s="57" t="s">
        <v>14</v>
      </c>
      <c r="H10" s="32"/>
    </row>
    <row r="11" spans="1:8" x14ac:dyDescent="0.2">
      <c r="A11" s="28" t="s">
        <v>2</v>
      </c>
      <c r="B11" s="26">
        <f>'[7]LGE BS 1211 pg5'!K26+'[7]LGE BS 1211 pg5'!K27/1000</f>
        <v>0</v>
      </c>
      <c r="C11" s="25">
        <f>ROUND(+B11/$B$16,4)</f>
        <v>0</v>
      </c>
      <c r="D11" s="17">
        <f>'[7]LGE ECC 1211'!R65</f>
        <v>0</v>
      </c>
      <c r="E11" s="25">
        <f>ROUND(+D11*C11,4)</f>
        <v>0</v>
      </c>
      <c r="F11" s="25">
        <f>ROUND(+E11,4)</f>
        <v>0</v>
      </c>
      <c r="G11" s="31" t="s">
        <v>15</v>
      </c>
      <c r="H11" s="30" t="s">
        <v>16</v>
      </c>
    </row>
    <row r="12" spans="1:8" x14ac:dyDescent="0.2">
      <c r="A12" s="28" t="s">
        <v>11</v>
      </c>
      <c r="B12" s="26">
        <v>0</v>
      </c>
      <c r="C12" s="25">
        <f>ROUND(+B12/$B$16,4)</f>
        <v>0</v>
      </c>
      <c r="D12" s="17">
        <v>0</v>
      </c>
      <c r="E12" s="25">
        <f>ROUND(+D12*C12,4)</f>
        <v>0</v>
      </c>
      <c r="F12" s="25">
        <f>ROUND(+E12,4)</f>
        <v>0</v>
      </c>
      <c r="G12" s="2">
        <f>ROUND(+(D11*C11+D12*C12+D13*C13)/(C11+C12+C13),4)</f>
        <v>3.8100000000000002E-2</v>
      </c>
      <c r="H12" s="29">
        <f>ROUND(SUM(C11:C13),4)</f>
        <v>0.44540000000000002</v>
      </c>
    </row>
    <row r="13" spans="1:8" x14ac:dyDescent="0.2">
      <c r="A13" s="28" t="s">
        <v>1</v>
      </c>
      <c r="B13" s="26">
        <f>'[7]LGE BS 1211 pg5'!K21/1000</f>
        <v>1105635.54244</v>
      </c>
      <c r="C13" s="25">
        <f>ROUND(+B13/$B$16,4)</f>
        <v>0.44540000000000002</v>
      </c>
      <c r="D13" s="17">
        <v>3.8129999999999997E-2</v>
      </c>
      <c r="E13" s="25">
        <f>ROUND(+D13*C13,4)</f>
        <v>1.7000000000000001E-2</v>
      </c>
      <c r="F13" s="25">
        <f>ROUND(+E13,4)</f>
        <v>1.7000000000000001E-2</v>
      </c>
      <c r="G13" s="2"/>
      <c r="H13" s="3"/>
    </row>
    <row r="14" spans="1:8" x14ac:dyDescent="0.2">
      <c r="A14" s="28" t="s">
        <v>3</v>
      </c>
      <c r="B14" s="26">
        <v>0</v>
      </c>
      <c r="C14" s="25">
        <f>ROUND(+B14/$B$16,4)</f>
        <v>0</v>
      </c>
      <c r="D14" s="17">
        <v>0</v>
      </c>
      <c r="E14" s="25">
        <f>ROUND(+D14*C14,4)</f>
        <v>0</v>
      </c>
      <c r="F14" s="4">
        <f>ROUND(+E14/(1-$B$38),4)</f>
        <v>0</v>
      </c>
      <c r="G14" s="2"/>
      <c r="H14" s="3"/>
    </row>
    <row r="15" spans="1:8" ht="13.5" thickBot="1" x14ac:dyDescent="0.25">
      <c r="A15" s="28" t="s">
        <v>4</v>
      </c>
      <c r="B15" s="26">
        <f>'[7]LGE BS 1211 pg5'!K15/1000</f>
        <v>1376845.5918399999</v>
      </c>
      <c r="C15" s="25">
        <f>ROUND(+B15/$B$16,4)</f>
        <v>0.55459999999999998</v>
      </c>
      <c r="D15" s="17">
        <v>0.105</v>
      </c>
      <c r="E15" s="25">
        <f>ROUND(+D15*C15,4)</f>
        <v>5.8200000000000002E-2</v>
      </c>
      <c r="F15" s="4">
        <f>ROUND(+E15/(1-$B$38),4)</f>
        <v>9.5299999999999996E-2</v>
      </c>
      <c r="G15" s="5" t="s">
        <v>17</v>
      </c>
      <c r="H15" s="3"/>
    </row>
    <row r="16" spans="1:8" ht="13.5" thickBot="1" x14ac:dyDescent="0.25">
      <c r="A16" s="27" t="s">
        <v>0</v>
      </c>
      <c r="B16" s="26">
        <f>SUM(B11:B15)</f>
        <v>2482481.1342799999</v>
      </c>
      <c r="C16" s="25">
        <f>SUM(C11:C15)</f>
        <v>1</v>
      </c>
      <c r="D16" s="17"/>
      <c r="E16" s="24">
        <f>SUM(E11:E15)</f>
        <v>7.5200000000000003E-2</v>
      </c>
      <c r="F16" s="23">
        <f>SUM(F11:F15)</f>
        <v>0.1123</v>
      </c>
      <c r="G16" s="22">
        <f>+E16</f>
        <v>7.5200000000000003E-2</v>
      </c>
      <c r="H16" s="21"/>
    </row>
    <row r="17" spans="1:14" x14ac:dyDescent="0.2">
      <c r="D17" s="20" t="s">
        <v>5</v>
      </c>
      <c r="E17" s="19"/>
    </row>
    <row r="18" spans="1:14" ht="13.5" thickBot="1" x14ac:dyDescent="0.25">
      <c r="D18" s="17"/>
      <c r="L18" s="53"/>
      <c r="M18" s="54"/>
      <c r="N18" s="55"/>
    </row>
    <row r="19" spans="1:14" ht="13.5" thickBot="1" x14ac:dyDescent="0.25">
      <c r="A19" s="36" t="s">
        <v>7</v>
      </c>
      <c r="B19" s="35"/>
      <c r="C19" s="33"/>
      <c r="D19" s="34"/>
      <c r="E19" s="33"/>
      <c r="F19" s="58"/>
      <c r="G19" s="57" t="s">
        <v>14</v>
      </c>
      <c r="H19" s="32"/>
    </row>
    <row r="20" spans="1:14" x14ac:dyDescent="0.2">
      <c r="A20" s="28" t="s">
        <v>2</v>
      </c>
      <c r="B20" s="26">
        <f>'[7]KU BS 1211 pg5'!K27/1000</f>
        <v>0</v>
      </c>
      <c r="C20" s="25">
        <f>+B20/$B$25</f>
        <v>0</v>
      </c>
      <c r="D20" s="17">
        <f>'[7]KU ECC 1211'!S58</f>
        <v>0</v>
      </c>
      <c r="E20" s="25">
        <f>ROUND(+D20*C20,4)</f>
        <v>0</v>
      </c>
      <c r="F20" s="25">
        <f>ROUND(+E20,4)</f>
        <v>0</v>
      </c>
      <c r="G20" s="31" t="s">
        <v>15</v>
      </c>
      <c r="H20" s="30" t="s">
        <v>16</v>
      </c>
    </row>
    <row r="21" spans="1:14" x14ac:dyDescent="0.2">
      <c r="A21" s="28" t="s">
        <v>11</v>
      </c>
      <c r="B21" s="26">
        <v>0</v>
      </c>
      <c r="C21" s="25">
        <f>+B21/$B$25</f>
        <v>0</v>
      </c>
      <c r="D21" s="17">
        <v>0</v>
      </c>
      <c r="E21" s="25">
        <f>ROUND(+D21*C21,4)</f>
        <v>0</v>
      </c>
      <c r="F21" s="25">
        <f>ROUND(+E21,4)</f>
        <v>0</v>
      </c>
      <c r="G21" s="2">
        <f>ROUND(+(D20*C20+D21*C21+D22*C22)/(C20+C21+C22),4)</f>
        <v>3.6799999999999999E-2</v>
      </c>
      <c r="H21" s="29">
        <f>ROUND(SUM(C20:C22),4)</f>
        <v>0.46379999999999999</v>
      </c>
    </row>
    <row r="22" spans="1:14" x14ac:dyDescent="0.2">
      <c r="A22" s="28" t="s">
        <v>1</v>
      </c>
      <c r="B22" s="26">
        <f>'[7]KU BS 1211 pg5'!K22/1000</f>
        <v>1840591.56125</v>
      </c>
      <c r="C22" s="25">
        <f>+B22/$B$25</f>
        <v>0.46376177499662696</v>
      </c>
      <c r="D22" s="17">
        <v>3.6769999999999997E-2</v>
      </c>
      <c r="E22" s="25">
        <f>ROUND(+D22*C22,4)</f>
        <v>1.7100000000000001E-2</v>
      </c>
      <c r="F22" s="25">
        <f>ROUND(+E22,4)</f>
        <v>1.7100000000000001E-2</v>
      </c>
      <c r="G22" s="2"/>
      <c r="H22" s="3"/>
    </row>
    <row r="23" spans="1:14" x14ac:dyDescent="0.2">
      <c r="A23" s="28" t="s">
        <v>3</v>
      </c>
      <c r="B23" s="26">
        <v>0</v>
      </c>
      <c r="C23" s="25">
        <f>+B23/$B$25</f>
        <v>0</v>
      </c>
      <c r="D23" s="17">
        <v>0</v>
      </c>
      <c r="E23" s="25">
        <f>ROUND(+D23*C23,4)</f>
        <v>0</v>
      </c>
      <c r="F23" s="4">
        <f>ROUND(+E23/(1-$B$38),4)</f>
        <v>0</v>
      </c>
      <c r="G23" s="2"/>
      <c r="H23" s="3"/>
    </row>
    <row r="24" spans="1:14" ht="13.5" thickBot="1" x14ac:dyDescent="0.25">
      <c r="A24" s="28" t="s">
        <v>4</v>
      </c>
      <c r="B24" s="26">
        <f>'[7]KU BS 1211 pg5'!K16/1000</f>
        <v>2128238.2571700001</v>
      </c>
      <c r="C24" s="25">
        <f>+B24/$B$25</f>
        <v>0.53623822500337304</v>
      </c>
      <c r="D24" s="17">
        <v>0.105</v>
      </c>
      <c r="E24" s="25">
        <f>ROUND(+D24*C24,4)</f>
        <v>5.6300000000000003E-2</v>
      </c>
      <c r="F24" s="4">
        <f>ROUND(+E24/(1-$B$38),4)</f>
        <v>9.2100000000000001E-2</v>
      </c>
      <c r="G24" s="5" t="s">
        <v>17</v>
      </c>
      <c r="H24" s="3"/>
    </row>
    <row r="25" spans="1:14" ht="13.5" thickBot="1" x14ac:dyDescent="0.25">
      <c r="A25" s="27" t="s">
        <v>0</v>
      </c>
      <c r="B25" s="26">
        <f>SUM(B20:B24)</f>
        <v>3968829.8184200004</v>
      </c>
      <c r="C25" s="25">
        <f>SUM(C20:C24)</f>
        <v>1</v>
      </c>
      <c r="D25" s="17"/>
      <c r="E25" s="24">
        <f>SUM(E20:E24)</f>
        <v>7.3400000000000007E-2</v>
      </c>
      <c r="F25" s="23">
        <f>SUM(F20:F24)</f>
        <v>0.10920000000000001</v>
      </c>
      <c r="G25" s="22">
        <f>+E25</f>
        <v>7.3400000000000007E-2</v>
      </c>
      <c r="H25" s="21"/>
    </row>
    <row r="26" spans="1:14" x14ac:dyDescent="0.2">
      <c r="D26" s="20" t="s">
        <v>5</v>
      </c>
      <c r="E26" s="19"/>
    </row>
    <row r="27" spans="1:14" ht="13.5" thickBot="1" x14ac:dyDescent="0.25">
      <c r="D27" s="20"/>
      <c r="E27" s="19"/>
    </row>
    <row r="28" spans="1:14" ht="13.5" thickBot="1" x14ac:dyDescent="0.25">
      <c r="A28" s="42" t="s">
        <v>10</v>
      </c>
      <c r="B28" s="35"/>
      <c r="C28" s="35"/>
      <c r="D28" s="34"/>
      <c r="E28" s="35"/>
      <c r="F28" s="59"/>
      <c r="G28" s="61" t="s">
        <v>14</v>
      </c>
      <c r="H28" s="62"/>
    </row>
    <row r="29" spans="1:14" x14ac:dyDescent="0.2">
      <c r="A29" s="41" t="s">
        <v>2</v>
      </c>
      <c r="B29" s="26">
        <f>ROUND(+(B11+B20)/2,0)</f>
        <v>0</v>
      </c>
      <c r="C29" s="6">
        <f>ROUND(+B29/$B$34,4)</f>
        <v>0</v>
      </c>
      <c r="D29" s="7">
        <f>ROUND(+(D11+D20)/2,5)</f>
        <v>0</v>
      </c>
      <c r="E29" s="39">
        <f>ROUND(+D29*C29,4)</f>
        <v>0</v>
      </c>
      <c r="F29" s="39">
        <f>ROUND(+E29,4)</f>
        <v>0</v>
      </c>
      <c r="G29" s="63" t="s">
        <v>15</v>
      </c>
      <c r="H29" s="64" t="s">
        <v>16</v>
      </c>
    </row>
    <row r="30" spans="1:14" x14ac:dyDescent="0.2">
      <c r="A30" s="41" t="s">
        <v>11</v>
      </c>
      <c r="B30" s="26">
        <f>ROUND(+(B12+B21)/2,0)</f>
        <v>0</v>
      </c>
      <c r="C30" s="6">
        <f>ROUND(+B30/$B$34,4)</f>
        <v>0</v>
      </c>
      <c r="D30" s="7">
        <f>ROUND(+(D12+D21)/2,5)</f>
        <v>0</v>
      </c>
      <c r="E30" s="39">
        <f>ROUND(+D30*C30,4)</f>
        <v>0</v>
      </c>
      <c r="F30" s="39">
        <f>ROUND(+E30,4)</f>
        <v>0</v>
      </c>
      <c r="G30" s="65">
        <f>ROUND(+(D29*C29+D30*C30+D31*C31)/(C29+C30+C31),4)</f>
        <v>3.7499999999999999E-2</v>
      </c>
      <c r="H30" s="66">
        <f>ROUND(SUM(C29:C31),4)</f>
        <v>0.45669999999999999</v>
      </c>
    </row>
    <row r="31" spans="1:14" x14ac:dyDescent="0.2">
      <c r="A31" s="41" t="s">
        <v>1</v>
      </c>
      <c r="B31" s="26">
        <f>ROUND(+(B13+B22)/2,0)</f>
        <v>1473114</v>
      </c>
      <c r="C31" s="6">
        <f>ROUND(+B31/$B$34,4)</f>
        <v>0.45669999999999999</v>
      </c>
      <c r="D31" s="7">
        <f>ROUND(+(D13+D22)/2,5)</f>
        <v>3.7449999999999997E-2</v>
      </c>
      <c r="E31" s="39">
        <f>ROUND(+D31*C31,4)</f>
        <v>1.7100000000000001E-2</v>
      </c>
      <c r="F31" s="39">
        <f>ROUND(+E31,4)</f>
        <v>1.7100000000000001E-2</v>
      </c>
      <c r="G31" s="65"/>
      <c r="H31" s="67"/>
    </row>
    <row r="32" spans="1:14" x14ac:dyDescent="0.2">
      <c r="A32" s="41" t="s">
        <v>3</v>
      </c>
      <c r="B32" s="26">
        <f>ROUND(+(B14+B23)/2,0)</f>
        <v>0</v>
      </c>
      <c r="C32" s="6">
        <f>ROUND(+B32/$B$34,4)</f>
        <v>0</v>
      </c>
      <c r="D32" s="7">
        <f>ROUND(+(D14+D23)/2,5)</f>
        <v>0</v>
      </c>
      <c r="E32" s="39">
        <f>ROUND(+D32*C32,4)</f>
        <v>0</v>
      </c>
      <c r="F32" s="6">
        <f>ROUND(+E32/(1-$B$38),4)</f>
        <v>0</v>
      </c>
      <c r="G32" s="65"/>
      <c r="H32" s="67"/>
    </row>
    <row r="33" spans="1:8" ht="13.5" thickBot="1" x14ac:dyDescent="0.25">
      <c r="A33" s="41" t="s">
        <v>4</v>
      </c>
      <c r="B33" s="26">
        <f>ROUND(+(B15+B24)/2,0)</f>
        <v>1752542</v>
      </c>
      <c r="C33" s="6">
        <f>ROUND(+B33/$B$34,4)</f>
        <v>0.54330000000000001</v>
      </c>
      <c r="D33" s="17">
        <v>0.105</v>
      </c>
      <c r="E33" s="39">
        <f>ROUND(+D33*C33,4)</f>
        <v>5.7000000000000002E-2</v>
      </c>
      <c r="F33" s="6">
        <f>ROUND(+E33/(1-$B$38),4)</f>
        <v>9.3299999999999994E-2</v>
      </c>
      <c r="G33" s="68" t="s">
        <v>17</v>
      </c>
      <c r="H33" s="67"/>
    </row>
    <row r="34" spans="1:8" ht="13.5" thickBot="1" x14ac:dyDescent="0.25">
      <c r="A34" s="40" t="s">
        <v>0</v>
      </c>
      <c r="B34" s="26">
        <f>SUM(B29:B33)</f>
        <v>3225656</v>
      </c>
      <c r="C34" s="39">
        <f>SUM(C29:C33)</f>
        <v>1</v>
      </c>
      <c r="D34" s="17"/>
      <c r="E34" s="38">
        <f>SUM(E29:E33)</f>
        <v>7.4099999999999999E-2</v>
      </c>
      <c r="F34" s="37">
        <f>SUM(F29:F33)</f>
        <v>0.1104</v>
      </c>
      <c r="G34" s="69">
        <f>+E34</f>
        <v>7.4099999999999999E-2</v>
      </c>
      <c r="H34" s="70"/>
    </row>
    <row r="35" spans="1:8" x14ac:dyDescent="0.2">
      <c r="D35" s="20" t="s">
        <v>5</v>
      </c>
      <c r="E35" s="19"/>
    </row>
    <row r="36" spans="1:8" x14ac:dyDescent="0.2">
      <c r="D36" s="20"/>
      <c r="E36" s="19"/>
    </row>
    <row r="37" spans="1:8" x14ac:dyDescent="0.2">
      <c r="D37" s="17"/>
    </row>
    <row r="38" spans="1:8" x14ac:dyDescent="0.2">
      <c r="A38" s="15" t="s">
        <v>9</v>
      </c>
      <c r="B38" s="18">
        <v>0.38900000000000001</v>
      </c>
      <c r="D38" s="17"/>
    </row>
  </sheetData>
  <mergeCells count="1">
    <mergeCell ref="A5:H5"/>
  </mergeCells>
  <pageMargins left="0.75" right="0.75" top="1" bottom="1" header="0.5" footer="0.5"/>
  <pageSetup orientation="portrait" r:id="rId1"/>
  <headerFooter alignWithMargins="0">
    <oddHeader>&amp;R&amp;"Times New Roman,Bold"&amp;12Attachment to Response to AG-1 Question No. 96
Page 2 of 2
Arbough</oddHeader>
    <oddFooter>&amp;L&amp;Z
&amp;F
&amp;A&amp;C&amp;P of &amp;N&amp;R&amp;D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2011_PostTax</vt:lpstr>
      <vt:lpstr>WACC-Summary 2011</vt:lpstr>
    </vt:vector>
  </TitlesOfParts>
  <Company>LG&amp;E Energy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Yocum</dc:creator>
  <cp:lastModifiedBy>Schooler, Judy</cp:lastModifiedBy>
  <cp:lastPrinted>2014-03-26T21:35:25Z</cp:lastPrinted>
  <dcterms:created xsi:type="dcterms:W3CDTF">2002-05-06T11:31:34Z</dcterms:created>
  <dcterms:modified xsi:type="dcterms:W3CDTF">2014-03-26T21:45:39Z</dcterms:modified>
</cp:coreProperties>
</file>