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5" windowWidth="15195" windowHeight="8445" tabRatio="909" activeTab="2"/>
  </bookViews>
  <sheets>
    <sheet name="Project 23" sheetId="23" r:id="rId1"/>
    <sheet name="Project 25" sheetId="25" r:id="rId2"/>
    <sheet name="Project 26" sheetId="24" r:id="rId3"/>
  </sheets>
  <definedNames>
    <definedName name="_xlnm.Print_Area" localSheetId="0">'Project 23'!$A$1:$J$15</definedName>
    <definedName name="_xlnm.Print_Area" localSheetId="1">'Project 25'!$A$1:$J$31</definedName>
    <definedName name="_xlnm.Print_Area" localSheetId="2">'Project 26'!$A$1:$K$32</definedName>
  </definedNames>
  <calcPr calcId="145621" calcMode="manual"/>
</workbook>
</file>

<file path=xl/calcChain.xml><?xml version="1.0" encoding="utf-8"?>
<calcChain xmlns="http://schemas.openxmlformats.org/spreadsheetml/2006/main">
  <c r="F23" i="24" l="1"/>
  <c r="H23" i="24"/>
  <c r="F27" i="24"/>
  <c r="H27" i="24" s="1"/>
  <c r="H22" i="24"/>
  <c r="F22" i="24"/>
  <c r="F24" i="24"/>
  <c r="H24" i="24"/>
  <c r="F26" i="24"/>
  <c r="H26" i="24" s="1"/>
  <c r="H29" i="24" s="1"/>
  <c r="F21" i="24"/>
  <c r="H21" i="24"/>
  <c r="F24" i="25"/>
  <c r="H24" i="25" s="1"/>
  <c r="F22" i="25"/>
  <c r="H22" i="25"/>
  <c r="F21" i="25"/>
  <c r="H21" i="25"/>
  <c r="F12" i="25"/>
  <c r="H12" i="25"/>
  <c r="F11" i="25"/>
  <c r="H11" i="25"/>
  <c r="H10" i="25"/>
  <c r="I10" i="25" s="1"/>
  <c r="I11" i="25" s="1"/>
  <c r="F15" i="25"/>
  <c r="H15" i="25" s="1"/>
  <c r="F14" i="25"/>
  <c r="H14" i="25"/>
  <c r="F13" i="25"/>
  <c r="H13" i="25" s="1"/>
  <c r="F15" i="24"/>
  <c r="H15" i="24"/>
  <c r="F14" i="24"/>
  <c r="H14" i="24" s="1"/>
  <c r="F13" i="24"/>
  <c r="H13" i="24"/>
  <c r="F12" i="24"/>
  <c r="H12" i="24" s="1"/>
  <c r="F11" i="24"/>
  <c r="H11" i="24"/>
  <c r="F10" i="24"/>
  <c r="H10" i="24" s="1"/>
  <c r="I10" i="24" s="1"/>
  <c r="I11" i="24" s="1"/>
  <c r="F15" i="23"/>
  <c r="H15" i="23"/>
  <c r="F14" i="23"/>
  <c r="H14" i="23"/>
  <c r="F13" i="23"/>
  <c r="H13" i="23"/>
  <c r="F12" i="23"/>
  <c r="H12" i="23"/>
  <c r="F11" i="23"/>
  <c r="H11" i="23"/>
  <c r="F10" i="23"/>
  <c r="H10" i="23"/>
  <c r="I10" i="23"/>
  <c r="I11" i="23"/>
  <c r="I12" i="23"/>
  <c r="I13" i="23"/>
  <c r="I14" i="23"/>
  <c r="I15" i="23"/>
  <c r="H32" i="24" l="1"/>
  <c r="I12" i="24"/>
  <c r="I12" i="25"/>
  <c r="I13" i="25"/>
  <c r="I14" i="25" s="1"/>
  <c r="I15" i="25" s="1"/>
  <c r="H26" i="25"/>
  <c r="H29" i="25" s="1"/>
  <c r="I13" i="24" l="1"/>
  <c r="I14" i="24" s="1"/>
  <c r="I15" i="24" l="1"/>
</calcChain>
</file>

<file path=xl/sharedStrings.xml><?xml version="1.0" encoding="utf-8"?>
<sst xmlns="http://schemas.openxmlformats.org/spreadsheetml/2006/main" count="77" uniqueCount="34">
  <si>
    <t>Month</t>
  </si>
  <si>
    <t>Plant Balance</t>
  </si>
  <si>
    <t>Book Depreciation</t>
  </si>
  <si>
    <t>Tax Depreciation</t>
  </si>
  <si>
    <t>Deferred Tax</t>
  </si>
  <si>
    <t>Income Tax Rate</t>
  </si>
  <si>
    <t>Louisville Gas and Electric Company</t>
  </si>
  <si>
    <t>Deferred Taxes on Retirements</t>
  </si>
  <si>
    <t>Accumulated Deferred Taxes</t>
  </si>
  <si>
    <t>Temporary Difference</t>
  </si>
  <si>
    <t>Deferred Tax Calculations</t>
  </si>
  <si>
    <t>Environmental Compliance Plans, by Approved Project</t>
  </si>
  <si>
    <t>Beg Balance</t>
  </si>
  <si>
    <t>2009 - Plan</t>
  </si>
  <si>
    <t>Project 23 - Trimble County Ash Treatment Basis (BAP/GSP)</t>
  </si>
  <si>
    <t>Project 26 - Mill Creek Station Air Compliance</t>
  </si>
  <si>
    <t>2011 - Plan</t>
  </si>
  <si>
    <t>Project 25 -Beneficial Reuse</t>
  </si>
  <si>
    <t xml:space="preserve"> </t>
  </si>
  <si>
    <t>Federal Basis</t>
  </si>
  <si>
    <t>Book Depr.</t>
  </si>
  <si>
    <t>Federal Tax Depr</t>
  </si>
  <si>
    <t>Fed. Difference</t>
  </si>
  <si>
    <t>Fed Tax Rate</t>
  </si>
  <si>
    <t>Fed Def Tax</t>
  </si>
  <si>
    <t>State Basis</t>
  </si>
  <si>
    <t>State Tax Depr</t>
  </si>
  <si>
    <t>St. Difference</t>
  </si>
  <si>
    <t>State Tax Rate</t>
  </si>
  <si>
    <t>St Def Tax</t>
  </si>
  <si>
    <t>St. Offset for Fed Taxes not Owed</t>
  </si>
  <si>
    <t>Total Deferred Tax</t>
  </si>
  <si>
    <t>Due to Bonus Depreciation for tax purposes taken on certain components of Project 25, the deferred tax calculation for this project is computed separately for Federal and State purposes.  Specifically, for Federal taxes, certain assets received 50% bonus depreciation, which reduces the Federal tax basis to 50% of the plant balance.  A sample calculation of deferred taxes for Mar 2013 is shown below:</t>
  </si>
  <si>
    <t>Due to Bonus Depreciation for tax purposes taken on certain components of Project 26, the deferred tax calculation for this project is computed separately for Federal and State purposes.  Specifically, for Federal taxes, certain assets received 50% bonus depreciation, which reduces the Federal tax basis to 50% of the plant balance.  A sample calculation of deferred taxes for Mar 2013 is shown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</si>
</sst>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0.0000%"/>
    <numFmt numFmtId="165" formatCode="[$-409]mmm\-yy;@"/>
    <numFmt numFmtId="166" formatCode="_(* #,##0_);_(* \(#,##0\);_(* &quot;-&quot;??_);_(@_)"/>
  </numFmts>
  <fonts count="6" x14ac:knownFonts="1">
    <font>
      <sz val="10"/>
      <name val="Arial"/>
    </font>
    <font>
      <sz val="10"/>
      <name val="Arial"/>
      <family val="2"/>
    </font>
    <font>
      <b/>
      <u/>
      <sz val="10"/>
      <name val="Arial"/>
      <family val="2"/>
    </font>
    <font>
      <b/>
      <sz val="10"/>
      <name val="Arial"/>
      <family val="2"/>
    </font>
    <font>
      <sz val="10"/>
      <name val="Arial"/>
      <family val="2"/>
    </font>
    <fon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3" fontId="5" fillId="0" borderId="0" applyFont="0" applyFill="0" applyBorder="0" applyAlignment="0" applyProtection="0"/>
  </cellStyleXfs>
  <cellXfs count="24">
    <xf numFmtId="0" fontId="0" fillId="0" borderId="0" xfId="0"/>
    <xf numFmtId="0" fontId="3" fillId="0" borderId="0" xfId="0" applyFont="1" applyAlignment="1">
      <alignment horizontal="center" wrapText="1"/>
    </xf>
    <xf numFmtId="0" fontId="3" fillId="0" borderId="1" xfId="0" applyFont="1" applyBorder="1" applyAlignment="1">
      <alignment horizontal="center" wrapText="1"/>
    </xf>
    <xf numFmtId="164" fontId="0" fillId="0" borderId="0" xfId="0" applyNumberFormat="1"/>
    <xf numFmtId="0" fontId="3" fillId="0" borderId="0" xfId="0" applyFont="1" applyFill="1" applyAlignment="1"/>
    <xf numFmtId="165" fontId="3" fillId="0" borderId="0" xfId="0" applyNumberFormat="1" applyFont="1" applyFill="1" applyAlignment="1"/>
    <xf numFmtId="165" fontId="2" fillId="0" borderId="0" xfId="0" applyNumberFormat="1" applyFont="1" applyFill="1" applyBorder="1"/>
    <xf numFmtId="165" fontId="3" fillId="0" borderId="1" xfId="0" applyNumberFormat="1" applyFont="1" applyBorder="1" applyAlignment="1">
      <alignment horizontal="center" wrapText="1"/>
    </xf>
    <xf numFmtId="165" fontId="0" fillId="0" borderId="0" xfId="0" applyNumberFormat="1"/>
    <xf numFmtId="41" fontId="0" fillId="0" borderId="0" xfId="0" applyNumberFormat="1"/>
    <xf numFmtId="166" fontId="1" fillId="0" borderId="0" xfId="1" applyNumberFormat="1"/>
    <xf numFmtId="0" fontId="3" fillId="0" borderId="0" xfId="0" applyFont="1" applyFill="1" applyAlignment="1">
      <alignment horizontal="centerContinuous"/>
    </xf>
    <xf numFmtId="41" fontId="4" fillId="0" borderId="0" xfId="0" applyNumberFormat="1" applyFont="1"/>
    <xf numFmtId="38" fontId="4" fillId="0" borderId="0" xfId="0" applyNumberFormat="1" applyFont="1"/>
    <xf numFmtId="166" fontId="4" fillId="0" borderId="0" xfId="1" applyNumberFormat="1" applyFont="1"/>
    <xf numFmtId="41" fontId="0" fillId="0" borderId="0" xfId="0" applyNumberFormat="1" applyFill="1"/>
    <xf numFmtId="165" fontId="4" fillId="0" borderId="0" xfId="0" applyNumberFormat="1" applyFont="1" applyAlignment="1">
      <alignment horizontal="left"/>
    </xf>
    <xf numFmtId="0" fontId="4" fillId="0" borderId="0" xfId="0" applyFont="1"/>
    <xf numFmtId="0" fontId="4" fillId="0" borderId="0" xfId="0" quotePrefix="1" applyFont="1" applyFill="1" applyBorder="1" applyAlignment="1" applyProtection="1">
      <alignment horizontal="left"/>
    </xf>
    <xf numFmtId="38" fontId="0" fillId="0" borderId="0" xfId="0" applyNumberFormat="1"/>
    <xf numFmtId="41" fontId="4" fillId="0" borderId="0" xfId="0" quotePrefix="1" applyNumberFormat="1" applyFont="1" applyAlignment="1">
      <alignment horizontal="left"/>
    </xf>
    <xf numFmtId="43" fontId="4" fillId="0" borderId="0" xfId="1" applyFont="1"/>
    <xf numFmtId="166" fontId="4" fillId="0" borderId="0" xfId="1" quotePrefix="1" applyNumberFormat="1" applyFont="1" applyAlignment="1">
      <alignment horizontal="left"/>
    </xf>
    <xf numFmtId="0" fontId="4" fillId="0" borderId="0" xfId="0" quotePrefix="1" applyNumberFormat="1" applyFont="1" applyAlignment="1">
      <alignment horizontal="left" wrapText="1"/>
    </xf>
  </cellXfs>
  <cellStyles count="3">
    <cellStyle name="Comma" xfId="1" builtinId="3"/>
    <cellStyle name="Comm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21"/>
  <sheetViews>
    <sheetView topLeftCell="A2" zoomScaleNormal="100" workbookViewId="0">
      <selection activeCell="J16" sqref="J16"/>
    </sheetView>
  </sheetViews>
  <sheetFormatPr defaultRowHeight="12.75" x14ac:dyDescent="0.2"/>
  <cols>
    <col min="1" max="1" width="11.28515625" style="8" customWidth="1"/>
    <col min="2" max="2" width="1.7109375" customWidth="1"/>
    <col min="3" max="10" width="12.7109375" customWidth="1"/>
    <col min="11" max="11" width="9.28515625" bestFit="1" customWidth="1"/>
  </cols>
  <sheetData>
    <row r="1" spans="1:11" x14ac:dyDescent="0.2">
      <c r="A1" s="11" t="s">
        <v>6</v>
      </c>
      <c r="B1" s="11"/>
      <c r="C1" s="11"/>
      <c r="D1" s="11"/>
      <c r="E1" s="11"/>
      <c r="F1" s="11"/>
      <c r="G1" s="11"/>
      <c r="H1" s="11"/>
      <c r="I1" s="11"/>
      <c r="J1" s="11"/>
    </row>
    <row r="2" spans="1:11" x14ac:dyDescent="0.2">
      <c r="A2" s="11" t="s">
        <v>10</v>
      </c>
      <c r="B2" s="11"/>
      <c r="C2" s="11"/>
      <c r="D2" s="11"/>
      <c r="E2" s="11"/>
      <c r="F2" s="11"/>
      <c r="G2" s="11"/>
      <c r="H2" s="11"/>
      <c r="I2" s="11"/>
      <c r="J2" s="11"/>
    </row>
    <row r="3" spans="1:11" x14ac:dyDescent="0.2">
      <c r="A3" s="11" t="s">
        <v>11</v>
      </c>
      <c r="B3" s="11"/>
      <c r="C3" s="11"/>
      <c r="D3" s="11"/>
      <c r="E3" s="11"/>
      <c r="F3" s="11"/>
      <c r="G3" s="11"/>
      <c r="H3" s="11"/>
      <c r="I3" s="11"/>
      <c r="J3" s="11"/>
    </row>
    <row r="4" spans="1:11" x14ac:dyDescent="0.2">
      <c r="A4" s="5"/>
      <c r="B4" s="4"/>
      <c r="C4" s="4"/>
      <c r="D4" s="4"/>
      <c r="E4" s="4"/>
      <c r="F4" s="4"/>
      <c r="G4" s="4"/>
      <c r="H4" s="4"/>
      <c r="I4" s="4"/>
      <c r="J4" s="4"/>
    </row>
    <row r="5" spans="1:11" x14ac:dyDescent="0.2">
      <c r="A5" s="6" t="s">
        <v>13</v>
      </c>
    </row>
    <row r="6" spans="1:11" x14ac:dyDescent="0.2">
      <c r="A6" s="18" t="s">
        <v>14</v>
      </c>
    </row>
    <row r="8" spans="1:11" s="1" customFormat="1" ht="38.25" x14ac:dyDescent="0.2">
      <c r="A8" s="7" t="s">
        <v>0</v>
      </c>
      <c r="B8" s="2"/>
      <c r="C8" s="2" t="s">
        <v>1</v>
      </c>
      <c r="D8" s="2" t="s">
        <v>2</v>
      </c>
      <c r="E8" s="2" t="s">
        <v>3</v>
      </c>
      <c r="F8" s="2" t="s">
        <v>9</v>
      </c>
      <c r="G8" s="2" t="s">
        <v>5</v>
      </c>
      <c r="H8" s="2" t="s">
        <v>4</v>
      </c>
      <c r="I8" s="2" t="s">
        <v>8</v>
      </c>
      <c r="J8" s="2" t="s">
        <v>7</v>
      </c>
    </row>
    <row r="9" spans="1:11" x14ac:dyDescent="0.2">
      <c r="A9" s="8" t="s">
        <v>12</v>
      </c>
      <c r="I9" s="10">
        <v>338013</v>
      </c>
    </row>
    <row r="10" spans="1:11" x14ac:dyDescent="0.2">
      <c r="A10" s="16">
        <v>41334</v>
      </c>
      <c r="C10" s="12">
        <v>9594347</v>
      </c>
      <c r="D10" s="13">
        <v>17393</v>
      </c>
      <c r="E10" s="14">
        <v>53394</v>
      </c>
      <c r="F10" s="12">
        <f t="shared" ref="F10:F15" si="0">E10-D10</f>
        <v>36001</v>
      </c>
      <c r="G10" s="3">
        <v>0.38900000000000001</v>
      </c>
      <c r="H10" s="9">
        <f t="shared" ref="H10:H15" si="1">ROUND(F10*G10,0)</f>
        <v>14004</v>
      </c>
      <c r="I10" s="15">
        <f>I9+H10</f>
        <v>352017</v>
      </c>
      <c r="J10" s="9">
        <v>0</v>
      </c>
    </row>
    <row r="11" spans="1:11" x14ac:dyDescent="0.2">
      <c r="A11" s="16">
        <v>41365</v>
      </c>
      <c r="C11" s="12">
        <v>9594347</v>
      </c>
      <c r="D11" s="13">
        <v>17393</v>
      </c>
      <c r="E11" s="14">
        <v>53394</v>
      </c>
      <c r="F11" s="12">
        <f t="shared" si="0"/>
        <v>36001</v>
      </c>
      <c r="G11" s="3">
        <v>0.38900000000000001</v>
      </c>
      <c r="H11" s="9">
        <f t="shared" si="1"/>
        <v>14004</v>
      </c>
      <c r="I11" s="15">
        <f>I10+H11</f>
        <v>366021</v>
      </c>
      <c r="J11" s="9">
        <v>0</v>
      </c>
      <c r="K11" s="9"/>
    </row>
    <row r="12" spans="1:11" x14ac:dyDescent="0.2">
      <c r="A12" s="16">
        <v>41395</v>
      </c>
      <c r="C12" s="12">
        <v>9594347</v>
      </c>
      <c r="D12" s="13">
        <v>17393</v>
      </c>
      <c r="E12" s="14">
        <v>53394</v>
      </c>
      <c r="F12" s="12">
        <f t="shared" si="0"/>
        <v>36001</v>
      </c>
      <c r="G12" s="3">
        <v>0.38900000000000001</v>
      </c>
      <c r="H12" s="9">
        <f t="shared" si="1"/>
        <v>14004</v>
      </c>
      <c r="I12" s="15">
        <f>I11+H12</f>
        <v>380025</v>
      </c>
      <c r="J12" s="9">
        <v>0</v>
      </c>
    </row>
    <row r="13" spans="1:11" x14ac:dyDescent="0.2">
      <c r="A13" s="16">
        <v>41426</v>
      </c>
      <c r="C13" s="12">
        <v>9594347</v>
      </c>
      <c r="D13" s="13">
        <v>17393</v>
      </c>
      <c r="E13" s="14">
        <v>53394</v>
      </c>
      <c r="F13" s="12">
        <f t="shared" si="0"/>
        <v>36001</v>
      </c>
      <c r="G13" s="3">
        <v>0.38900000000000001</v>
      </c>
      <c r="H13" s="9">
        <f t="shared" si="1"/>
        <v>14004</v>
      </c>
      <c r="I13" s="15">
        <f>I12+H13</f>
        <v>394029</v>
      </c>
      <c r="J13" s="9">
        <v>0</v>
      </c>
      <c r="K13" s="17" t="s">
        <v>18</v>
      </c>
    </row>
    <row r="14" spans="1:11" x14ac:dyDescent="0.2">
      <c r="A14" s="16">
        <v>41456</v>
      </c>
      <c r="C14" s="12">
        <v>9594347</v>
      </c>
      <c r="D14" s="13">
        <v>17393</v>
      </c>
      <c r="E14" s="14">
        <v>53396</v>
      </c>
      <c r="F14" s="12">
        <f t="shared" si="0"/>
        <v>36003</v>
      </c>
      <c r="G14" s="3">
        <v>0.38900000000000001</v>
      </c>
      <c r="H14" s="9">
        <f t="shared" si="1"/>
        <v>14005</v>
      </c>
      <c r="I14" s="15">
        <f>I13+H14-1</f>
        <v>408033</v>
      </c>
      <c r="J14" s="9">
        <v>0</v>
      </c>
      <c r="K14" s="17" t="s">
        <v>18</v>
      </c>
    </row>
    <row r="15" spans="1:11" x14ac:dyDescent="0.2">
      <c r="A15" s="16">
        <v>41487</v>
      </c>
      <c r="C15" s="12">
        <v>9594347</v>
      </c>
      <c r="D15" s="13">
        <v>17393</v>
      </c>
      <c r="E15" s="14">
        <v>53394</v>
      </c>
      <c r="F15" s="12">
        <f t="shared" si="0"/>
        <v>36001</v>
      </c>
      <c r="G15" s="3">
        <v>0.38900000000000001</v>
      </c>
      <c r="H15" s="9">
        <f t="shared" si="1"/>
        <v>14004</v>
      </c>
      <c r="I15" s="15">
        <f>I14+H15</f>
        <v>422037</v>
      </c>
      <c r="J15" s="9">
        <v>0</v>
      </c>
    </row>
    <row r="16" spans="1:11" x14ac:dyDescent="0.2">
      <c r="A16" s="16"/>
      <c r="C16" s="12"/>
      <c r="D16" s="13"/>
      <c r="E16" s="14"/>
      <c r="F16" s="12"/>
      <c r="G16" s="3"/>
      <c r="H16" s="9"/>
      <c r="I16" s="15"/>
      <c r="J16" s="9"/>
    </row>
    <row r="17" spans="1:13" x14ac:dyDescent="0.2">
      <c r="A17" s="16"/>
      <c r="C17" s="12"/>
      <c r="D17" s="13"/>
      <c r="E17" s="14"/>
      <c r="F17" s="12"/>
      <c r="G17" s="3"/>
      <c r="H17" s="9"/>
      <c r="I17" s="15"/>
      <c r="J17" s="9"/>
    </row>
    <row r="18" spans="1:13" x14ac:dyDescent="0.2">
      <c r="A18" s="16"/>
      <c r="C18" s="12"/>
      <c r="D18" s="13"/>
      <c r="E18" s="14"/>
      <c r="F18" s="12"/>
      <c r="G18" s="3"/>
      <c r="H18" s="9"/>
      <c r="I18" s="15"/>
      <c r="J18" s="9"/>
    </row>
    <row r="19" spans="1:13" x14ac:dyDescent="0.2">
      <c r="A19" s="16"/>
      <c r="C19" s="12"/>
      <c r="D19" s="13"/>
      <c r="E19" s="14"/>
      <c r="F19" s="12"/>
      <c r="G19" s="3"/>
      <c r="H19" s="9"/>
      <c r="I19" s="15"/>
      <c r="J19" s="9"/>
      <c r="K19" s="9"/>
    </row>
    <row r="20" spans="1:13" x14ac:dyDescent="0.2">
      <c r="A20" s="16"/>
      <c r="C20" s="12"/>
      <c r="D20" s="13"/>
      <c r="E20" s="14"/>
      <c r="F20" s="12"/>
      <c r="G20" s="3"/>
      <c r="H20" s="9"/>
      <c r="I20" s="15"/>
      <c r="J20" s="9"/>
      <c r="K20" s="9"/>
      <c r="L20" s="9"/>
    </row>
    <row r="21" spans="1:13" x14ac:dyDescent="0.2">
      <c r="A21" s="16"/>
      <c r="C21" s="12"/>
      <c r="D21" s="13"/>
      <c r="E21" s="14"/>
      <c r="F21" s="12"/>
      <c r="G21" s="3"/>
      <c r="H21" s="9"/>
      <c r="I21" s="15"/>
      <c r="J21" s="9"/>
      <c r="M21" s="9"/>
    </row>
  </sheetData>
  <printOptions horizontalCentered="1"/>
  <pageMargins left="0.75" right="0.75" top="1.5" bottom="0.5" header="0.5" footer="0.5"/>
  <pageSetup scale="79" orientation="portrait" r:id="rId1"/>
  <headerFooter alignWithMargins="0">
    <oddHeader>&amp;R&amp;"Times New Roman,Bold"&amp;12Attachment to Response to Question No. 3
Page &amp;P of &amp;N
Garrett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4"/>
  <sheetViews>
    <sheetView zoomScaleNormal="100" zoomScaleSheetLayoutView="100" workbookViewId="0">
      <selection activeCell="J16" sqref="J16"/>
    </sheetView>
  </sheetViews>
  <sheetFormatPr defaultRowHeight="12.75" x14ac:dyDescent="0.2"/>
  <cols>
    <col min="1" max="1" width="11.28515625" style="8" customWidth="1"/>
    <col min="2" max="2" width="1.7109375" customWidth="1"/>
    <col min="3" max="10" width="12.7109375" customWidth="1"/>
    <col min="11" max="11" width="9.28515625" bestFit="1" customWidth="1"/>
  </cols>
  <sheetData>
    <row r="1" spans="1:11" x14ac:dyDescent="0.2">
      <c r="A1" s="11" t="s">
        <v>6</v>
      </c>
      <c r="B1" s="11"/>
      <c r="C1" s="11"/>
      <c r="D1" s="11"/>
      <c r="E1" s="11"/>
      <c r="F1" s="11"/>
      <c r="G1" s="11"/>
      <c r="H1" s="11"/>
      <c r="I1" s="11"/>
      <c r="J1" s="11"/>
    </row>
    <row r="2" spans="1:11" x14ac:dyDescent="0.2">
      <c r="A2" s="11" t="s">
        <v>10</v>
      </c>
      <c r="B2" s="11"/>
      <c r="C2" s="11"/>
      <c r="D2" s="11"/>
      <c r="E2" s="11"/>
      <c r="F2" s="11"/>
      <c r="G2" s="11"/>
      <c r="H2" s="11"/>
      <c r="I2" s="11"/>
      <c r="J2" s="11"/>
    </row>
    <row r="3" spans="1:11" x14ac:dyDescent="0.2">
      <c r="A3" s="11" t="s">
        <v>11</v>
      </c>
      <c r="B3" s="11"/>
      <c r="C3" s="11"/>
      <c r="D3" s="11"/>
      <c r="E3" s="11"/>
      <c r="F3" s="11"/>
      <c r="G3" s="11"/>
      <c r="H3" s="11"/>
      <c r="I3" s="11"/>
      <c r="J3" s="11"/>
    </row>
    <row r="4" spans="1:11" x14ac:dyDescent="0.2">
      <c r="A4" s="5"/>
      <c r="B4" s="4"/>
      <c r="C4" s="4"/>
      <c r="D4" s="4"/>
      <c r="E4" s="4"/>
      <c r="F4" s="4"/>
      <c r="G4" s="4"/>
      <c r="H4" s="4"/>
      <c r="I4" s="4"/>
      <c r="J4" s="4"/>
    </row>
    <row r="5" spans="1:11" x14ac:dyDescent="0.2">
      <c r="A5" s="6" t="s">
        <v>13</v>
      </c>
    </row>
    <row r="6" spans="1:11" x14ac:dyDescent="0.2">
      <c r="A6" s="18" t="s">
        <v>17</v>
      </c>
    </row>
    <row r="8" spans="1:11" s="1" customFormat="1" ht="38.25" x14ac:dyDescent="0.2">
      <c r="A8" s="7" t="s">
        <v>0</v>
      </c>
      <c r="B8" s="2"/>
      <c r="C8" s="2" t="s">
        <v>1</v>
      </c>
      <c r="D8" s="2" t="s">
        <v>2</v>
      </c>
      <c r="E8" s="2" t="s">
        <v>3</v>
      </c>
      <c r="F8" s="2" t="s">
        <v>9</v>
      </c>
      <c r="G8" s="2" t="s">
        <v>5</v>
      </c>
      <c r="H8" s="2" t="s">
        <v>4</v>
      </c>
      <c r="I8" s="2" t="s">
        <v>8</v>
      </c>
      <c r="J8" s="2" t="s">
        <v>7</v>
      </c>
    </row>
    <row r="9" spans="1:11" x14ac:dyDescent="0.2">
      <c r="A9" s="8" t="s">
        <v>12</v>
      </c>
      <c r="I9" s="10">
        <v>849880</v>
      </c>
    </row>
    <row r="10" spans="1:11" x14ac:dyDescent="0.2">
      <c r="A10" s="16">
        <v>41334</v>
      </c>
      <c r="C10" s="12">
        <v>4636272</v>
      </c>
      <c r="D10" s="13">
        <v>9504</v>
      </c>
      <c r="E10" s="14">
        <v>15343</v>
      </c>
      <c r="F10" s="12">
        <v>5840</v>
      </c>
      <c r="G10" s="3">
        <v>0.38900000000000001</v>
      </c>
      <c r="H10" s="9">
        <f t="shared" ref="H10:H15" si="0">ROUND(F10*G10,0)</f>
        <v>2272</v>
      </c>
      <c r="I10" s="15">
        <f>I9+H10</f>
        <v>852152</v>
      </c>
      <c r="J10" s="9">
        <v>0</v>
      </c>
    </row>
    <row r="11" spans="1:11" x14ac:dyDescent="0.2">
      <c r="A11" s="16">
        <v>41365</v>
      </c>
      <c r="C11" s="12">
        <v>4636272</v>
      </c>
      <c r="D11" s="13">
        <v>9504</v>
      </c>
      <c r="E11" s="14">
        <v>15343</v>
      </c>
      <c r="F11" s="12">
        <f>E11-D11</f>
        <v>5839</v>
      </c>
      <c r="G11" s="3">
        <v>0.38900000000000001</v>
      </c>
      <c r="H11" s="9">
        <f t="shared" si="0"/>
        <v>2271</v>
      </c>
      <c r="I11" s="15">
        <f>I10+H11</f>
        <v>854423</v>
      </c>
      <c r="J11" s="9">
        <v>0</v>
      </c>
      <c r="K11" s="9"/>
    </row>
    <row r="12" spans="1:11" x14ac:dyDescent="0.2">
      <c r="A12" s="16">
        <v>41395</v>
      </c>
      <c r="C12" s="12">
        <v>4636272</v>
      </c>
      <c r="D12" s="13">
        <v>9504</v>
      </c>
      <c r="E12" s="14">
        <v>15344</v>
      </c>
      <c r="F12" s="12">
        <f>E12-D12</f>
        <v>5840</v>
      </c>
      <c r="G12" s="3">
        <v>0.38900000000000001</v>
      </c>
      <c r="H12" s="9">
        <f t="shared" si="0"/>
        <v>2272</v>
      </c>
      <c r="I12" s="15">
        <f>I11+H12</f>
        <v>856695</v>
      </c>
      <c r="J12" s="9">
        <v>0</v>
      </c>
    </row>
    <row r="13" spans="1:11" x14ac:dyDescent="0.2">
      <c r="A13" s="16">
        <v>41426</v>
      </c>
      <c r="C13" s="12">
        <v>4636272</v>
      </c>
      <c r="D13" s="13">
        <v>9504</v>
      </c>
      <c r="E13" s="14">
        <v>15343</v>
      </c>
      <c r="F13" s="12">
        <f>E13-D13</f>
        <v>5839</v>
      </c>
      <c r="G13" s="3">
        <v>0.38900000000000001</v>
      </c>
      <c r="H13" s="9">
        <f t="shared" si="0"/>
        <v>2271</v>
      </c>
      <c r="I13" s="15">
        <f>I12+H13</f>
        <v>858966</v>
      </c>
      <c r="J13" s="9">
        <v>0</v>
      </c>
    </row>
    <row r="14" spans="1:11" x14ac:dyDescent="0.2">
      <c r="A14" s="16">
        <v>41456</v>
      </c>
      <c r="C14" s="12">
        <v>4636272</v>
      </c>
      <c r="D14" s="13">
        <v>9504</v>
      </c>
      <c r="E14" s="14">
        <v>15346</v>
      </c>
      <c r="F14" s="12">
        <f>E14-D14</f>
        <v>5842</v>
      </c>
      <c r="G14" s="3">
        <v>0.38900000000000001</v>
      </c>
      <c r="H14" s="9">
        <f t="shared" si="0"/>
        <v>2273</v>
      </c>
      <c r="I14" s="15">
        <f>I13+H14-1</f>
        <v>861238</v>
      </c>
      <c r="J14" s="9">
        <v>0</v>
      </c>
    </row>
    <row r="15" spans="1:11" x14ac:dyDescent="0.2">
      <c r="A15" s="16">
        <v>41487</v>
      </c>
      <c r="C15" s="12">
        <v>4636272</v>
      </c>
      <c r="D15" s="13">
        <v>9504</v>
      </c>
      <c r="E15" s="14">
        <v>15342</v>
      </c>
      <c r="F15" s="12">
        <f>E15-D15</f>
        <v>5838</v>
      </c>
      <c r="G15" s="3">
        <v>0.38900000000000001</v>
      </c>
      <c r="H15" s="9">
        <f t="shared" si="0"/>
        <v>2271</v>
      </c>
      <c r="I15" s="15">
        <f>I14+H15</f>
        <v>863509</v>
      </c>
      <c r="J15" s="9">
        <v>0</v>
      </c>
    </row>
    <row r="16" spans="1:11" x14ac:dyDescent="0.2">
      <c r="A16" s="16"/>
      <c r="C16" s="12"/>
      <c r="D16" s="13"/>
      <c r="E16" s="14"/>
      <c r="F16" s="12"/>
      <c r="G16" s="3"/>
      <c r="H16" s="9"/>
      <c r="I16" s="15"/>
      <c r="J16" s="9"/>
    </row>
    <row r="17" spans="1:10" x14ac:dyDescent="0.2">
      <c r="A17" s="16"/>
      <c r="C17" s="12"/>
      <c r="D17" s="13"/>
      <c r="E17" s="14"/>
      <c r="F17" s="12"/>
      <c r="G17" s="3"/>
      <c r="H17" s="9"/>
      <c r="I17" s="15"/>
      <c r="J17" s="9"/>
    </row>
    <row r="18" spans="1:10" ht="55.5" customHeight="1" x14ac:dyDescent="0.2">
      <c r="A18" s="16"/>
      <c r="C18" s="23" t="s">
        <v>32</v>
      </c>
      <c r="D18" s="23"/>
      <c r="E18" s="23"/>
      <c r="F18" s="23"/>
      <c r="G18" s="23"/>
      <c r="H18" s="23"/>
      <c r="I18" s="23"/>
      <c r="J18" s="23"/>
    </row>
    <row r="19" spans="1:10" x14ac:dyDescent="0.2">
      <c r="A19" s="16"/>
      <c r="C19" s="20"/>
      <c r="D19" s="14"/>
      <c r="E19" s="21"/>
      <c r="F19" s="9"/>
      <c r="G19" s="3"/>
      <c r="H19" s="9"/>
      <c r="I19" s="9"/>
      <c r="J19" s="9"/>
    </row>
    <row r="20" spans="1:10" x14ac:dyDescent="0.2">
      <c r="C20" s="9" t="s">
        <v>19</v>
      </c>
      <c r="D20" s="22" t="s">
        <v>20</v>
      </c>
      <c r="E20" s="21" t="s">
        <v>21</v>
      </c>
      <c r="F20" s="9" t="s">
        <v>22</v>
      </c>
      <c r="G20" s="3" t="s">
        <v>23</v>
      </c>
      <c r="H20" s="9" t="s">
        <v>24</v>
      </c>
      <c r="I20" s="9"/>
      <c r="J20" s="9"/>
    </row>
    <row r="21" spans="1:10" x14ac:dyDescent="0.2">
      <c r="C21" s="9">
        <v>2318136</v>
      </c>
      <c r="D21" s="14">
        <v>9504</v>
      </c>
      <c r="E21" s="14">
        <v>13946</v>
      </c>
      <c r="F21" s="9">
        <f>E21-D21</f>
        <v>4442</v>
      </c>
      <c r="G21" s="3">
        <v>0.35</v>
      </c>
      <c r="H21" s="9">
        <f>F21*G21</f>
        <v>1554.6999999999998</v>
      </c>
      <c r="I21" s="9"/>
      <c r="J21" s="9"/>
    </row>
    <row r="22" spans="1:10" x14ac:dyDescent="0.2">
      <c r="C22" s="9">
        <v>2318136</v>
      </c>
      <c r="D22" s="14"/>
      <c r="E22" s="14">
        <v>0</v>
      </c>
      <c r="F22" s="9">
        <f>E22-D22</f>
        <v>0</v>
      </c>
      <c r="G22" s="3">
        <v>0.35</v>
      </c>
      <c r="H22" s="9">
        <f>F22*G22</f>
        <v>0</v>
      </c>
      <c r="I22" s="9"/>
      <c r="J22" s="9"/>
    </row>
    <row r="23" spans="1:10" x14ac:dyDescent="0.2">
      <c r="C23" s="9" t="s">
        <v>25</v>
      </c>
      <c r="D23" s="14" t="s">
        <v>20</v>
      </c>
      <c r="E23" s="21" t="s">
        <v>26</v>
      </c>
      <c r="F23" s="9" t="s">
        <v>27</v>
      </c>
      <c r="G23" s="3" t="s">
        <v>28</v>
      </c>
      <c r="H23" s="9" t="s">
        <v>29</v>
      </c>
      <c r="I23" s="9"/>
      <c r="J23" s="9"/>
    </row>
    <row r="24" spans="1:10" x14ac:dyDescent="0.2">
      <c r="C24" s="9">
        <v>4636272</v>
      </c>
      <c r="D24" s="14">
        <v>9504</v>
      </c>
      <c r="E24" s="14">
        <v>27891</v>
      </c>
      <c r="F24" s="9">
        <f>E24-D24</f>
        <v>18387</v>
      </c>
      <c r="G24" s="3">
        <v>0.06</v>
      </c>
      <c r="H24" s="9">
        <f>F24*G24</f>
        <v>1103.22</v>
      </c>
      <c r="I24" s="9"/>
      <c r="J24" s="9"/>
    </row>
    <row r="25" spans="1:10" x14ac:dyDescent="0.2">
      <c r="C25" s="9"/>
      <c r="D25" s="14"/>
      <c r="E25" s="21"/>
      <c r="F25" s="9"/>
      <c r="G25" s="3"/>
      <c r="H25" s="3" t="s">
        <v>30</v>
      </c>
      <c r="I25" s="9"/>
      <c r="J25" s="9"/>
    </row>
    <row r="26" spans="1:10" x14ac:dyDescent="0.2">
      <c r="C26" s="9"/>
      <c r="D26" s="14"/>
      <c r="E26" s="21"/>
      <c r="F26" s="9"/>
      <c r="G26" s="3"/>
      <c r="H26" s="9">
        <f>(H24)*-G21</f>
        <v>-386.12700000000001</v>
      </c>
      <c r="I26" s="9"/>
      <c r="J26" s="9"/>
    </row>
    <row r="27" spans="1:10" x14ac:dyDescent="0.2">
      <c r="C27" s="9"/>
      <c r="D27" s="14"/>
      <c r="E27" s="21"/>
      <c r="F27" s="9"/>
      <c r="G27" s="3"/>
      <c r="H27" s="9"/>
      <c r="I27" s="9"/>
      <c r="J27" s="9"/>
    </row>
    <row r="28" spans="1:10" x14ac:dyDescent="0.2">
      <c r="C28" s="9"/>
      <c r="D28" s="14"/>
      <c r="E28" s="21"/>
      <c r="F28" s="9"/>
      <c r="G28" s="3"/>
      <c r="H28" s="9" t="s">
        <v>31</v>
      </c>
      <c r="I28" s="9"/>
      <c r="J28" s="9"/>
    </row>
    <row r="29" spans="1:10" x14ac:dyDescent="0.2">
      <c r="C29" s="9"/>
      <c r="D29" s="14"/>
      <c r="E29" s="21"/>
      <c r="F29" s="9"/>
      <c r="G29" s="3"/>
      <c r="H29" s="9">
        <f>SUM(H21,,H24,,H26,H22)</f>
        <v>2271.7930000000001</v>
      </c>
      <c r="I29" s="9"/>
      <c r="J29" s="9"/>
    </row>
    <row r="34" spans="3:3" x14ac:dyDescent="0.2">
      <c r="C34" s="20"/>
    </row>
  </sheetData>
  <mergeCells count="1">
    <mergeCell ref="C18:J18"/>
  </mergeCells>
  <printOptions horizontalCentered="1"/>
  <pageMargins left="0.75" right="0.75" top="1.5" bottom="0.5" header="0.5" footer="0.5"/>
  <pageSetup scale="79" orientation="portrait" r:id="rId1"/>
  <headerFooter alignWithMargins="0">
    <oddHeader>&amp;R&amp;"Times New Roman,Bold"&amp;12Attachment to Response to Question No. 3
Page &amp;P of &amp;N
Garrett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32"/>
  <sheetViews>
    <sheetView tabSelected="1" zoomScaleNormal="100" zoomScaleSheetLayoutView="100" workbookViewId="0">
      <selection activeCell="K8" sqref="K8:K17"/>
    </sheetView>
  </sheetViews>
  <sheetFormatPr defaultRowHeight="12.75" x14ac:dyDescent="0.2"/>
  <cols>
    <col min="1" max="1" width="11.28515625" style="8" customWidth="1"/>
    <col min="2" max="2" width="1.7109375" customWidth="1"/>
    <col min="3" max="10" width="12.7109375" customWidth="1"/>
    <col min="11" max="11" width="9.28515625" customWidth="1"/>
  </cols>
  <sheetData>
    <row r="1" spans="1:12" x14ac:dyDescent="0.2">
      <c r="A1" s="11" t="s">
        <v>6</v>
      </c>
      <c r="B1" s="11"/>
      <c r="C1" s="11"/>
      <c r="D1" s="11"/>
      <c r="E1" s="11"/>
      <c r="F1" s="11"/>
      <c r="G1" s="11"/>
      <c r="H1" s="11"/>
      <c r="I1" s="11"/>
      <c r="J1" s="11"/>
    </row>
    <row r="2" spans="1:12" x14ac:dyDescent="0.2">
      <c r="A2" s="11" t="s">
        <v>10</v>
      </c>
      <c r="B2" s="11"/>
      <c r="C2" s="11"/>
      <c r="D2" s="11"/>
      <c r="E2" s="11"/>
      <c r="F2" s="11"/>
      <c r="G2" s="11"/>
      <c r="H2" s="11"/>
      <c r="I2" s="11"/>
      <c r="J2" s="11"/>
    </row>
    <row r="3" spans="1:12" x14ac:dyDescent="0.2">
      <c r="A3" s="11" t="s">
        <v>11</v>
      </c>
      <c r="B3" s="11"/>
      <c r="C3" s="11"/>
      <c r="D3" s="11"/>
      <c r="E3" s="11"/>
      <c r="F3" s="11"/>
      <c r="G3" s="11"/>
      <c r="H3" s="11"/>
      <c r="I3" s="11"/>
      <c r="J3" s="11"/>
    </row>
    <row r="4" spans="1:12" x14ac:dyDescent="0.2">
      <c r="A4" s="5"/>
      <c r="B4" s="4"/>
      <c r="C4" s="4"/>
      <c r="D4" s="4"/>
      <c r="E4" s="4"/>
      <c r="F4" s="4"/>
      <c r="G4" s="4"/>
      <c r="H4" s="4"/>
      <c r="I4" s="4"/>
      <c r="J4" s="4"/>
    </row>
    <row r="5" spans="1:12" x14ac:dyDescent="0.2">
      <c r="A5" s="6" t="s">
        <v>16</v>
      </c>
    </row>
    <row r="6" spans="1:12" x14ac:dyDescent="0.2">
      <c r="A6" s="18" t="s">
        <v>15</v>
      </c>
    </row>
    <row r="8" spans="1:12" s="1" customFormat="1" ht="38.25" x14ac:dyDescent="0.2">
      <c r="A8" s="7" t="s">
        <v>0</v>
      </c>
      <c r="B8" s="2"/>
      <c r="C8" s="2" t="s">
        <v>1</v>
      </c>
      <c r="D8" s="2" t="s">
        <v>2</v>
      </c>
      <c r="E8" s="2" t="s">
        <v>3</v>
      </c>
      <c r="F8" s="2" t="s">
        <v>9</v>
      </c>
      <c r="G8" s="2" t="s">
        <v>5</v>
      </c>
      <c r="H8" s="2" t="s">
        <v>4</v>
      </c>
      <c r="I8" s="2" t="s">
        <v>8</v>
      </c>
      <c r="J8" s="2" t="s">
        <v>7</v>
      </c>
    </row>
    <row r="9" spans="1:12" x14ac:dyDescent="0.2">
      <c r="A9" s="8" t="s">
        <v>12</v>
      </c>
      <c r="I9" s="10">
        <v>348288</v>
      </c>
    </row>
    <row r="10" spans="1:12" x14ac:dyDescent="0.2">
      <c r="A10" s="16">
        <v>41334</v>
      </c>
      <c r="C10" s="12">
        <v>1983783</v>
      </c>
      <c r="D10" s="13">
        <v>4199</v>
      </c>
      <c r="E10" s="14">
        <v>7322</v>
      </c>
      <c r="F10" s="12">
        <f t="shared" ref="F10:F15" si="0">E10-D10</f>
        <v>3123</v>
      </c>
      <c r="G10" s="3">
        <v>0.38900000000000001</v>
      </c>
      <c r="H10" s="9">
        <f t="shared" ref="H10:H15" si="1">ROUND(F10*G10,0)</f>
        <v>1215</v>
      </c>
      <c r="I10" s="15">
        <f t="shared" ref="I10:I15" si="2">I9+H10</f>
        <v>349503</v>
      </c>
      <c r="J10" s="9">
        <v>0</v>
      </c>
    </row>
    <row r="11" spans="1:12" x14ac:dyDescent="0.2">
      <c r="A11" s="16">
        <v>41365</v>
      </c>
      <c r="C11" s="12">
        <v>5188794</v>
      </c>
      <c r="D11" s="13">
        <v>6370</v>
      </c>
      <c r="E11" s="14">
        <v>19200</v>
      </c>
      <c r="F11" s="12">
        <f t="shared" si="0"/>
        <v>12830</v>
      </c>
      <c r="G11" s="3">
        <v>0.38900000000000001</v>
      </c>
      <c r="H11" s="9">
        <f t="shared" si="1"/>
        <v>4991</v>
      </c>
      <c r="I11" s="15">
        <f t="shared" si="2"/>
        <v>354494</v>
      </c>
      <c r="J11" s="9">
        <v>0</v>
      </c>
      <c r="K11" s="9"/>
    </row>
    <row r="12" spans="1:12" x14ac:dyDescent="0.2">
      <c r="A12" s="16">
        <v>41395</v>
      </c>
      <c r="C12" s="12">
        <v>5188794</v>
      </c>
      <c r="D12" s="13">
        <v>8541</v>
      </c>
      <c r="E12" s="14">
        <v>19144</v>
      </c>
      <c r="F12" s="12">
        <f t="shared" si="0"/>
        <v>10603</v>
      </c>
      <c r="G12" s="3">
        <v>0.38900000000000001</v>
      </c>
      <c r="H12" s="9">
        <f t="shared" si="1"/>
        <v>4125</v>
      </c>
      <c r="I12" s="15">
        <f t="shared" si="2"/>
        <v>358619</v>
      </c>
      <c r="J12" s="9">
        <v>0</v>
      </c>
    </row>
    <row r="13" spans="1:12" x14ac:dyDescent="0.2">
      <c r="A13" s="16">
        <v>41426</v>
      </c>
      <c r="C13" s="12">
        <v>5188794</v>
      </c>
      <c r="D13" s="13">
        <v>8541</v>
      </c>
      <c r="E13" s="14">
        <v>19144</v>
      </c>
      <c r="F13" s="12">
        <f t="shared" si="0"/>
        <v>10603</v>
      </c>
      <c r="G13" s="3">
        <v>0.38900000000000001</v>
      </c>
      <c r="H13" s="9">
        <f t="shared" si="1"/>
        <v>4125</v>
      </c>
      <c r="I13" s="15">
        <f t="shared" si="2"/>
        <v>362744</v>
      </c>
      <c r="J13" s="9">
        <v>0</v>
      </c>
      <c r="K13" s="9"/>
    </row>
    <row r="14" spans="1:12" x14ac:dyDescent="0.2">
      <c r="A14" s="16">
        <v>41456</v>
      </c>
      <c r="C14" s="12">
        <v>5452105</v>
      </c>
      <c r="D14" s="13">
        <v>8820</v>
      </c>
      <c r="E14" s="14">
        <v>39640</v>
      </c>
      <c r="F14" s="12">
        <f t="shared" si="0"/>
        <v>30820</v>
      </c>
      <c r="G14" s="3">
        <v>0.38900000000000001</v>
      </c>
      <c r="H14" s="9">
        <f t="shared" si="1"/>
        <v>11989</v>
      </c>
      <c r="I14" s="15">
        <f t="shared" si="2"/>
        <v>374733</v>
      </c>
      <c r="J14" s="9">
        <v>0</v>
      </c>
    </row>
    <row r="15" spans="1:12" x14ac:dyDescent="0.2">
      <c r="A15" s="16">
        <v>41487</v>
      </c>
      <c r="C15" s="12">
        <v>5452105</v>
      </c>
      <c r="D15" s="13">
        <v>9098</v>
      </c>
      <c r="E15" s="14">
        <v>39861</v>
      </c>
      <c r="F15" s="12">
        <f t="shared" si="0"/>
        <v>30763</v>
      </c>
      <c r="G15" s="3">
        <v>0.38900000000000001</v>
      </c>
      <c r="H15" s="9">
        <f t="shared" si="1"/>
        <v>11967</v>
      </c>
      <c r="I15" s="15">
        <f t="shared" si="2"/>
        <v>386700</v>
      </c>
      <c r="J15" s="9">
        <v>0</v>
      </c>
      <c r="K15" s="9"/>
      <c r="L15" s="19"/>
    </row>
    <row r="16" spans="1:12" x14ac:dyDescent="0.2">
      <c r="A16" s="16"/>
      <c r="C16" s="12"/>
      <c r="D16" s="13"/>
      <c r="E16" s="14"/>
      <c r="F16" s="12"/>
      <c r="G16" s="3"/>
      <c r="H16" s="9"/>
      <c r="I16" s="15"/>
      <c r="J16" s="9"/>
    </row>
    <row r="17" spans="1:10" x14ac:dyDescent="0.2">
      <c r="A17" s="16"/>
      <c r="C17" s="12"/>
      <c r="D17" s="13"/>
      <c r="E17" s="14"/>
      <c r="F17" s="12"/>
      <c r="G17" s="3"/>
      <c r="H17" s="9"/>
      <c r="I17" s="15"/>
      <c r="J17" s="9"/>
    </row>
    <row r="18" spans="1:10" ht="55.5" customHeight="1" x14ac:dyDescent="0.2">
      <c r="A18" s="16"/>
      <c r="C18" s="23" t="s">
        <v>33</v>
      </c>
      <c r="D18" s="23"/>
      <c r="E18" s="23"/>
      <c r="F18" s="23"/>
      <c r="G18" s="23"/>
      <c r="H18" s="23"/>
      <c r="I18" s="23"/>
      <c r="J18" s="23"/>
    </row>
    <row r="19" spans="1:10" x14ac:dyDescent="0.2">
      <c r="C19" s="9"/>
      <c r="D19" s="14"/>
      <c r="E19" s="21"/>
      <c r="F19" s="9"/>
      <c r="G19" s="3"/>
      <c r="H19" s="9"/>
      <c r="I19" s="9"/>
      <c r="J19" s="9"/>
    </row>
    <row r="20" spans="1:10" x14ac:dyDescent="0.2">
      <c r="C20" s="9" t="s">
        <v>19</v>
      </c>
      <c r="D20" s="22" t="s">
        <v>20</v>
      </c>
      <c r="E20" s="21" t="s">
        <v>21</v>
      </c>
      <c r="F20" s="9" t="s">
        <v>22</v>
      </c>
      <c r="G20" s="3" t="s">
        <v>23</v>
      </c>
      <c r="H20" s="9" t="s">
        <v>24</v>
      </c>
      <c r="I20" s="9"/>
      <c r="J20" s="9"/>
    </row>
    <row r="21" spans="1:10" x14ac:dyDescent="0.2">
      <c r="C21" s="9">
        <v>982514</v>
      </c>
      <c r="D21" s="14">
        <v>4199</v>
      </c>
      <c r="E21" s="14">
        <v>5921</v>
      </c>
      <c r="F21" s="9">
        <f>E21-D21</f>
        <v>1722</v>
      </c>
      <c r="G21" s="3">
        <v>0.35</v>
      </c>
      <c r="H21" s="9">
        <f>F21*G21</f>
        <v>602.69999999999993</v>
      </c>
      <c r="I21" s="9"/>
      <c r="J21" s="9"/>
    </row>
    <row r="22" spans="1:10" x14ac:dyDescent="0.2">
      <c r="C22" s="9">
        <v>982514</v>
      </c>
      <c r="D22" s="14"/>
      <c r="E22" s="14">
        <v>0</v>
      </c>
      <c r="F22" s="9">
        <f>E22-D22</f>
        <v>0</v>
      </c>
      <c r="G22" s="3">
        <v>0.35</v>
      </c>
      <c r="H22" s="9">
        <f>F22*G22</f>
        <v>0</v>
      </c>
      <c r="I22" s="9"/>
      <c r="J22" s="9"/>
    </row>
    <row r="23" spans="1:10" x14ac:dyDescent="0.2">
      <c r="C23" s="9">
        <v>9378</v>
      </c>
      <c r="D23" s="14"/>
      <c r="E23" s="14">
        <v>32</v>
      </c>
      <c r="F23" s="9">
        <f>E23-D23</f>
        <v>32</v>
      </c>
      <c r="G23" s="3">
        <v>0.35</v>
      </c>
      <c r="H23" s="9">
        <f>F23*G23</f>
        <v>11.2</v>
      </c>
      <c r="I23" s="9"/>
      <c r="J23" s="9"/>
    </row>
    <row r="24" spans="1:10" x14ac:dyDescent="0.2">
      <c r="C24" s="9">
        <v>9378</v>
      </c>
      <c r="D24" s="14"/>
      <c r="E24" s="14">
        <v>853</v>
      </c>
      <c r="F24" s="9">
        <f>E24-D24</f>
        <v>853</v>
      </c>
      <c r="G24" s="3">
        <v>0.35</v>
      </c>
      <c r="H24" s="9">
        <f>F24*G24</f>
        <v>298.54999999999995</v>
      </c>
      <c r="I24" s="9"/>
      <c r="J24" s="9"/>
    </row>
    <row r="25" spans="1:10" x14ac:dyDescent="0.2">
      <c r="C25" s="9" t="s">
        <v>25</v>
      </c>
      <c r="D25" s="14" t="s">
        <v>20</v>
      </c>
      <c r="E25" s="21" t="s">
        <v>26</v>
      </c>
      <c r="F25" s="9" t="s">
        <v>27</v>
      </c>
      <c r="G25" s="3" t="s">
        <v>28</v>
      </c>
      <c r="H25" s="9" t="s">
        <v>29</v>
      </c>
      <c r="I25" s="9"/>
      <c r="J25" s="9"/>
    </row>
    <row r="26" spans="1:10" x14ac:dyDescent="0.2">
      <c r="C26" s="9">
        <v>1965028</v>
      </c>
      <c r="D26" s="14">
        <v>4199</v>
      </c>
      <c r="E26" s="14">
        <v>11821</v>
      </c>
      <c r="F26" s="9">
        <f>E26-D26</f>
        <v>7622</v>
      </c>
      <c r="G26" s="3">
        <v>0.06</v>
      </c>
      <c r="H26" s="9">
        <f>F26*G26</f>
        <v>457.32</v>
      </c>
      <c r="I26" s="9"/>
      <c r="J26" s="9"/>
    </row>
    <row r="27" spans="1:10" x14ac:dyDescent="0.2">
      <c r="C27" s="9">
        <v>18755</v>
      </c>
      <c r="D27" s="14"/>
      <c r="E27" s="14">
        <v>123</v>
      </c>
      <c r="F27" s="9">
        <f>E27-D27</f>
        <v>123</v>
      </c>
      <c r="G27" s="3">
        <v>0.06</v>
      </c>
      <c r="H27" s="9">
        <f>F27*G27</f>
        <v>7.38</v>
      </c>
      <c r="I27" s="9"/>
      <c r="J27" s="9"/>
    </row>
    <row r="28" spans="1:10" x14ac:dyDescent="0.2">
      <c r="C28" s="9"/>
      <c r="D28" s="14"/>
      <c r="E28" s="21"/>
      <c r="F28" s="9"/>
      <c r="G28" s="3"/>
      <c r="H28" s="3" t="s">
        <v>30</v>
      </c>
      <c r="I28" s="9"/>
      <c r="J28" s="9"/>
    </row>
    <row r="29" spans="1:10" x14ac:dyDescent="0.2">
      <c r="C29" s="9"/>
      <c r="D29" s="14"/>
      <c r="E29" s="21"/>
      <c r="F29" s="9"/>
      <c r="G29" s="3"/>
      <c r="H29" s="9">
        <f>(H26+H27)*-G21</f>
        <v>-162.64499999999998</v>
      </c>
      <c r="I29" s="9"/>
      <c r="J29" s="9"/>
    </row>
    <row r="30" spans="1:10" x14ac:dyDescent="0.2">
      <c r="C30" s="9"/>
      <c r="D30" s="14"/>
      <c r="E30" s="21"/>
      <c r="F30" s="9"/>
      <c r="G30" s="3"/>
      <c r="H30" s="9"/>
      <c r="I30" s="9"/>
      <c r="J30" s="9"/>
    </row>
    <row r="31" spans="1:10" x14ac:dyDescent="0.2">
      <c r="C31" s="9"/>
      <c r="D31" s="14"/>
      <c r="E31" s="21"/>
      <c r="F31" s="9"/>
      <c r="G31" s="3"/>
      <c r="H31" s="9" t="s">
        <v>31</v>
      </c>
      <c r="I31" s="9"/>
      <c r="J31" s="9"/>
    </row>
    <row r="32" spans="1:10" x14ac:dyDescent="0.2">
      <c r="C32" s="9"/>
      <c r="D32" s="14"/>
      <c r="E32" s="21"/>
      <c r="F32" s="9"/>
      <c r="G32" s="3"/>
      <c r="H32" s="9">
        <f>SUM(H21,,H26,,H29,H24,H23,H27)</f>
        <v>1214.5050000000001</v>
      </c>
      <c r="I32" s="9"/>
      <c r="J32" s="9"/>
    </row>
  </sheetData>
  <mergeCells count="1">
    <mergeCell ref="C18:J18"/>
  </mergeCells>
  <printOptions horizontalCentered="1"/>
  <pageMargins left="0.75" right="0.75" top="1.5" bottom="0.5" header="0.5" footer="0.5"/>
  <pageSetup scale="79" orientation="portrait" r:id="rId1"/>
  <headerFooter alignWithMargins="0">
    <oddHeader>&amp;R&amp;"Times New Roman,Bold"&amp;12Attachment to Response to Question No. 3
Page &amp;P of &amp;N
Garrett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23</vt:lpstr>
      <vt:lpstr>Project 25</vt:lpstr>
      <vt:lpstr>Project 26</vt:lpstr>
      <vt:lpstr>'Project 23'!Print_Area</vt:lpstr>
      <vt:lpstr>'Project 25'!Print_Area</vt:lpstr>
      <vt:lpstr>'Project 26'!Print_Area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2014-01-22T20:54:47Z</dcterms:created>
  <dcterms:modified xsi:type="dcterms:W3CDTF">2014-01-22T20:55:55Z</dcterms:modified>
</cp:coreProperties>
</file>