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60" windowWidth="15195" windowHeight="8700"/>
  </bookViews>
  <sheets>
    <sheet name="Project 28" sheetId="32" r:id="rId1"/>
    <sheet name="Project 29" sheetId="31" r:id="rId2"/>
    <sheet name="Project 30" sheetId="35" r:id="rId3"/>
    <sheet name="Project 31" sheetId="28" r:id="rId4"/>
    <sheet name="Project 33" sheetId="33" r:id="rId5"/>
    <sheet name="Project 35" sheetId="29" r:id="rId6"/>
  </sheets>
  <definedNames>
    <definedName name="_xlnm.Print_Area" localSheetId="0">'Project 28'!$A$1:$J$29</definedName>
    <definedName name="_xlnm.Print_Area" localSheetId="1">'Project 29'!$A$1:$J$34</definedName>
    <definedName name="_xlnm.Print_Area" localSheetId="2">'Project 30'!$A$1:$J$29</definedName>
    <definedName name="_xlnm.Print_Area" localSheetId="4">'Project 33'!$A$1:$J$29</definedName>
    <definedName name="_xlnm.Print_Area" localSheetId="5">'Project 35'!$A$1:$J$28</definedName>
  </definedNames>
  <calcPr calcId="145621" calcMode="manual"/>
</workbook>
</file>

<file path=xl/calcChain.xml><?xml version="1.0" encoding="utf-8"?>
<calcChain xmlns="http://schemas.openxmlformats.org/spreadsheetml/2006/main">
  <c r="F24" i="31" l="1"/>
  <c r="H24" i="31" s="1"/>
  <c r="H26" i="31" s="1"/>
  <c r="F22" i="31"/>
  <c r="H22" i="31"/>
  <c r="F21" i="31"/>
  <c r="H21" i="31" s="1"/>
  <c r="E24" i="35"/>
  <c r="F24" i="35" s="1"/>
  <c r="H24" i="35" s="1"/>
  <c r="H26" i="35" s="1"/>
  <c r="E22" i="35"/>
  <c r="F22" i="35" s="1"/>
  <c r="H22" i="35" s="1"/>
  <c r="F21" i="35"/>
  <c r="H21" i="35" s="1"/>
  <c r="F23" i="29"/>
  <c r="H23" i="29"/>
  <c r="H25" i="29" s="1"/>
  <c r="F21" i="29"/>
  <c r="H21" i="29" s="1"/>
  <c r="F24" i="33"/>
  <c r="H24" i="33"/>
  <c r="H26" i="33"/>
  <c r="F22" i="33"/>
  <c r="H22" i="33" s="1"/>
  <c r="H29" i="33" s="1"/>
  <c r="F21" i="33"/>
  <c r="H21" i="33"/>
  <c r="F24" i="32"/>
  <c r="H24" i="32" s="1"/>
  <c r="F22" i="32"/>
  <c r="H22" i="32" s="1"/>
  <c r="F21" i="32"/>
  <c r="H21" i="32"/>
  <c r="F12" i="33"/>
  <c r="H12" i="33" s="1"/>
  <c r="F11" i="33"/>
  <c r="H11" i="33" s="1"/>
  <c r="F10" i="33"/>
  <c r="H10" i="33" s="1"/>
  <c r="I10" i="33" s="1"/>
  <c r="F14" i="35"/>
  <c r="H14" i="35" s="1"/>
  <c r="F13" i="35"/>
  <c r="H13" i="35" s="1"/>
  <c r="F12" i="35"/>
  <c r="H12" i="35"/>
  <c r="F11" i="35"/>
  <c r="H11" i="35" s="1"/>
  <c r="F10" i="35"/>
  <c r="H10" i="35"/>
  <c r="I10" i="35"/>
  <c r="F12" i="32"/>
  <c r="H12" i="32" s="1"/>
  <c r="F11" i="32"/>
  <c r="H11" i="32"/>
  <c r="F10" i="32"/>
  <c r="H10" i="32" s="1"/>
  <c r="I10" i="32" s="1"/>
  <c r="I11" i="32" s="1"/>
  <c r="F15" i="35"/>
  <c r="H15" i="35"/>
  <c r="F15" i="33"/>
  <c r="H15" i="33"/>
  <c r="F14" i="33"/>
  <c r="H14" i="33" s="1"/>
  <c r="F13" i="33"/>
  <c r="H13" i="33" s="1"/>
  <c r="F15" i="32"/>
  <c r="H15" i="32" s="1"/>
  <c r="F14" i="32"/>
  <c r="H14" i="32"/>
  <c r="F13" i="32"/>
  <c r="H13" i="32" s="1"/>
  <c r="F15" i="31"/>
  <c r="H15" i="31"/>
  <c r="F14" i="31"/>
  <c r="H14" i="31"/>
  <c r="F13" i="31"/>
  <c r="H13" i="31"/>
  <c r="F12" i="31"/>
  <c r="H12" i="31"/>
  <c r="F11" i="31"/>
  <c r="H11" i="31"/>
  <c r="F10" i="31"/>
  <c r="H10" i="31"/>
  <c r="I10" i="31" s="1"/>
  <c r="I11" i="31" s="1"/>
  <c r="I12" i="31" s="1"/>
  <c r="I13" i="31" s="1"/>
  <c r="I14" i="31" s="1"/>
  <c r="I15" i="31" s="1"/>
  <c r="F12" i="29"/>
  <c r="H12" i="29"/>
  <c r="F11" i="29"/>
  <c r="H11" i="29" s="1"/>
  <c r="F10" i="29"/>
  <c r="H10" i="29"/>
  <c r="I10" i="29" s="1"/>
  <c r="I11" i="29" s="1"/>
  <c r="F15" i="29"/>
  <c r="H15" i="29" s="1"/>
  <c r="F14" i="29"/>
  <c r="H14" i="29" s="1"/>
  <c r="F13" i="29"/>
  <c r="H13" i="29"/>
  <c r="F15" i="28"/>
  <c r="H15" i="28"/>
  <c r="F14" i="28"/>
  <c r="H14" i="28"/>
  <c r="F13" i="28"/>
  <c r="H13" i="28"/>
  <c r="F12" i="28"/>
  <c r="H12" i="28"/>
  <c r="F11" i="28"/>
  <c r="H11" i="28"/>
  <c r="F10" i="28"/>
  <c r="H10" i="28"/>
  <c r="I10" i="28"/>
  <c r="I11" i="28"/>
  <c r="I12" i="28"/>
  <c r="I13" i="28"/>
  <c r="I14" i="28"/>
  <c r="I15" i="28"/>
  <c r="I12" i="29" l="1"/>
  <c r="I13" i="29"/>
  <c r="I14" i="29" s="1"/>
  <c r="H28" i="29"/>
  <c r="I11" i="33"/>
  <c r="I12" i="33"/>
  <c r="I13" i="33" s="1"/>
  <c r="I14" i="33" s="1"/>
  <c r="I15" i="33" s="1"/>
  <c r="H29" i="35"/>
  <c r="I11" i="35"/>
  <c r="I12" i="35" s="1"/>
  <c r="I13" i="35" s="1"/>
  <c r="I14" i="35" s="1"/>
  <c r="I15" i="35" s="1"/>
  <c r="H29" i="31"/>
  <c r="H26" i="32"/>
  <c r="H29" i="32" s="1"/>
  <c r="I12" i="32"/>
  <c r="I13" i="32" s="1"/>
  <c r="I14" i="32" s="1"/>
  <c r="I15" i="32" s="1"/>
  <c r="I15" i="29" l="1"/>
</calcChain>
</file>

<file path=xl/sharedStrings.xml><?xml version="1.0" encoding="utf-8"?>
<sst xmlns="http://schemas.openxmlformats.org/spreadsheetml/2006/main" count="175" uniqueCount="40">
  <si>
    <t>Month</t>
  </si>
  <si>
    <t>Plant Balance</t>
  </si>
  <si>
    <t>Book Depreciation</t>
  </si>
  <si>
    <t>Tax Depreciation</t>
  </si>
  <si>
    <t>Temporary Difference</t>
  </si>
  <si>
    <t>Income Tax Rate</t>
  </si>
  <si>
    <t>Deferred Tax</t>
  </si>
  <si>
    <t>Accumulated Deferred Taxes</t>
  </si>
  <si>
    <t>Deferred Taxes on Retirements</t>
  </si>
  <si>
    <t>Kentucky Utilities Company</t>
  </si>
  <si>
    <t>Deferred Tax Calculations</t>
  </si>
  <si>
    <t>Environmental Compliance Plans, by Approved Project</t>
  </si>
  <si>
    <t>Beg Balance</t>
  </si>
  <si>
    <t>Project 31 - Trimble County Ash Treatment Basin (BAP/GSP)</t>
  </si>
  <si>
    <t>2009 - Plan</t>
  </si>
  <si>
    <t xml:space="preserve"> </t>
  </si>
  <si>
    <t>2011 - Plan</t>
  </si>
  <si>
    <t>Project 35 - Ghent Station Air Compliance</t>
  </si>
  <si>
    <t>Project 29 - ATB Expansion at E.W. Brown Station (Phase II)</t>
  </si>
  <si>
    <t>Project 28 - Brown 3 SCR</t>
  </si>
  <si>
    <t>Project 33 - Beneficial Reuse</t>
  </si>
  <si>
    <t>Project 30 - Ghent CCP Storage (Landfill-Phase I)</t>
  </si>
  <si>
    <t>Federal Basis</t>
  </si>
  <si>
    <t>Book Depr.</t>
  </si>
  <si>
    <t>Federal Tax Depr</t>
  </si>
  <si>
    <t>Fed. Difference</t>
  </si>
  <si>
    <t>Fed Tax Rate</t>
  </si>
  <si>
    <t>Fed Def Tax</t>
  </si>
  <si>
    <t>State Basis</t>
  </si>
  <si>
    <t>State Tax Depr</t>
  </si>
  <si>
    <t>St. Difference</t>
  </si>
  <si>
    <t>State Tax Rate</t>
  </si>
  <si>
    <t>St Def Tax</t>
  </si>
  <si>
    <t>St. Offset for Fed Taxes not Owed</t>
  </si>
  <si>
    <t>Total Deferred Tax</t>
  </si>
  <si>
    <t>Due to Bonus Depreciation for tax purposes taken on certain components of Project 28, the deferred tax calculation for this project is computed separately for Federal and State purposes.  Specifically, for Federal taxes, certain assets received 50% bonus depreciation, which reduces the Federal tax basis to 50% of the plant balance.  A sample calculation of deferred taxes for Mar 2013 is shown below:</t>
  </si>
  <si>
    <t>Due to Bonus Depreciation for tax purposes taken on certain components of Project 29, the deferred tax calculation for this project is computed separately for Federal and State purposes.  Specifically, for Federal taxes, certain assets received 50% bonus depreciation, which reduces the Federal tax basis to 50% of the plant balance.  A sample calculation of deferred taxes for Aug 2013 is shown below:</t>
  </si>
  <si>
    <t>Due to Bonus Depreciation for tax purposes taken on certain components of Project 30, the deferred tax calculation for this project is computed separately for Federal and State purposes.  Specifically, for Federal taxes, certain assets received 50% bonus depreciation, which reduces the Federal tax basis to 50% of the plant balance.  A sample calculation of deferred taxes for Aug 2013 is shown below:</t>
  </si>
  <si>
    <t>Due to Bonus Depreciation for tax purposes taken on certain components of Project 33, the deferred tax calculation for this project is computed separately for Federal and State purposes.  Specifically, for Federal taxes, certain assets received 50% bonus depreciation, which reduces the Federal tax basis to 50% of the plant balance.  A sample calculation of deferred taxes for Mar 2013 is shown below:</t>
  </si>
  <si>
    <t>Due to Bonus Depreciation for tax purposes taken on certain components of Project 35, the deferred tax calculation for this project is computed separately for Federal and State purposes.  Specifically, for Federal taxes, certain assets received 100% bonus depreciation, which reduces the Federal tax basis to 100% of the plant balance.  A sample calculation of deferred taxes for Mar 2013 is shown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</si>
</sst>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409]mmm\-yy;@"/>
    <numFmt numFmtId="166" formatCode="0.0000%"/>
  </numFmts>
  <fonts count="6" x14ac:knownFonts="1">
    <font>
      <sz val="10"/>
      <name val="Arial"/>
    </font>
    <font>
      <sz val="10"/>
      <name val="Arial"/>
      <family val="2"/>
    </font>
    <font>
      <b/>
      <sz val="10"/>
      <name val="Arial"/>
      <family val="2"/>
    </font>
    <font>
      <b/>
      <u/>
      <sz val="10"/>
      <name val="Arial"/>
      <family val="2"/>
    </font>
    <font>
      <sz val="10"/>
      <name val="Arial"/>
      <family val="2"/>
    </font>
    <font>
      <sz val="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3" fontId="5" fillId="0" borderId="0" applyFont="0" applyFill="0" applyBorder="0" applyAlignment="0" applyProtection="0"/>
  </cellStyleXfs>
  <cellXfs count="26">
    <xf numFmtId="0" fontId="0" fillId="0" borderId="0" xfId="0"/>
    <xf numFmtId="165" fontId="2" fillId="0" borderId="0" xfId="0" applyNumberFormat="1" applyFont="1" applyFill="1" applyAlignment="1"/>
    <xf numFmtId="0" fontId="2" fillId="0" borderId="0" xfId="0" applyFont="1" applyFill="1" applyAlignment="1"/>
    <xf numFmtId="165" fontId="0" fillId="0" borderId="0" xfId="0" applyNumberFormat="1"/>
    <xf numFmtId="165" fontId="2" fillId="0" borderId="1" xfId="0" applyNumberFormat="1" applyFont="1" applyBorder="1" applyAlignment="1">
      <alignment horizontal="center" wrapText="1"/>
    </xf>
    <xf numFmtId="0" fontId="2" fillId="0" borderId="1" xfId="0" applyFont="1" applyBorder="1" applyAlignment="1">
      <alignment horizontal="center" wrapText="1"/>
    </xf>
    <xf numFmtId="0" fontId="2" fillId="0" borderId="0" xfId="0" applyFont="1" applyAlignment="1">
      <alignment horizontal="center" wrapText="1"/>
    </xf>
    <xf numFmtId="41" fontId="0" fillId="0" borderId="0" xfId="0" applyNumberFormat="1"/>
    <xf numFmtId="166" fontId="0" fillId="0" borderId="0" xfId="0" applyNumberFormat="1"/>
    <xf numFmtId="165" fontId="3" fillId="0" borderId="0" xfId="0" quotePrefix="1" applyNumberFormat="1" applyFont="1" applyFill="1" applyBorder="1" applyAlignment="1">
      <alignment horizontal="left"/>
    </xf>
    <xf numFmtId="164" fontId="1" fillId="0" borderId="0" xfId="1" applyNumberFormat="1"/>
    <xf numFmtId="165" fontId="2" fillId="0" borderId="0" xfId="0" quotePrefix="1" applyNumberFormat="1" applyFont="1" applyFill="1" applyAlignment="1">
      <alignment horizontal="left"/>
    </xf>
    <xf numFmtId="0" fontId="2" fillId="0" borderId="0" xfId="0" quotePrefix="1" applyFont="1" applyFill="1" applyAlignment="1">
      <alignment horizontal="centerContinuous"/>
    </xf>
    <xf numFmtId="0" fontId="2" fillId="0" borderId="0" xfId="0" applyFont="1" applyFill="1" applyAlignment="1">
      <alignment horizontal="centerContinuous"/>
    </xf>
    <xf numFmtId="0" fontId="0" fillId="0" borderId="0" xfId="0" applyAlignment="1"/>
    <xf numFmtId="164" fontId="4" fillId="0" borderId="0" xfId="1" applyNumberFormat="1" applyFont="1"/>
    <xf numFmtId="165" fontId="4" fillId="0" borderId="0" xfId="0" applyNumberFormat="1" applyFont="1" applyAlignment="1">
      <alignment horizontal="left"/>
    </xf>
    <xf numFmtId="0" fontId="4" fillId="0" borderId="0" xfId="0" quotePrefix="1" applyFont="1" applyAlignment="1">
      <alignment horizontal="left"/>
    </xf>
    <xf numFmtId="43" fontId="0" fillId="0" borderId="0" xfId="1" applyFont="1"/>
    <xf numFmtId="43" fontId="0" fillId="0" borderId="0" xfId="0" applyNumberFormat="1"/>
    <xf numFmtId="164" fontId="0" fillId="0" borderId="0" xfId="0" applyNumberFormat="1"/>
    <xf numFmtId="0" fontId="4" fillId="0" borderId="0" xfId="0" applyFont="1"/>
    <xf numFmtId="43" fontId="4" fillId="0" borderId="0" xfId="1" applyFont="1"/>
    <xf numFmtId="41" fontId="4" fillId="0" borderId="0" xfId="0" applyNumberFormat="1" applyFont="1"/>
    <xf numFmtId="164" fontId="4" fillId="0" borderId="0" xfId="1" quotePrefix="1" applyNumberFormat="1" applyFont="1" applyAlignment="1">
      <alignment horizontal="left"/>
    </xf>
    <xf numFmtId="0" fontId="4" fillId="0" borderId="0" xfId="0" quotePrefix="1" applyNumberFormat="1" applyFont="1" applyAlignment="1">
      <alignment horizontal="left" wrapText="1"/>
    </xf>
  </cellXfs>
  <cellStyles count="3">
    <cellStyle name="Comma" xfId="1" builtinId="3"/>
    <cellStyle name="Comma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9"/>
  <sheetViews>
    <sheetView tabSelected="1" view="pageBreakPreview" zoomScaleNormal="100" zoomScaleSheetLayoutView="100" workbookViewId="0">
      <selection activeCell="K8" sqref="K8:K16"/>
    </sheetView>
  </sheetViews>
  <sheetFormatPr defaultRowHeight="12.75" x14ac:dyDescent="0.2"/>
  <cols>
    <col min="1" max="1" width="11.28515625" style="3" customWidth="1"/>
    <col min="2" max="2" width="1.7109375" customWidth="1"/>
    <col min="3" max="3" width="12.7109375" customWidth="1"/>
    <col min="4" max="5" width="14.28515625" bestFit="1" customWidth="1"/>
    <col min="6" max="8" width="12.7109375" customWidth="1"/>
    <col min="9" max="9" width="16.5703125" bestFit="1" customWidth="1"/>
    <col min="10" max="10" width="12.7109375" customWidth="1"/>
    <col min="11" max="11" width="14" customWidth="1"/>
    <col min="12" max="12" width="11.85546875" bestFit="1" customWidth="1"/>
  </cols>
  <sheetData>
    <row r="1" spans="1:12" x14ac:dyDescent="0.2">
      <c r="A1" s="12" t="s">
        <v>9</v>
      </c>
      <c r="B1" s="13"/>
      <c r="C1" s="13"/>
      <c r="D1" s="13"/>
      <c r="E1" s="13"/>
      <c r="F1" s="13"/>
      <c r="G1" s="13"/>
      <c r="H1" s="13"/>
      <c r="I1" s="13"/>
      <c r="J1" s="13"/>
    </row>
    <row r="2" spans="1:12" x14ac:dyDescent="0.2">
      <c r="A2" s="12" t="s">
        <v>10</v>
      </c>
      <c r="B2" s="13"/>
      <c r="C2" s="13"/>
      <c r="D2" s="13"/>
      <c r="E2" s="13"/>
      <c r="F2" s="13"/>
      <c r="G2" s="13"/>
      <c r="H2" s="13"/>
      <c r="I2" s="13"/>
      <c r="J2" s="13"/>
    </row>
    <row r="3" spans="1:12" x14ac:dyDescent="0.2">
      <c r="A3" s="13" t="s">
        <v>11</v>
      </c>
      <c r="B3" s="13"/>
      <c r="C3" s="13"/>
      <c r="D3" s="13"/>
      <c r="E3" s="13"/>
      <c r="F3" s="13"/>
      <c r="G3" s="13"/>
      <c r="H3" s="13"/>
      <c r="I3" s="13"/>
      <c r="J3" s="13"/>
    </row>
    <row r="4" spans="1:12" x14ac:dyDescent="0.2">
      <c r="A4" s="1"/>
      <c r="B4" s="2"/>
      <c r="C4" s="2"/>
      <c r="D4" s="2"/>
      <c r="E4" s="2"/>
      <c r="F4" s="2"/>
      <c r="G4" s="2"/>
      <c r="H4" s="2"/>
      <c r="I4" s="2"/>
      <c r="J4" s="2"/>
      <c r="K4" s="14"/>
    </row>
    <row r="5" spans="1:12" x14ac:dyDescent="0.2">
      <c r="A5" s="9" t="s">
        <v>14</v>
      </c>
    </row>
    <row r="6" spans="1:12" x14ac:dyDescent="0.2">
      <c r="A6" s="11" t="s">
        <v>19</v>
      </c>
    </row>
    <row r="8" spans="1:12" s="6" customFormat="1" ht="38.25" x14ac:dyDescent="0.2">
      <c r="A8" s="4" t="s">
        <v>0</v>
      </c>
      <c r="B8" s="5"/>
      <c r="C8" s="5" t="s">
        <v>1</v>
      </c>
      <c r="D8" s="5" t="s">
        <v>2</v>
      </c>
      <c r="E8" s="5" t="s">
        <v>3</v>
      </c>
      <c r="F8" s="5" t="s">
        <v>4</v>
      </c>
      <c r="G8" s="5" t="s">
        <v>5</v>
      </c>
      <c r="H8" s="5" t="s">
        <v>6</v>
      </c>
      <c r="I8" s="5" t="s">
        <v>7</v>
      </c>
      <c r="J8" s="5" t="s">
        <v>8</v>
      </c>
    </row>
    <row r="9" spans="1:12" x14ac:dyDescent="0.2">
      <c r="A9" s="3" t="s">
        <v>12</v>
      </c>
      <c r="I9" s="10">
        <v>16993413</v>
      </c>
    </row>
    <row r="10" spans="1:12" x14ac:dyDescent="0.2">
      <c r="A10" s="16">
        <v>41334</v>
      </c>
      <c r="C10" s="7">
        <v>91793424</v>
      </c>
      <c r="D10" s="15">
        <v>179762</v>
      </c>
      <c r="E10" s="15">
        <v>593165</v>
      </c>
      <c r="F10" s="7">
        <f t="shared" ref="F10:F15" si="0">E10-D10</f>
        <v>413403</v>
      </c>
      <c r="G10" s="8">
        <v>0.38900000000000001</v>
      </c>
      <c r="H10" s="7">
        <f t="shared" ref="H10:H15" si="1">F10*G10</f>
        <v>160813.76699999999</v>
      </c>
      <c r="I10" s="7">
        <f>I9+H10</f>
        <v>17154226.767000001</v>
      </c>
      <c r="J10" s="7">
        <v>0</v>
      </c>
      <c r="K10" s="22"/>
    </row>
    <row r="11" spans="1:12" x14ac:dyDescent="0.2">
      <c r="A11" s="16">
        <v>41365</v>
      </c>
      <c r="C11" s="7">
        <v>91793424</v>
      </c>
      <c r="D11" s="15">
        <v>179762</v>
      </c>
      <c r="E11" s="15">
        <v>593164</v>
      </c>
      <c r="F11" s="7">
        <f t="shared" si="0"/>
        <v>413402</v>
      </c>
      <c r="G11" s="8">
        <v>0.38900000000000001</v>
      </c>
      <c r="H11" s="7">
        <f t="shared" si="1"/>
        <v>160813.378</v>
      </c>
      <c r="I11" s="7">
        <f>I10+H11</f>
        <v>17315040.145</v>
      </c>
      <c r="J11" s="7">
        <v>0</v>
      </c>
      <c r="K11" s="22"/>
    </row>
    <row r="12" spans="1:12" x14ac:dyDescent="0.2">
      <c r="A12" s="16">
        <v>41395</v>
      </c>
      <c r="C12" s="7">
        <v>91793424</v>
      </c>
      <c r="D12" s="15">
        <v>179762</v>
      </c>
      <c r="E12" s="15">
        <v>593164</v>
      </c>
      <c r="F12" s="7">
        <f t="shared" si="0"/>
        <v>413402</v>
      </c>
      <c r="G12" s="8">
        <v>0.38900000000000001</v>
      </c>
      <c r="H12" s="7">
        <f t="shared" si="1"/>
        <v>160813.378</v>
      </c>
      <c r="I12" s="7">
        <f>I11+H12</f>
        <v>17475853.522999998</v>
      </c>
      <c r="J12" s="7">
        <v>0</v>
      </c>
      <c r="K12" s="18"/>
      <c r="L12" s="19" t="s">
        <v>15</v>
      </c>
    </row>
    <row r="13" spans="1:12" x14ac:dyDescent="0.2">
      <c r="A13" s="16">
        <v>41426</v>
      </c>
      <c r="C13" s="7">
        <v>91793424</v>
      </c>
      <c r="D13" s="15">
        <v>179762</v>
      </c>
      <c r="E13" s="15">
        <v>593164</v>
      </c>
      <c r="F13" s="7">
        <f t="shared" si="0"/>
        <v>413402</v>
      </c>
      <c r="G13" s="8">
        <v>0.38900000000000001</v>
      </c>
      <c r="H13" s="7">
        <f t="shared" si="1"/>
        <v>160813.378</v>
      </c>
      <c r="I13" s="7">
        <f>I12+H13</f>
        <v>17636666.900999997</v>
      </c>
      <c r="J13" s="7">
        <v>0</v>
      </c>
      <c r="K13" s="19"/>
      <c r="L13" s="19" t="s">
        <v>15</v>
      </c>
    </row>
    <row r="14" spans="1:12" x14ac:dyDescent="0.2">
      <c r="A14" s="16">
        <v>41456</v>
      </c>
      <c r="C14" s="7">
        <v>91793424</v>
      </c>
      <c r="D14" s="15">
        <v>179762</v>
      </c>
      <c r="E14" s="15">
        <v>593168</v>
      </c>
      <c r="F14" s="7">
        <f t="shared" si="0"/>
        <v>413406</v>
      </c>
      <c r="G14" s="8">
        <v>0.38900000000000001</v>
      </c>
      <c r="H14" s="7">
        <f t="shared" si="1"/>
        <v>160814.93400000001</v>
      </c>
      <c r="I14" s="7">
        <f>I13+H14-1</f>
        <v>17797480.834999997</v>
      </c>
      <c r="J14" s="7">
        <v>0</v>
      </c>
      <c r="K14" s="7"/>
    </row>
    <row r="15" spans="1:12" x14ac:dyDescent="0.2">
      <c r="A15" s="16">
        <v>41487</v>
      </c>
      <c r="C15" s="7">
        <v>91793424</v>
      </c>
      <c r="D15" s="15">
        <v>179762</v>
      </c>
      <c r="E15" s="15">
        <v>593167</v>
      </c>
      <c r="F15" s="7">
        <f t="shared" si="0"/>
        <v>413405</v>
      </c>
      <c r="G15" s="8">
        <v>0.38900000000000001</v>
      </c>
      <c r="H15" s="7">
        <f t="shared" si="1"/>
        <v>160814.54500000001</v>
      </c>
      <c r="I15" s="7">
        <f>I14+H15-1</f>
        <v>17958294.379999999</v>
      </c>
      <c r="J15" s="7">
        <v>0</v>
      </c>
    </row>
    <row r="16" spans="1:12" x14ac:dyDescent="0.2">
      <c r="A16" s="16"/>
      <c r="C16" s="7"/>
      <c r="D16" s="7"/>
      <c r="E16" s="7"/>
      <c r="F16" s="7"/>
      <c r="G16" s="7"/>
      <c r="H16" s="7"/>
      <c r="I16" s="7"/>
      <c r="J16" s="7"/>
    </row>
    <row r="17" spans="1:10" x14ac:dyDescent="0.2">
      <c r="A17" s="16"/>
      <c r="C17" s="7"/>
      <c r="D17" s="7"/>
      <c r="E17" s="7" t="s">
        <v>15</v>
      </c>
      <c r="F17" s="7"/>
      <c r="G17" s="7"/>
      <c r="H17" s="7"/>
      <c r="I17" s="7"/>
      <c r="J17" s="7"/>
    </row>
    <row r="18" spans="1:10" ht="55.5" customHeight="1" x14ac:dyDescent="0.2">
      <c r="A18" s="16"/>
      <c r="C18" s="25" t="s">
        <v>35</v>
      </c>
      <c r="D18" s="25"/>
      <c r="E18" s="25"/>
      <c r="F18" s="25"/>
      <c r="G18" s="25"/>
      <c r="H18" s="25"/>
      <c r="I18" s="25"/>
      <c r="J18" s="25"/>
    </row>
    <row r="19" spans="1:10" x14ac:dyDescent="0.2">
      <c r="C19" s="7"/>
      <c r="D19" s="15"/>
      <c r="E19" s="22"/>
      <c r="F19" s="7"/>
      <c r="G19" s="8"/>
      <c r="H19" s="7"/>
      <c r="I19" s="7"/>
      <c r="J19" s="7"/>
    </row>
    <row r="20" spans="1:10" x14ac:dyDescent="0.2">
      <c r="C20" s="7" t="s">
        <v>22</v>
      </c>
      <c r="D20" s="24" t="s">
        <v>23</v>
      </c>
      <c r="E20" s="22" t="s">
        <v>24</v>
      </c>
      <c r="F20" s="7" t="s">
        <v>25</v>
      </c>
      <c r="G20" s="8" t="s">
        <v>26</v>
      </c>
      <c r="H20" s="7" t="s">
        <v>27</v>
      </c>
      <c r="I20" s="7"/>
      <c r="J20" s="7"/>
    </row>
    <row r="21" spans="1:10" x14ac:dyDescent="0.2">
      <c r="C21" s="7">
        <v>45896712</v>
      </c>
      <c r="D21" s="15">
        <v>179762</v>
      </c>
      <c r="E21" s="15">
        <v>532251</v>
      </c>
      <c r="F21" s="7">
        <f>E21-D21</f>
        <v>352489</v>
      </c>
      <c r="G21" s="8">
        <v>0.35</v>
      </c>
      <c r="H21" s="7">
        <f>F21*G21</f>
        <v>123371.15</v>
      </c>
      <c r="I21" s="7"/>
      <c r="J21" s="7"/>
    </row>
    <row r="22" spans="1:10" x14ac:dyDescent="0.2">
      <c r="C22" s="7">
        <v>45896712</v>
      </c>
      <c r="D22" s="15"/>
      <c r="E22" s="15">
        <v>0</v>
      </c>
      <c r="F22" s="7">
        <f>E22-D22</f>
        <v>0</v>
      </c>
      <c r="G22" s="8">
        <v>0.35</v>
      </c>
      <c r="H22" s="7">
        <f>F22*G22</f>
        <v>0</v>
      </c>
      <c r="I22" s="7"/>
      <c r="J22" s="7"/>
    </row>
    <row r="23" spans="1:10" x14ac:dyDescent="0.2">
      <c r="C23" s="7" t="s">
        <v>28</v>
      </c>
      <c r="D23" s="15" t="s">
        <v>23</v>
      </c>
      <c r="E23" s="22" t="s">
        <v>29</v>
      </c>
      <c r="F23" s="7" t="s">
        <v>30</v>
      </c>
      <c r="G23" s="8" t="s">
        <v>31</v>
      </c>
      <c r="H23" s="7" t="s">
        <v>32</v>
      </c>
      <c r="I23" s="7"/>
      <c r="J23" s="7"/>
    </row>
    <row r="24" spans="1:10" x14ac:dyDescent="0.2">
      <c r="C24" s="7">
        <v>91793424</v>
      </c>
      <c r="D24" s="15">
        <v>179762</v>
      </c>
      <c r="E24" s="15">
        <v>1139838</v>
      </c>
      <c r="F24" s="7">
        <f>E24-D24</f>
        <v>960076</v>
      </c>
      <c r="G24" s="8">
        <v>0.06</v>
      </c>
      <c r="H24" s="7">
        <f>F24*G24</f>
        <v>57604.56</v>
      </c>
      <c r="I24" s="7"/>
      <c r="J24" s="7"/>
    </row>
    <row r="25" spans="1:10" x14ac:dyDescent="0.2">
      <c r="C25" s="7"/>
      <c r="D25" s="15"/>
      <c r="E25" s="22"/>
      <c r="F25" s="7"/>
      <c r="G25" s="8"/>
      <c r="H25" s="8" t="s">
        <v>33</v>
      </c>
      <c r="I25" s="7"/>
      <c r="J25" s="7"/>
    </row>
    <row r="26" spans="1:10" x14ac:dyDescent="0.2">
      <c r="C26" s="7"/>
      <c r="D26" s="15"/>
      <c r="E26" s="22"/>
      <c r="F26" s="7"/>
      <c r="G26" s="8"/>
      <c r="H26" s="7">
        <f>(H24)*-G21</f>
        <v>-20161.595999999998</v>
      </c>
      <c r="I26" s="7"/>
      <c r="J26" s="7"/>
    </row>
    <row r="27" spans="1:10" x14ac:dyDescent="0.2">
      <c r="H27" s="7"/>
      <c r="I27" s="7"/>
    </row>
    <row r="28" spans="1:10" x14ac:dyDescent="0.2">
      <c r="H28" s="7" t="s">
        <v>34</v>
      </c>
      <c r="I28" s="7"/>
    </row>
    <row r="29" spans="1:10" x14ac:dyDescent="0.2">
      <c r="H29" s="7">
        <f>SUM(H21,,H24,,H26,H22)</f>
        <v>160814.114</v>
      </c>
      <c r="I29" s="7"/>
    </row>
  </sheetData>
  <mergeCells count="1">
    <mergeCell ref="C18:J18"/>
  </mergeCells>
  <printOptions horizontalCentered="1"/>
  <pageMargins left="0.7" right="0.7" top="1.15625" bottom="0.75" header="0.55000000000000004" footer="0.3"/>
  <pageSetup scale="75" orientation="portrait" r:id="rId1"/>
  <headerFooter>
    <oddHeader>&amp;R&amp;"Times New Roman,Bold"&amp;12Attachment to Response to Question No. 3
Page &amp;P of &amp;N
Garrett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9"/>
  <sheetViews>
    <sheetView view="pageBreakPreview" zoomScaleNormal="100" zoomScaleSheetLayoutView="100" workbookViewId="0">
      <selection activeCell="C18" sqref="C18:J18"/>
    </sheetView>
  </sheetViews>
  <sheetFormatPr defaultRowHeight="12.75" x14ac:dyDescent="0.2"/>
  <cols>
    <col min="1" max="1" width="11.28515625" style="3" customWidth="1"/>
    <col min="2" max="2" width="1.7109375" customWidth="1"/>
    <col min="3" max="3" width="11.5703125" customWidth="1"/>
    <col min="4" max="4" width="12.85546875" customWidth="1"/>
    <col min="5" max="5" width="14.28515625" bestFit="1" customWidth="1"/>
    <col min="6" max="8" width="12.7109375" customWidth="1"/>
    <col min="9" max="9" width="16.5703125" bestFit="1" customWidth="1"/>
    <col min="10" max="10" width="12.7109375" customWidth="1"/>
    <col min="11" max="11" width="10.85546875" bestFit="1" customWidth="1"/>
  </cols>
  <sheetData>
    <row r="1" spans="1:11" x14ac:dyDescent="0.2">
      <c r="A1" s="12" t="s">
        <v>9</v>
      </c>
      <c r="B1" s="13"/>
      <c r="C1" s="13"/>
      <c r="D1" s="13"/>
      <c r="E1" s="13"/>
      <c r="F1" s="13"/>
      <c r="G1" s="13"/>
      <c r="H1" s="13"/>
      <c r="I1" s="13"/>
      <c r="J1" s="13"/>
    </row>
    <row r="2" spans="1:11" x14ac:dyDescent="0.2">
      <c r="A2" s="12" t="s">
        <v>10</v>
      </c>
      <c r="B2" s="13"/>
      <c r="C2" s="13"/>
      <c r="D2" s="13"/>
      <c r="E2" s="13"/>
      <c r="F2" s="13"/>
      <c r="G2" s="13"/>
      <c r="H2" s="13"/>
      <c r="I2" s="13"/>
      <c r="J2" s="13"/>
    </row>
    <row r="3" spans="1:11" x14ac:dyDescent="0.2">
      <c r="A3" s="13" t="s">
        <v>11</v>
      </c>
      <c r="B3" s="13"/>
      <c r="C3" s="13"/>
      <c r="D3" s="13"/>
      <c r="E3" s="13"/>
      <c r="F3" s="13"/>
      <c r="G3" s="13"/>
      <c r="H3" s="13"/>
      <c r="I3" s="13"/>
      <c r="J3" s="13"/>
    </row>
    <row r="4" spans="1:11" x14ac:dyDescent="0.2">
      <c r="A4" s="1"/>
      <c r="B4" s="2"/>
      <c r="C4" s="2"/>
      <c r="D4" s="2"/>
      <c r="E4" s="2"/>
      <c r="F4" s="2"/>
      <c r="G4" s="2"/>
      <c r="H4" s="2"/>
      <c r="I4" s="2"/>
      <c r="J4" s="2"/>
      <c r="K4" s="14"/>
    </row>
    <row r="5" spans="1:11" x14ac:dyDescent="0.2">
      <c r="A5" s="9" t="s">
        <v>14</v>
      </c>
    </row>
    <row r="6" spans="1:11" x14ac:dyDescent="0.2">
      <c r="A6" s="11" t="s">
        <v>18</v>
      </c>
    </row>
    <row r="8" spans="1:11" s="6" customFormat="1" ht="38.25" x14ac:dyDescent="0.2">
      <c r="A8" s="4" t="s">
        <v>0</v>
      </c>
      <c r="B8" s="5"/>
      <c r="C8" s="5" t="s">
        <v>1</v>
      </c>
      <c r="D8" s="5" t="s">
        <v>2</v>
      </c>
      <c r="E8" s="5" t="s">
        <v>3</v>
      </c>
      <c r="F8" s="5" t="s">
        <v>4</v>
      </c>
      <c r="G8" s="5" t="s">
        <v>5</v>
      </c>
      <c r="H8" s="5" t="s">
        <v>6</v>
      </c>
      <c r="I8" s="5" t="s">
        <v>7</v>
      </c>
      <c r="J8" s="5" t="s">
        <v>8</v>
      </c>
    </row>
    <row r="9" spans="1:11" x14ac:dyDescent="0.2">
      <c r="A9" s="3" t="s">
        <v>12</v>
      </c>
      <c r="I9" s="10">
        <v>861626</v>
      </c>
    </row>
    <row r="10" spans="1:11" x14ac:dyDescent="0.2">
      <c r="A10" s="16">
        <v>41334</v>
      </c>
      <c r="C10" s="7">
        <v>16622587</v>
      </c>
      <c r="D10" s="15">
        <v>22343</v>
      </c>
      <c r="E10" s="15">
        <v>704140</v>
      </c>
      <c r="F10" s="7">
        <f t="shared" ref="F10:F15" si="0">E10-D10</f>
        <v>681797</v>
      </c>
      <c r="G10" s="8">
        <v>0.38900000000000001</v>
      </c>
      <c r="H10" s="7">
        <f t="shared" ref="H10:H15" si="1">F10*G10</f>
        <v>265219.033</v>
      </c>
      <c r="I10" s="7">
        <f>I9+H10-1</f>
        <v>1126844.0330000001</v>
      </c>
      <c r="J10" s="7">
        <v>0</v>
      </c>
      <c r="K10" s="23"/>
    </row>
    <row r="11" spans="1:11" x14ac:dyDescent="0.2">
      <c r="A11" s="16">
        <v>41365</v>
      </c>
      <c r="C11" s="7">
        <v>16622587</v>
      </c>
      <c r="D11" s="15">
        <v>22343</v>
      </c>
      <c r="E11" s="15">
        <v>703623</v>
      </c>
      <c r="F11" s="7">
        <f t="shared" si="0"/>
        <v>681280</v>
      </c>
      <c r="G11" s="8">
        <v>0.38900000000000001</v>
      </c>
      <c r="H11" s="7">
        <f t="shared" si="1"/>
        <v>265017.92</v>
      </c>
      <c r="I11" s="7">
        <f>I10+H11</f>
        <v>1391861.953</v>
      </c>
      <c r="J11" s="7">
        <v>0</v>
      </c>
      <c r="K11" s="23"/>
    </row>
    <row r="12" spans="1:11" x14ac:dyDescent="0.2">
      <c r="A12" s="16">
        <v>41395</v>
      </c>
      <c r="C12" s="7">
        <v>16622587</v>
      </c>
      <c r="D12" s="15">
        <v>22343</v>
      </c>
      <c r="E12" s="15">
        <v>703625</v>
      </c>
      <c r="F12" s="7">
        <f t="shared" si="0"/>
        <v>681282</v>
      </c>
      <c r="G12" s="8">
        <v>0.38900000000000001</v>
      </c>
      <c r="H12" s="7">
        <f t="shared" si="1"/>
        <v>265018.69800000003</v>
      </c>
      <c r="I12" s="7">
        <f>I11+H12-1</f>
        <v>1656879.6510000001</v>
      </c>
      <c r="J12" s="7">
        <v>0</v>
      </c>
    </row>
    <row r="13" spans="1:11" x14ac:dyDescent="0.2">
      <c r="A13" s="16">
        <v>41426</v>
      </c>
      <c r="C13" s="7">
        <v>16622587</v>
      </c>
      <c r="D13" s="15">
        <v>22343</v>
      </c>
      <c r="E13" s="15">
        <v>703623</v>
      </c>
      <c r="F13" s="7">
        <f t="shared" si="0"/>
        <v>681280</v>
      </c>
      <c r="G13" s="8">
        <v>0.38900000000000001</v>
      </c>
      <c r="H13" s="7">
        <f t="shared" si="1"/>
        <v>265017.92</v>
      </c>
      <c r="I13" s="7">
        <f>I12+H13</f>
        <v>1921897.571</v>
      </c>
      <c r="J13" s="7">
        <v>0</v>
      </c>
    </row>
    <row r="14" spans="1:11" x14ac:dyDescent="0.2">
      <c r="A14" s="16">
        <v>41456</v>
      </c>
      <c r="C14" s="7">
        <v>16622587</v>
      </c>
      <c r="D14" s="15">
        <v>22343</v>
      </c>
      <c r="E14" s="15">
        <v>703627</v>
      </c>
      <c r="F14" s="7">
        <f t="shared" si="0"/>
        <v>681284</v>
      </c>
      <c r="G14" s="8">
        <v>0.38900000000000001</v>
      </c>
      <c r="H14" s="7">
        <f t="shared" si="1"/>
        <v>265019.47600000002</v>
      </c>
      <c r="I14" s="7">
        <f>I13+H14-1</f>
        <v>2186916.0470000003</v>
      </c>
      <c r="J14" s="7">
        <v>0</v>
      </c>
      <c r="K14" s="23" t="s">
        <v>15</v>
      </c>
    </row>
    <row r="15" spans="1:11" x14ac:dyDescent="0.2">
      <c r="A15" s="16">
        <v>41487</v>
      </c>
      <c r="C15" s="7">
        <v>16622587</v>
      </c>
      <c r="D15" s="15">
        <v>22343</v>
      </c>
      <c r="E15" s="15">
        <v>703626</v>
      </c>
      <c r="F15" s="7">
        <f t="shared" si="0"/>
        <v>681283</v>
      </c>
      <c r="G15" s="8">
        <v>0.38900000000000001</v>
      </c>
      <c r="H15" s="7">
        <f t="shared" si="1"/>
        <v>265019.087</v>
      </c>
      <c r="I15" s="7">
        <f>I14+H15-1</f>
        <v>2451934.1340000001</v>
      </c>
      <c r="J15" s="7">
        <v>0</v>
      </c>
      <c r="K15" s="21" t="s">
        <v>15</v>
      </c>
    </row>
    <row r="16" spans="1:11" x14ac:dyDescent="0.2">
      <c r="A16" s="16"/>
      <c r="C16" s="7"/>
      <c r="D16" s="7"/>
      <c r="E16" s="7"/>
      <c r="F16" s="7"/>
      <c r="G16" s="7"/>
      <c r="H16" s="7"/>
      <c r="I16" s="7"/>
      <c r="J16" s="7"/>
    </row>
    <row r="17" spans="1:10" x14ac:dyDescent="0.2">
      <c r="A17" s="16"/>
      <c r="C17" s="7"/>
      <c r="D17" s="7"/>
      <c r="E17" s="7"/>
      <c r="F17" s="7"/>
      <c r="G17" s="7"/>
      <c r="H17" s="7"/>
      <c r="I17" s="7"/>
      <c r="J17" s="7"/>
    </row>
    <row r="18" spans="1:10" ht="55.5" customHeight="1" x14ac:dyDescent="0.2">
      <c r="A18" s="16"/>
      <c r="C18" s="25" t="s">
        <v>36</v>
      </c>
      <c r="D18" s="25"/>
      <c r="E18" s="25"/>
      <c r="F18" s="25"/>
      <c r="G18" s="25"/>
      <c r="H18" s="25"/>
      <c r="I18" s="25"/>
      <c r="J18" s="25"/>
    </row>
    <row r="19" spans="1:10" x14ac:dyDescent="0.2">
      <c r="C19" s="7"/>
      <c r="D19" s="15"/>
      <c r="E19" s="22"/>
      <c r="F19" s="7"/>
      <c r="G19" s="8"/>
      <c r="H19" s="7"/>
      <c r="I19" s="7"/>
      <c r="J19" s="7"/>
    </row>
    <row r="20" spans="1:10" x14ac:dyDescent="0.2">
      <c r="C20" s="7" t="s">
        <v>22</v>
      </c>
      <c r="D20" s="24" t="s">
        <v>23</v>
      </c>
      <c r="E20" s="22" t="s">
        <v>24</v>
      </c>
      <c r="F20" s="7" t="s">
        <v>25</v>
      </c>
      <c r="G20" s="8" t="s">
        <v>26</v>
      </c>
      <c r="H20" s="7" t="s">
        <v>27</v>
      </c>
      <c r="I20" s="7"/>
      <c r="J20" s="7"/>
    </row>
    <row r="21" spans="1:10" x14ac:dyDescent="0.2">
      <c r="C21" s="7">
        <v>8311293</v>
      </c>
      <c r="D21" s="15">
        <v>22343</v>
      </c>
      <c r="E21" s="15">
        <v>66520</v>
      </c>
      <c r="F21" s="7">
        <f>E21-D21</f>
        <v>44177</v>
      </c>
      <c r="G21" s="8">
        <v>0.35</v>
      </c>
      <c r="H21" s="7">
        <f>F21*G21</f>
        <v>15461.949999999999</v>
      </c>
      <c r="I21" s="7"/>
      <c r="J21" s="7"/>
    </row>
    <row r="22" spans="1:10" x14ac:dyDescent="0.2">
      <c r="C22" s="7">
        <v>8311293</v>
      </c>
      <c r="D22" s="15"/>
      <c r="E22" s="15">
        <v>692608</v>
      </c>
      <c r="F22" s="7">
        <f>E22-D22</f>
        <v>692608</v>
      </c>
      <c r="G22" s="8">
        <v>0.35</v>
      </c>
      <c r="H22" s="7">
        <f>F22*G22</f>
        <v>242412.79999999999</v>
      </c>
      <c r="I22" s="7"/>
      <c r="J22" s="7"/>
    </row>
    <row r="23" spans="1:10" x14ac:dyDescent="0.2">
      <c r="C23" s="7" t="s">
        <v>28</v>
      </c>
      <c r="D23" s="15" t="s">
        <v>23</v>
      </c>
      <c r="E23" s="22" t="s">
        <v>29</v>
      </c>
      <c r="F23" s="7" t="s">
        <v>30</v>
      </c>
      <c r="G23" s="8" t="s">
        <v>31</v>
      </c>
      <c r="H23" s="7" t="s">
        <v>32</v>
      </c>
      <c r="I23" s="7"/>
      <c r="J23" s="7"/>
    </row>
    <row r="24" spans="1:10" x14ac:dyDescent="0.2">
      <c r="C24" s="7">
        <v>16622587</v>
      </c>
      <c r="D24" s="15">
        <v>22343</v>
      </c>
      <c r="E24" s="15">
        <v>205504</v>
      </c>
      <c r="F24" s="7">
        <f>E24-D24</f>
        <v>183161</v>
      </c>
      <c r="G24" s="8">
        <v>0.06</v>
      </c>
      <c r="H24" s="7">
        <f>F24*G24</f>
        <v>10989.66</v>
      </c>
      <c r="I24" s="7"/>
      <c r="J24" s="7"/>
    </row>
    <row r="25" spans="1:10" x14ac:dyDescent="0.2">
      <c r="C25" s="7"/>
      <c r="D25" s="15"/>
      <c r="E25" s="22"/>
      <c r="F25" s="7"/>
      <c r="G25" s="8"/>
      <c r="H25" s="8" t="s">
        <v>33</v>
      </c>
      <c r="I25" s="7"/>
      <c r="J25" s="7"/>
    </row>
    <row r="26" spans="1:10" x14ac:dyDescent="0.2">
      <c r="C26" s="7"/>
      <c r="D26" s="15"/>
      <c r="E26" s="22"/>
      <c r="F26" s="7"/>
      <c r="G26" s="8"/>
      <c r="H26" s="7">
        <f>(H24)*-G21</f>
        <v>-3846.3809999999999</v>
      </c>
      <c r="I26" s="7"/>
      <c r="J26" s="7"/>
    </row>
    <row r="27" spans="1:10" x14ac:dyDescent="0.2">
      <c r="C27" s="7"/>
      <c r="D27" s="15"/>
      <c r="E27" s="22"/>
      <c r="F27" s="7"/>
      <c r="G27" s="8"/>
      <c r="H27" s="7"/>
      <c r="I27" s="7"/>
      <c r="J27" s="7"/>
    </row>
    <row r="28" spans="1:10" x14ac:dyDescent="0.2">
      <c r="C28" s="7"/>
      <c r="D28" s="15"/>
      <c r="E28" s="22"/>
      <c r="F28" s="7"/>
      <c r="G28" s="8"/>
      <c r="H28" s="7" t="s">
        <v>34</v>
      </c>
      <c r="I28" s="7"/>
      <c r="J28" s="7"/>
    </row>
    <row r="29" spans="1:10" x14ac:dyDescent="0.2">
      <c r="C29" s="7"/>
      <c r="D29" s="15"/>
      <c r="E29" s="22"/>
      <c r="F29" s="7"/>
      <c r="G29" s="8"/>
      <c r="H29" s="7">
        <f>SUM(H21,,H24,,H26,H22)</f>
        <v>265018.02899999998</v>
      </c>
      <c r="I29" s="7"/>
      <c r="J29" s="7"/>
    </row>
  </sheetData>
  <mergeCells count="1">
    <mergeCell ref="C18:J18"/>
  </mergeCells>
  <printOptions horizontalCentered="1"/>
  <pageMargins left="0.7" right="0.7" top="1.15625" bottom="0.75" header="0.55000000000000004" footer="0.3"/>
  <pageSetup scale="77" orientation="portrait" r:id="rId1"/>
  <headerFooter>
    <oddHeader>&amp;R&amp;"Times New Roman,Bold"&amp;12Attachment to Response to Question No. 3
Page &amp;P of &amp;N
Garrett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29"/>
  <sheetViews>
    <sheetView view="pageBreakPreview" zoomScaleNormal="100" zoomScaleSheetLayoutView="100" workbookViewId="0">
      <selection activeCell="A18" sqref="A18:IV18"/>
    </sheetView>
  </sheetViews>
  <sheetFormatPr defaultRowHeight="12.75" x14ac:dyDescent="0.2"/>
  <cols>
    <col min="1" max="1" width="11.28515625" style="3" customWidth="1"/>
    <col min="2" max="2" width="1.7109375" customWidth="1"/>
    <col min="3" max="4" width="12.7109375" customWidth="1"/>
    <col min="5" max="5" width="14.28515625" bestFit="1" customWidth="1"/>
    <col min="6" max="8" width="12.7109375" customWidth="1"/>
    <col min="9" max="9" width="16.5703125" bestFit="1" customWidth="1"/>
    <col min="10" max="10" width="12.7109375" customWidth="1"/>
    <col min="11" max="11" width="11.28515625" bestFit="1" customWidth="1"/>
  </cols>
  <sheetData>
    <row r="1" spans="1:11" x14ac:dyDescent="0.2">
      <c r="A1" s="12" t="s">
        <v>9</v>
      </c>
      <c r="B1" s="13"/>
      <c r="C1" s="13"/>
      <c r="D1" s="13"/>
      <c r="E1" s="13"/>
      <c r="F1" s="13"/>
      <c r="G1" s="13"/>
      <c r="H1" s="13"/>
      <c r="I1" s="13"/>
      <c r="J1" s="13"/>
    </row>
    <row r="2" spans="1:11" x14ac:dyDescent="0.2">
      <c r="A2" s="12" t="s">
        <v>10</v>
      </c>
      <c r="B2" s="13"/>
      <c r="C2" s="13"/>
      <c r="D2" s="13"/>
      <c r="E2" s="13"/>
      <c r="F2" s="13"/>
      <c r="G2" s="13"/>
      <c r="H2" s="13"/>
      <c r="I2" s="13"/>
      <c r="J2" s="13"/>
    </row>
    <row r="3" spans="1:11" x14ac:dyDescent="0.2">
      <c r="A3" s="13" t="s">
        <v>11</v>
      </c>
      <c r="B3" s="13"/>
      <c r="C3" s="13"/>
      <c r="D3" s="13"/>
      <c r="E3" s="13"/>
      <c r="F3" s="13"/>
      <c r="G3" s="13"/>
      <c r="H3" s="13"/>
      <c r="I3" s="13"/>
      <c r="J3" s="13"/>
    </row>
    <row r="4" spans="1:11" x14ac:dyDescent="0.2">
      <c r="A4" s="1"/>
      <c r="B4" s="2"/>
      <c r="C4" s="2"/>
      <c r="D4" s="2"/>
      <c r="E4" s="2"/>
      <c r="F4" s="2"/>
      <c r="G4" s="2"/>
      <c r="H4" s="2"/>
      <c r="I4" s="2"/>
      <c r="J4" s="2"/>
      <c r="K4" s="14"/>
    </row>
    <row r="5" spans="1:11" x14ac:dyDescent="0.2">
      <c r="A5" s="9" t="s">
        <v>14</v>
      </c>
    </row>
    <row r="6" spans="1:11" x14ac:dyDescent="0.2">
      <c r="A6" s="11" t="s">
        <v>21</v>
      </c>
    </row>
    <row r="8" spans="1:11" s="6" customFormat="1" ht="38.25" x14ac:dyDescent="0.2">
      <c r="A8" s="4" t="s">
        <v>0</v>
      </c>
      <c r="B8" s="5"/>
      <c r="C8" s="5" t="s">
        <v>1</v>
      </c>
      <c r="D8" s="5" t="s">
        <v>2</v>
      </c>
      <c r="E8" s="5" t="s">
        <v>3</v>
      </c>
      <c r="F8" s="5" t="s">
        <v>4</v>
      </c>
      <c r="G8" s="5" t="s">
        <v>5</v>
      </c>
      <c r="H8" s="5" t="s">
        <v>6</v>
      </c>
      <c r="I8" s="5" t="s">
        <v>7</v>
      </c>
      <c r="J8" s="5" t="s">
        <v>8</v>
      </c>
    </row>
    <row r="9" spans="1:11" x14ac:dyDescent="0.2">
      <c r="A9" s="3" t="s">
        <v>12</v>
      </c>
      <c r="I9" s="10">
        <v>435</v>
      </c>
    </row>
    <row r="10" spans="1:11" x14ac:dyDescent="0.2">
      <c r="A10" s="16">
        <v>41334</v>
      </c>
      <c r="C10" s="7">
        <v>34137</v>
      </c>
      <c r="D10" s="15">
        <v>406</v>
      </c>
      <c r="E10" s="15">
        <v>1506</v>
      </c>
      <c r="F10" s="7">
        <f t="shared" ref="F10:F15" si="0">E10-D10</f>
        <v>1100</v>
      </c>
      <c r="G10" s="8">
        <v>0.38900000000000001</v>
      </c>
      <c r="H10" s="7">
        <f t="shared" ref="H10:H15" si="1">F10*G10</f>
        <v>427.90000000000003</v>
      </c>
      <c r="I10" s="7">
        <f t="shared" ref="I10:I15" si="2">I9+H10-1</f>
        <v>861.90000000000009</v>
      </c>
      <c r="J10" s="7">
        <v>0</v>
      </c>
      <c r="K10" s="23"/>
    </row>
    <row r="11" spans="1:11" x14ac:dyDescent="0.2">
      <c r="A11" s="16">
        <v>41365</v>
      </c>
      <c r="C11" s="7">
        <v>34137</v>
      </c>
      <c r="D11" s="15">
        <v>406</v>
      </c>
      <c r="E11" s="15">
        <v>2257</v>
      </c>
      <c r="F11" s="7">
        <f t="shared" si="0"/>
        <v>1851</v>
      </c>
      <c r="G11" s="8">
        <v>0.38900000000000001</v>
      </c>
      <c r="H11" s="7">
        <f t="shared" si="1"/>
        <v>720.03899999999999</v>
      </c>
      <c r="I11" s="7">
        <f t="shared" si="2"/>
        <v>1580.9390000000001</v>
      </c>
      <c r="J11" s="7">
        <v>0</v>
      </c>
      <c r="K11" s="23"/>
    </row>
    <row r="12" spans="1:11" x14ac:dyDescent="0.2">
      <c r="A12" s="16">
        <v>41395</v>
      </c>
      <c r="C12" s="7">
        <v>2335800</v>
      </c>
      <c r="D12" s="15">
        <v>2622</v>
      </c>
      <c r="E12" s="15">
        <v>133293</v>
      </c>
      <c r="F12" s="7">
        <f t="shared" si="0"/>
        <v>130671</v>
      </c>
      <c r="G12" s="8">
        <v>0.38900000000000001</v>
      </c>
      <c r="H12" s="7">
        <f t="shared" si="1"/>
        <v>50831.019</v>
      </c>
      <c r="I12" s="7">
        <f t="shared" si="2"/>
        <v>52410.957999999999</v>
      </c>
      <c r="J12" s="7">
        <v>0</v>
      </c>
    </row>
    <row r="13" spans="1:11" x14ac:dyDescent="0.2">
      <c r="A13" s="16">
        <v>41426</v>
      </c>
      <c r="C13" s="7">
        <v>2335800</v>
      </c>
      <c r="D13" s="15">
        <v>4837</v>
      </c>
      <c r="E13" s="15">
        <v>135284</v>
      </c>
      <c r="F13" s="7">
        <f t="shared" si="0"/>
        <v>130447</v>
      </c>
      <c r="G13" s="8">
        <v>0.38900000000000001</v>
      </c>
      <c r="H13" s="7">
        <f t="shared" si="1"/>
        <v>50743.883000000002</v>
      </c>
      <c r="I13" s="7">
        <f t="shared" si="2"/>
        <v>103153.841</v>
      </c>
      <c r="J13" s="7">
        <v>0</v>
      </c>
      <c r="K13" s="21" t="s">
        <v>15</v>
      </c>
    </row>
    <row r="14" spans="1:11" x14ac:dyDescent="0.2">
      <c r="A14" s="16">
        <v>41456</v>
      </c>
      <c r="C14" s="7">
        <v>2335800</v>
      </c>
      <c r="D14" s="15">
        <v>4837</v>
      </c>
      <c r="E14" s="15">
        <v>135284</v>
      </c>
      <c r="F14" s="7">
        <f t="shared" si="0"/>
        <v>130447</v>
      </c>
      <c r="G14" s="8">
        <v>0.38900000000000001</v>
      </c>
      <c r="H14" s="7">
        <f t="shared" si="1"/>
        <v>50743.883000000002</v>
      </c>
      <c r="I14" s="7">
        <f t="shared" si="2"/>
        <v>153896.72399999999</v>
      </c>
      <c r="J14" s="7">
        <v>0</v>
      </c>
      <c r="K14" s="23"/>
    </row>
    <row r="15" spans="1:11" x14ac:dyDescent="0.2">
      <c r="A15" s="16">
        <v>41487</v>
      </c>
      <c r="C15" s="7">
        <v>2335800</v>
      </c>
      <c r="D15" s="15">
        <v>4837</v>
      </c>
      <c r="E15" s="15">
        <v>135284</v>
      </c>
      <c r="F15" s="7">
        <f t="shared" si="0"/>
        <v>130447</v>
      </c>
      <c r="G15" s="8">
        <v>0.38900000000000001</v>
      </c>
      <c r="H15" s="7">
        <f t="shared" si="1"/>
        <v>50743.883000000002</v>
      </c>
      <c r="I15" s="7">
        <f t="shared" si="2"/>
        <v>204639.60699999999</v>
      </c>
      <c r="J15" s="7">
        <v>0</v>
      </c>
    </row>
    <row r="16" spans="1:11" x14ac:dyDescent="0.2">
      <c r="A16" s="16"/>
      <c r="C16" s="7"/>
      <c r="D16" s="7"/>
      <c r="E16" s="7"/>
      <c r="F16" s="7"/>
      <c r="G16" s="7"/>
      <c r="H16" s="7"/>
      <c r="I16" s="7"/>
      <c r="J16" s="7"/>
    </row>
    <row r="17" spans="1:10" x14ac:dyDescent="0.2">
      <c r="A17" s="16"/>
      <c r="C17" s="7"/>
      <c r="D17" s="7"/>
      <c r="E17" s="7"/>
      <c r="F17" s="7"/>
      <c r="G17" s="7"/>
      <c r="H17" s="7"/>
      <c r="I17" s="7"/>
      <c r="J17" s="7"/>
    </row>
    <row r="18" spans="1:10" ht="54" customHeight="1" x14ac:dyDescent="0.2">
      <c r="A18" s="16"/>
      <c r="C18" s="25" t="s">
        <v>37</v>
      </c>
      <c r="D18" s="25"/>
      <c r="E18" s="25"/>
      <c r="F18" s="25"/>
      <c r="G18" s="25"/>
      <c r="H18" s="25"/>
      <c r="I18" s="25"/>
      <c r="J18" s="25"/>
    </row>
    <row r="19" spans="1:10" x14ac:dyDescent="0.2">
      <c r="C19" s="7"/>
      <c r="D19" s="15"/>
      <c r="E19" s="22"/>
      <c r="F19" s="7"/>
      <c r="G19" s="8"/>
      <c r="H19" s="7"/>
      <c r="I19" s="7"/>
      <c r="J19" s="7"/>
    </row>
    <row r="20" spans="1:10" x14ac:dyDescent="0.2">
      <c r="C20" s="7" t="s">
        <v>22</v>
      </c>
      <c r="D20" s="24" t="s">
        <v>23</v>
      </c>
      <c r="E20" s="22" t="s">
        <v>24</v>
      </c>
      <c r="F20" s="7" t="s">
        <v>25</v>
      </c>
      <c r="G20" s="8" t="s">
        <v>26</v>
      </c>
      <c r="H20" s="7" t="s">
        <v>27</v>
      </c>
      <c r="I20" s="7"/>
      <c r="J20" s="7"/>
    </row>
    <row r="21" spans="1:10" x14ac:dyDescent="0.2">
      <c r="C21" s="7">
        <v>1167900</v>
      </c>
      <c r="D21" s="15">
        <v>4837</v>
      </c>
      <c r="E21" s="15">
        <v>1994</v>
      </c>
      <c r="F21" s="7">
        <f>E21-D21</f>
        <v>-2843</v>
      </c>
      <c r="G21" s="8">
        <v>0.35</v>
      </c>
      <c r="H21" s="7">
        <f>F21*G21</f>
        <v>-995.05</v>
      </c>
      <c r="I21" s="7"/>
      <c r="J21" s="7"/>
    </row>
    <row r="22" spans="1:10" x14ac:dyDescent="0.2">
      <c r="C22" s="7">
        <v>1167900</v>
      </c>
      <c r="D22" s="15"/>
      <c r="E22" s="15">
        <f>1167900/8</f>
        <v>145987.5</v>
      </c>
      <c r="F22" s="7">
        <f>E22-D22</f>
        <v>145987.5</v>
      </c>
      <c r="G22" s="8">
        <v>0.35</v>
      </c>
      <c r="H22" s="7">
        <f>F22*G22</f>
        <v>51095.625</v>
      </c>
      <c r="I22" s="7"/>
      <c r="J22" s="7"/>
    </row>
    <row r="23" spans="1:10" x14ac:dyDescent="0.2">
      <c r="C23" s="7" t="s">
        <v>28</v>
      </c>
      <c r="D23" s="15" t="s">
        <v>23</v>
      </c>
      <c r="E23" s="22" t="s">
        <v>29</v>
      </c>
      <c r="F23" s="7" t="s">
        <v>30</v>
      </c>
      <c r="G23" s="8" t="s">
        <v>31</v>
      </c>
      <c r="H23" s="7" t="s">
        <v>32</v>
      </c>
      <c r="I23" s="7"/>
      <c r="J23" s="7"/>
    </row>
    <row r="24" spans="1:10" x14ac:dyDescent="0.2">
      <c r="C24" s="7">
        <v>2335800</v>
      </c>
      <c r="D24" s="15">
        <v>4837</v>
      </c>
      <c r="E24" s="15">
        <f>(166049/8)+(6828/11)</f>
        <v>21376.852272727272</v>
      </c>
      <c r="F24" s="7">
        <f>E24-D24</f>
        <v>16539.852272727272</v>
      </c>
      <c r="G24" s="8">
        <v>0.06</v>
      </c>
      <c r="H24" s="7">
        <f>F24*G24</f>
        <v>992.39113636363629</v>
      </c>
      <c r="I24" s="7"/>
      <c r="J24" s="7"/>
    </row>
    <row r="25" spans="1:10" x14ac:dyDescent="0.2">
      <c r="C25" s="7"/>
      <c r="D25" s="15"/>
      <c r="E25" s="22"/>
      <c r="F25" s="7"/>
      <c r="G25" s="8"/>
      <c r="H25" s="8" t="s">
        <v>33</v>
      </c>
      <c r="I25" s="7"/>
      <c r="J25" s="7"/>
    </row>
    <row r="26" spans="1:10" x14ac:dyDescent="0.2">
      <c r="C26" s="7"/>
      <c r="D26" s="15"/>
      <c r="E26" s="22"/>
      <c r="F26" s="7"/>
      <c r="G26" s="8"/>
      <c r="H26" s="7">
        <f>(H24)*-G21</f>
        <v>-347.33689772727269</v>
      </c>
      <c r="I26" s="7"/>
      <c r="J26" s="7"/>
    </row>
    <row r="27" spans="1:10" x14ac:dyDescent="0.2">
      <c r="C27" s="7"/>
      <c r="D27" s="15"/>
      <c r="E27" s="22"/>
      <c r="F27" s="7"/>
      <c r="G27" s="8"/>
      <c r="H27" s="7"/>
      <c r="I27" s="7"/>
      <c r="J27" s="7"/>
    </row>
    <row r="28" spans="1:10" x14ac:dyDescent="0.2">
      <c r="C28" s="7"/>
      <c r="D28" s="15"/>
      <c r="E28" s="22"/>
      <c r="F28" s="7"/>
      <c r="G28" s="8"/>
      <c r="H28" s="7" t="s">
        <v>34</v>
      </c>
      <c r="I28" s="7"/>
      <c r="J28" s="7"/>
    </row>
    <row r="29" spans="1:10" x14ac:dyDescent="0.2">
      <c r="C29" s="7"/>
      <c r="D29" s="15"/>
      <c r="E29" s="22"/>
      <c r="F29" s="7"/>
      <c r="G29" s="8"/>
      <c r="H29" s="7">
        <f>SUM(H21,,H24,,H26,H22)</f>
        <v>50745.629238636364</v>
      </c>
      <c r="I29" s="7"/>
      <c r="J29" s="7"/>
    </row>
  </sheetData>
  <mergeCells count="1">
    <mergeCell ref="C18:J18"/>
  </mergeCells>
  <printOptions horizontalCentered="1"/>
  <pageMargins left="0.7" right="0.7" top="1.15625" bottom="0.75" header="0.55000000000000004" footer="0.3"/>
  <pageSetup scale="76" orientation="portrait" r:id="rId1"/>
  <headerFooter>
    <oddHeader>&amp;R&amp;"Times New Roman,Bold"&amp;12Attachment to Response to Question No. 3
Page &amp;P of &amp;N
Garrett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29"/>
  <sheetViews>
    <sheetView view="pageBreakPreview" zoomScaleNormal="100" zoomScaleSheetLayoutView="100" workbookViewId="0">
      <selection activeCell="F45" sqref="F45"/>
    </sheetView>
  </sheetViews>
  <sheetFormatPr defaultRowHeight="12.75" x14ac:dyDescent="0.2"/>
  <cols>
    <col min="1" max="1" width="11.28515625" style="3" customWidth="1"/>
    <col min="2" max="2" width="1.7109375" customWidth="1"/>
    <col min="3" max="3" width="12.7109375" customWidth="1"/>
    <col min="4" max="5" width="14.28515625" bestFit="1" customWidth="1"/>
    <col min="6" max="8" width="12.7109375" customWidth="1"/>
    <col min="9" max="9" width="16.5703125" bestFit="1" customWidth="1"/>
    <col min="10" max="10" width="12.7109375" customWidth="1"/>
  </cols>
  <sheetData>
    <row r="1" spans="1:11" x14ac:dyDescent="0.2">
      <c r="A1" s="12" t="s">
        <v>9</v>
      </c>
      <c r="B1" s="13"/>
      <c r="C1" s="13"/>
      <c r="D1" s="13"/>
      <c r="E1" s="13"/>
      <c r="F1" s="13"/>
      <c r="G1" s="13"/>
      <c r="H1" s="13"/>
      <c r="I1" s="13"/>
      <c r="J1" s="13"/>
    </row>
    <row r="2" spans="1:11" x14ac:dyDescent="0.2">
      <c r="A2" s="12" t="s">
        <v>10</v>
      </c>
      <c r="B2" s="13"/>
      <c r="C2" s="13"/>
      <c r="D2" s="13"/>
      <c r="E2" s="13"/>
      <c r="F2" s="13"/>
      <c r="G2" s="13"/>
      <c r="H2" s="13"/>
      <c r="I2" s="13"/>
      <c r="J2" s="13"/>
    </row>
    <row r="3" spans="1:11" x14ac:dyDescent="0.2">
      <c r="A3" s="13" t="s">
        <v>11</v>
      </c>
      <c r="B3" s="13"/>
      <c r="C3" s="13"/>
      <c r="D3" s="13"/>
      <c r="E3" s="13"/>
      <c r="F3" s="13"/>
      <c r="G3" s="13"/>
      <c r="H3" s="13"/>
      <c r="I3" s="13"/>
      <c r="J3" s="13"/>
    </row>
    <row r="4" spans="1:11" x14ac:dyDescent="0.2">
      <c r="A4" s="1"/>
      <c r="B4" s="2"/>
      <c r="C4" s="2"/>
      <c r="D4" s="2"/>
      <c r="E4" s="2"/>
      <c r="F4" s="2"/>
      <c r="G4" s="2"/>
      <c r="H4" s="2"/>
      <c r="I4" s="2"/>
      <c r="J4" s="2"/>
      <c r="K4" s="14"/>
    </row>
    <row r="5" spans="1:11" x14ac:dyDescent="0.2">
      <c r="A5" s="9" t="s">
        <v>14</v>
      </c>
    </row>
    <row r="6" spans="1:11" x14ac:dyDescent="0.2">
      <c r="A6" s="11" t="s">
        <v>13</v>
      </c>
    </row>
    <row r="8" spans="1:11" s="6" customFormat="1" ht="38.25" x14ac:dyDescent="0.2">
      <c r="A8" s="4" t="s">
        <v>0</v>
      </c>
      <c r="B8" s="5"/>
      <c r="C8" s="5" t="s">
        <v>1</v>
      </c>
      <c r="D8" s="5" t="s">
        <v>2</v>
      </c>
      <c r="E8" s="5" t="s">
        <v>3</v>
      </c>
      <c r="F8" s="5" t="s">
        <v>4</v>
      </c>
      <c r="G8" s="5" t="s">
        <v>5</v>
      </c>
      <c r="H8" s="5" t="s">
        <v>6</v>
      </c>
      <c r="I8" s="5" t="s">
        <v>7</v>
      </c>
      <c r="J8" s="5" t="s">
        <v>8</v>
      </c>
    </row>
    <row r="9" spans="1:11" x14ac:dyDescent="0.2">
      <c r="A9" s="3" t="s">
        <v>12</v>
      </c>
      <c r="I9" s="10">
        <v>322320</v>
      </c>
    </row>
    <row r="10" spans="1:11" x14ac:dyDescent="0.2">
      <c r="A10" s="16">
        <v>41334</v>
      </c>
      <c r="C10" s="7">
        <v>9102469</v>
      </c>
      <c r="D10" s="15">
        <v>14253</v>
      </c>
      <c r="E10" s="15">
        <v>50656</v>
      </c>
      <c r="F10" s="7">
        <f t="shared" ref="F10:F15" si="0">E10-D10</f>
        <v>36403</v>
      </c>
      <c r="G10" s="8">
        <v>0.38900000000000001</v>
      </c>
      <c r="H10" s="7">
        <f t="shared" ref="H10:H15" si="1">F10*G10</f>
        <v>14160.767</v>
      </c>
      <c r="I10" s="7">
        <f>I9+H10-1</f>
        <v>336479.76699999999</v>
      </c>
      <c r="J10" s="7">
        <v>0</v>
      </c>
    </row>
    <row r="11" spans="1:11" x14ac:dyDescent="0.2">
      <c r="A11" s="16">
        <v>41365</v>
      </c>
      <c r="C11" s="7">
        <v>9102469</v>
      </c>
      <c r="D11" s="15">
        <v>14253</v>
      </c>
      <c r="E11" s="15">
        <v>50656</v>
      </c>
      <c r="F11" s="7">
        <f t="shared" si="0"/>
        <v>36403</v>
      </c>
      <c r="G11" s="8">
        <v>0.38900000000000001</v>
      </c>
      <c r="H11" s="7">
        <f t="shared" si="1"/>
        <v>14160.767</v>
      </c>
      <c r="I11" s="7">
        <f>I10+H11</f>
        <v>350640.53399999999</v>
      </c>
      <c r="J11" s="7">
        <v>0</v>
      </c>
    </row>
    <row r="12" spans="1:11" x14ac:dyDescent="0.2">
      <c r="A12" s="16">
        <v>41395</v>
      </c>
      <c r="C12" s="7">
        <v>9102469</v>
      </c>
      <c r="D12" s="15">
        <v>14253</v>
      </c>
      <c r="E12" s="15">
        <v>50658</v>
      </c>
      <c r="F12" s="7">
        <f t="shared" si="0"/>
        <v>36405</v>
      </c>
      <c r="G12" s="8">
        <v>0.38900000000000001</v>
      </c>
      <c r="H12" s="7">
        <f t="shared" si="1"/>
        <v>14161.545</v>
      </c>
      <c r="I12" s="7">
        <f>I11+H12-1</f>
        <v>364801.07899999997</v>
      </c>
      <c r="J12" s="7">
        <v>0</v>
      </c>
    </row>
    <row r="13" spans="1:11" x14ac:dyDescent="0.2">
      <c r="A13" s="16">
        <v>41426</v>
      </c>
      <c r="C13" s="7">
        <v>9102469</v>
      </c>
      <c r="D13" s="15">
        <v>14253</v>
      </c>
      <c r="E13" s="15">
        <v>50656</v>
      </c>
      <c r="F13" s="7">
        <f t="shared" si="0"/>
        <v>36403</v>
      </c>
      <c r="G13" s="8">
        <v>0.38900000000000001</v>
      </c>
      <c r="H13" s="7">
        <f t="shared" si="1"/>
        <v>14160.767</v>
      </c>
      <c r="I13" s="7">
        <f>I12+H13</f>
        <v>378961.84599999996</v>
      </c>
      <c r="J13" s="7">
        <v>0</v>
      </c>
    </row>
    <row r="14" spans="1:11" x14ac:dyDescent="0.2">
      <c r="A14" s="16">
        <v>41456</v>
      </c>
      <c r="C14" s="7">
        <v>9102469</v>
      </c>
      <c r="D14" s="15">
        <v>14253</v>
      </c>
      <c r="E14" s="15">
        <v>50656</v>
      </c>
      <c r="F14" s="7">
        <f t="shared" si="0"/>
        <v>36403</v>
      </c>
      <c r="G14" s="8">
        <v>0.38900000000000001</v>
      </c>
      <c r="H14" s="7">
        <f t="shared" si="1"/>
        <v>14160.767</v>
      </c>
      <c r="I14" s="7">
        <f>I13+H14-1</f>
        <v>393121.61299999995</v>
      </c>
      <c r="J14" s="7">
        <v>0</v>
      </c>
      <c r="K14" s="7"/>
    </row>
    <row r="15" spans="1:11" x14ac:dyDescent="0.2">
      <c r="A15" s="16">
        <v>41487</v>
      </c>
      <c r="C15" s="7">
        <v>9102469</v>
      </c>
      <c r="D15" s="15">
        <v>14253</v>
      </c>
      <c r="E15" s="15">
        <v>50660</v>
      </c>
      <c r="F15" s="7">
        <f t="shared" si="0"/>
        <v>36407</v>
      </c>
      <c r="G15" s="8">
        <v>0.38900000000000001</v>
      </c>
      <c r="H15" s="7">
        <f t="shared" si="1"/>
        <v>14162.323</v>
      </c>
      <c r="I15" s="7">
        <f>I14+H15-1</f>
        <v>407282.93599999993</v>
      </c>
      <c r="J15" s="7">
        <v>0</v>
      </c>
    </row>
    <row r="16" spans="1:11" x14ac:dyDescent="0.2">
      <c r="A16" s="16"/>
      <c r="C16" s="7"/>
      <c r="D16" s="7"/>
      <c r="E16" s="7"/>
      <c r="F16" s="7"/>
      <c r="G16" s="7"/>
      <c r="H16" s="7"/>
      <c r="I16" s="7"/>
      <c r="J16" s="7"/>
    </row>
    <row r="17" spans="1:10" x14ac:dyDescent="0.2">
      <c r="A17" s="16"/>
      <c r="C17" s="7"/>
      <c r="D17" s="7"/>
      <c r="E17" s="7"/>
      <c r="F17" s="7"/>
      <c r="G17" s="7"/>
      <c r="H17" s="7"/>
      <c r="I17" s="7"/>
      <c r="J17" s="7"/>
    </row>
    <row r="18" spans="1:10" x14ac:dyDescent="0.2">
      <c r="A18" s="16"/>
      <c r="C18" s="7"/>
      <c r="D18" s="7"/>
      <c r="E18" s="7"/>
      <c r="F18" s="7"/>
      <c r="G18" s="7"/>
      <c r="H18" s="7"/>
      <c r="I18" s="7"/>
      <c r="J18" s="7"/>
    </row>
    <row r="19" spans="1:10" x14ac:dyDescent="0.2">
      <c r="A19" s="16"/>
      <c r="C19" s="7"/>
      <c r="D19" s="15"/>
      <c r="E19" s="15"/>
      <c r="F19" s="7"/>
      <c r="G19" s="8"/>
      <c r="H19" s="7"/>
      <c r="I19" s="7"/>
      <c r="J19" s="7"/>
    </row>
    <row r="20" spans="1:10" x14ac:dyDescent="0.2">
      <c r="A20" s="16"/>
      <c r="C20" s="7"/>
      <c r="D20" s="15"/>
      <c r="E20" s="15"/>
      <c r="F20" s="7"/>
      <c r="G20" s="8"/>
      <c r="H20" s="7"/>
      <c r="I20" s="7"/>
      <c r="J20" s="7"/>
    </row>
    <row r="21" spans="1:10" x14ac:dyDescent="0.2">
      <c r="A21" s="16"/>
      <c r="C21" s="7"/>
      <c r="D21" s="15"/>
      <c r="E21" s="15"/>
      <c r="F21" s="7"/>
      <c r="G21" s="8"/>
      <c r="H21" s="7"/>
      <c r="I21" s="7"/>
      <c r="J21" s="7"/>
    </row>
    <row r="23" spans="1:10" x14ac:dyDescent="0.2">
      <c r="C23" s="17"/>
    </row>
    <row r="25" spans="1:10" x14ac:dyDescent="0.2">
      <c r="I25" s="20"/>
    </row>
    <row r="26" spans="1:10" x14ac:dyDescent="0.2">
      <c r="I26" s="19"/>
    </row>
    <row r="27" spans="1:10" x14ac:dyDescent="0.2">
      <c r="I27" s="20"/>
    </row>
    <row r="28" spans="1:10" x14ac:dyDescent="0.2">
      <c r="I28" s="20"/>
    </row>
    <row r="29" spans="1:10" x14ac:dyDescent="0.2">
      <c r="I29" s="20"/>
    </row>
  </sheetData>
  <printOptions horizontalCentered="1"/>
  <pageMargins left="0.7" right="0.7" top="1.15625" bottom="0.75" header="0.55000000000000004" footer="0.3"/>
  <pageSetup scale="75" orientation="portrait" r:id="rId1"/>
  <headerFooter>
    <oddHeader>&amp;R&amp;"Times New Roman,Bold"&amp;12Attachment to Response to Question No. 3
Page &amp;P of &amp;N
Garrett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29"/>
  <sheetViews>
    <sheetView view="pageBreakPreview" zoomScaleNormal="100" zoomScaleSheetLayoutView="100" workbookViewId="0">
      <selection activeCell="A18" sqref="A18:IV18"/>
    </sheetView>
  </sheetViews>
  <sheetFormatPr defaultRowHeight="12.75" x14ac:dyDescent="0.2"/>
  <cols>
    <col min="1" max="1" width="11.28515625" style="3" customWidth="1"/>
    <col min="2" max="2" width="1.7109375" customWidth="1"/>
    <col min="3" max="3" width="12.7109375" customWidth="1"/>
    <col min="4" max="5" width="14.28515625" bestFit="1" customWidth="1"/>
    <col min="6" max="8" width="12.7109375" customWidth="1"/>
    <col min="9" max="9" width="16.5703125" bestFit="1" customWidth="1"/>
    <col min="10" max="10" width="12.7109375" customWidth="1"/>
    <col min="11" max="11" width="11.28515625" bestFit="1" customWidth="1"/>
  </cols>
  <sheetData>
    <row r="1" spans="1:11" x14ac:dyDescent="0.2">
      <c r="A1" s="12" t="s">
        <v>9</v>
      </c>
      <c r="B1" s="13"/>
      <c r="C1" s="13"/>
      <c r="D1" s="13"/>
      <c r="E1" s="13"/>
      <c r="F1" s="13"/>
      <c r="G1" s="13"/>
      <c r="H1" s="13"/>
      <c r="I1" s="13"/>
      <c r="J1" s="13"/>
    </row>
    <row r="2" spans="1:11" x14ac:dyDescent="0.2">
      <c r="A2" s="12" t="s">
        <v>10</v>
      </c>
      <c r="B2" s="13"/>
      <c r="C2" s="13"/>
      <c r="D2" s="13"/>
      <c r="E2" s="13"/>
      <c r="F2" s="13"/>
      <c r="G2" s="13"/>
      <c r="H2" s="13"/>
      <c r="I2" s="13"/>
      <c r="J2" s="13"/>
    </row>
    <row r="3" spans="1:11" x14ac:dyDescent="0.2">
      <c r="A3" s="13" t="s">
        <v>11</v>
      </c>
      <c r="B3" s="13"/>
      <c r="C3" s="13"/>
      <c r="D3" s="13"/>
      <c r="E3" s="13"/>
      <c r="F3" s="13"/>
      <c r="G3" s="13"/>
      <c r="H3" s="13"/>
      <c r="I3" s="13"/>
      <c r="J3" s="13"/>
    </row>
    <row r="4" spans="1:11" x14ac:dyDescent="0.2">
      <c r="A4" s="1"/>
      <c r="B4" s="2"/>
      <c r="C4" s="2"/>
      <c r="D4" s="2"/>
      <c r="E4" s="2"/>
      <c r="F4" s="2"/>
      <c r="G4" s="2"/>
      <c r="H4" s="2"/>
      <c r="I4" s="2"/>
      <c r="J4" s="2"/>
      <c r="K4" s="14"/>
    </row>
    <row r="5" spans="1:11" x14ac:dyDescent="0.2">
      <c r="A5" s="9" t="s">
        <v>14</v>
      </c>
    </row>
    <row r="6" spans="1:11" x14ac:dyDescent="0.2">
      <c r="A6" s="11" t="s">
        <v>20</v>
      </c>
    </row>
    <row r="8" spans="1:11" s="6" customFormat="1" ht="38.25" x14ac:dyDescent="0.2">
      <c r="A8" s="4" t="s">
        <v>0</v>
      </c>
      <c r="B8" s="5"/>
      <c r="C8" s="5" t="s">
        <v>1</v>
      </c>
      <c r="D8" s="5" t="s">
        <v>2</v>
      </c>
      <c r="E8" s="5" t="s">
        <v>3</v>
      </c>
      <c r="F8" s="5" t="s">
        <v>4</v>
      </c>
      <c r="G8" s="5" t="s">
        <v>5</v>
      </c>
      <c r="H8" s="5" t="s">
        <v>6</v>
      </c>
      <c r="I8" s="5" t="s">
        <v>7</v>
      </c>
      <c r="J8" s="5" t="s">
        <v>8</v>
      </c>
    </row>
    <row r="9" spans="1:11" x14ac:dyDescent="0.2">
      <c r="A9" s="3" t="s">
        <v>12</v>
      </c>
      <c r="I9" s="10">
        <v>785464</v>
      </c>
    </row>
    <row r="10" spans="1:11" x14ac:dyDescent="0.2">
      <c r="A10" s="16">
        <v>41334</v>
      </c>
      <c r="C10" s="7">
        <v>4279420</v>
      </c>
      <c r="D10" s="15">
        <v>7489</v>
      </c>
      <c r="E10" s="15">
        <v>14163</v>
      </c>
      <c r="F10" s="7">
        <f t="shared" ref="F10:F15" si="0">E10-D10</f>
        <v>6674</v>
      </c>
      <c r="G10" s="8">
        <v>0.38900000000000001</v>
      </c>
      <c r="H10" s="7">
        <f t="shared" ref="H10:H15" si="1">F10*G10</f>
        <v>2596.1860000000001</v>
      </c>
      <c r="I10" s="7">
        <f>I9+H10</f>
        <v>788060.18599999999</v>
      </c>
      <c r="J10" s="7">
        <v>0</v>
      </c>
      <c r="K10" s="21" t="s">
        <v>15</v>
      </c>
    </row>
    <row r="11" spans="1:11" x14ac:dyDescent="0.2">
      <c r="A11" s="16">
        <v>41365</v>
      </c>
      <c r="C11" s="7">
        <v>4279420</v>
      </c>
      <c r="D11" s="15">
        <v>7489</v>
      </c>
      <c r="E11" s="15">
        <v>14163</v>
      </c>
      <c r="F11" s="7">
        <f t="shared" si="0"/>
        <v>6674</v>
      </c>
      <c r="G11" s="8">
        <v>0.38900000000000001</v>
      </c>
      <c r="H11" s="7">
        <f t="shared" si="1"/>
        <v>2596.1860000000001</v>
      </c>
      <c r="I11" s="7">
        <f>I10+H11</f>
        <v>790656.37199999997</v>
      </c>
      <c r="J11" s="7">
        <v>0</v>
      </c>
      <c r="K11" s="23" t="s">
        <v>15</v>
      </c>
    </row>
    <row r="12" spans="1:11" x14ac:dyDescent="0.2">
      <c r="A12" s="16">
        <v>41395</v>
      </c>
      <c r="C12" s="7">
        <v>4279420</v>
      </c>
      <c r="D12" s="15">
        <v>7489</v>
      </c>
      <c r="E12" s="15">
        <v>14161</v>
      </c>
      <c r="F12" s="7">
        <f t="shared" si="0"/>
        <v>6672</v>
      </c>
      <c r="G12" s="8">
        <v>0.38900000000000001</v>
      </c>
      <c r="H12" s="7">
        <f t="shared" si="1"/>
        <v>2595.4079999999999</v>
      </c>
      <c r="I12" s="7">
        <f>I11+H12</f>
        <v>793251.78</v>
      </c>
      <c r="J12" s="7">
        <v>0</v>
      </c>
    </row>
    <row r="13" spans="1:11" x14ac:dyDescent="0.2">
      <c r="A13" s="16">
        <v>41426</v>
      </c>
      <c r="C13" s="7">
        <v>4279420</v>
      </c>
      <c r="D13" s="15">
        <v>7489</v>
      </c>
      <c r="E13" s="15">
        <v>14165</v>
      </c>
      <c r="F13" s="7">
        <f t="shared" si="0"/>
        <v>6676</v>
      </c>
      <c r="G13" s="8">
        <v>0.38900000000000001</v>
      </c>
      <c r="H13" s="7">
        <f t="shared" si="1"/>
        <v>2596.9639999999999</v>
      </c>
      <c r="I13" s="7">
        <f>I12+H13</f>
        <v>795848.74400000006</v>
      </c>
      <c r="J13" s="7">
        <v>0</v>
      </c>
      <c r="K13" s="21" t="s">
        <v>15</v>
      </c>
    </row>
    <row r="14" spans="1:11" x14ac:dyDescent="0.2">
      <c r="A14" s="16">
        <v>41456</v>
      </c>
      <c r="C14" s="7">
        <v>4279420</v>
      </c>
      <c r="D14" s="15">
        <v>7489</v>
      </c>
      <c r="E14" s="15">
        <v>14165</v>
      </c>
      <c r="F14" s="7">
        <f t="shared" si="0"/>
        <v>6676</v>
      </c>
      <c r="G14" s="8">
        <v>0.38900000000000001</v>
      </c>
      <c r="H14" s="7">
        <f t="shared" si="1"/>
        <v>2596.9639999999999</v>
      </c>
      <c r="I14" s="7">
        <f>I13+H14-1</f>
        <v>798444.7080000001</v>
      </c>
      <c r="J14" s="7">
        <v>0</v>
      </c>
      <c r="K14" s="23" t="s">
        <v>15</v>
      </c>
    </row>
    <row r="15" spans="1:11" x14ac:dyDescent="0.2">
      <c r="A15" s="16">
        <v>41487</v>
      </c>
      <c r="C15" s="7">
        <v>4279420</v>
      </c>
      <c r="D15" s="15">
        <v>7489</v>
      </c>
      <c r="E15" s="15">
        <v>14165</v>
      </c>
      <c r="F15" s="7">
        <f t="shared" si="0"/>
        <v>6676</v>
      </c>
      <c r="G15" s="8">
        <v>0.38900000000000001</v>
      </c>
      <c r="H15" s="7">
        <f t="shared" si="1"/>
        <v>2596.9639999999999</v>
      </c>
      <c r="I15" s="7">
        <f>I14+H15-1</f>
        <v>801040.67200000014</v>
      </c>
      <c r="J15" s="7">
        <v>0</v>
      </c>
    </row>
    <row r="16" spans="1:11" x14ac:dyDescent="0.2">
      <c r="A16" s="16"/>
      <c r="C16" s="7"/>
      <c r="D16" s="7"/>
      <c r="E16" s="7"/>
      <c r="F16" s="7"/>
      <c r="G16" s="7"/>
      <c r="H16" s="7"/>
      <c r="I16" s="7"/>
      <c r="J16" s="7"/>
    </row>
    <row r="17" spans="1:10" x14ac:dyDescent="0.2">
      <c r="A17" s="16"/>
      <c r="C17" s="7"/>
      <c r="D17" s="7"/>
      <c r="E17" s="7"/>
      <c r="F17" s="7"/>
      <c r="G17" s="7"/>
      <c r="H17" s="7"/>
      <c r="I17" s="7"/>
      <c r="J17" s="7"/>
    </row>
    <row r="18" spans="1:10" ht="55.5" customHeight="1" x14ac:dyDescent="0.2">
      <c r="A18" s="16"/>
      <c r="C18" s="25" t="s">
        <v>38</v>
      </c>
      <c r="D18" s="25"/>
      <c r="E18" s="25"/>
      <c r="F18" s="25"/>
      <c r="G18" s="25"/>
      <c r="H18" s="25"/>
      <c r="I18" s="25"/>
      <c r="J18" s="25"/>
    </row>
    <row r="19" spans="1:10" x14ac:dyDescent="0.2">
      <c r="C19" s="7"/>
      <c r="D19" s="15"/>
      <c r="E19" s="22"/>
      <c r="F19" s="7"/>
      <c r="G19" s="8"/>
      <c r="H19" s="7"/>
      <c r="I19" s="7"/>
      <c r="J19" s="7"/>
    </row>
    <row r="20" spans="1:10" x14ac:dyDescent="0.2">
      <c r="C20" s="7" t="s">
        <v>22</v>
      </c>
      <c r="D20" s="24" t="s">
        <v>23</v>
      </c>
      <c r="E20" s="22" t="s">
        <v>24</v>
      </c>
      <c r="F20" s="7" t="s">
        <v>25</v>
      </c>
      <c r="G20" s="8" t="s">
        <v>26</v>
      </c>
      <c r="H20" s="7" t="s">
        <v>27</v>
      </c>
      <c r="I20" s="7"/>
      <c r="J20" s="7"/>
    </row>
    <row r="21" spans="1:10" x14ac:dyDescent="0.2">
      <c r="C21" s="7">
        <v>2139710</v>
      </c>
      <c r="D21" s="15">
        <v>7489</v>
      </c>
      <c r="E21" s="15">
        <v>12872</v>
      </c>
      <c r="F21" s="7">
        <f>E21-D21</f>
        <v>5383</v>
      </c>
      <c r="G21" s="8">
        <v>0.35</v>
      </c>
      <c r="H21" s="7">
        <f>F21*G21</f>
        <v>1884.05</v>
      </c>
      <c r="I21" s="7"/>
      <c r="J21" s="7"/>
    </row>
    <row r="22" spans="1:10" x14ac:dyDescent="0.2">
      <c r="C22" s="7">
        <v>2139710</v>
      </c>
      <c r="D22" s="15"/>
      <c r="E22" s="15">
        <v>0</v>
      </c>
      <c r="F22" s="7">
        <f>E22-D22</f>
        <v>0</v>
      </c>
      <c r="G22" s="8">
        <v>0.35</v>
      </c>
      <c r="H22" s="7">
        <f>F22*G22</f>
        <v>0</v>
      </c>
      <c r="I22" s="7"/>
      <c r="J22" s="7"/>
    </row>
    <row r="23" spans="1:10" x14ac:dyDescent="0.2">
      <c r="C23" s="7" t="s">
        <v>28</v>
      </c>
      <c r="D23" s="15" t="s">
        <v>23</v>
      </c>
      <c r="E23" s="22" t="s">
        <v>29</v>
      </c>
      <c r="F23" s="7" t="s">
        <v>30</v>
      </c>
      <c r="G23" s="8" t="s">
        <v>31</v>
      </c>
      <c r="H23" s="7" t="s">
        <v>32</v>
      </c>
      <c r="I23" s="7"/>
      <c r="J23" s="7"/>
    </row>
    <row r="24" spans="1:10" x14ac:dyDescent="0.2">
      <c r="C24" s="7">
        <v>4279420</v>
      </c>
      <c r="D24" s="15">
        <v>7489</v>
      </c>
      <c r="E24" s="15">
        <v>25744</v>
      </c>
      <c r="F24" s="7">
        <f>E24-D24</f>
        <v>18255</v>
      </c>
      <c r="G24" s="8">
        <v>0.06</v>
      </c>
      <c r="H24" s="7">
        <f>F24*G24</f>
        <v>1095.3</v>
      </c>
      <c r="I24" s="7"/>
      <c r="J24" s="7"/>
    </row>
    <row r="25" spans="1:10" x14ac:dyDescent="0.2">
      <c r="C25" s="7"/>
      <c r="D25" s="15"/>
      <c r="E25" s="22"/>
      <c r="F25" s="7"/>
      <c r="G25" s="8"/>
      <c r="H25" s="8" t="s">
        <v>33</v>
      </c>
      <c r="I25" s="7"/>
      <c r="J25" s="7"/>
    </row>
    <row r="26" spans="1:10" x14ac:dyDescent="0.2">
      <c r="C26" s="7"/>
      <c r="D26" s="15"/>
      <c r="E26" s="22"/>
      <c r="F26" s="7"/>
      <c r="G26" s="8"/>
      <c r="H26" s="7">
        <f>(H24)*-G21</f>
        <v>-383.35499999999996</v>
      </c>
      <c r="I26" s="7"/>
      <c r="J26" s="7"/>
    </row>
    <row r="27" spans="1:10" x14ac:dyDescent="0.2">
      <c r="C27" s="7"/>
      <c r="D27" s="15"/>
      <c r="E27" s="22"/>
      <c r="F27" s="7"/>
      <c r="G27" s="8"/>
      <c r="H27" s="7"/>
      <c r="I27" s="7"/>
      <c r="J27" s="7"/>
    </row>
    <row r="28" spans="1:10" x14ac:dyDescent="0.2">
      <c r="C28" s="7"/>
      <c r="D28" s="15"/>
      <c r="E28" s="22"/>
      <c r="F28" s="7"/>
      <c r="G28" s="8"/>
      <c r="H28" s="7" t="s">
        <v>34</v>
      </c>
      <c r="I28" s="7"/>
      <c r="J28" s="7"/>
    </row>
    <row r="29" spans="1:10" x14ac:dyDescent="0.2">
      <c r="C29" s="7"/>
      <c r="D29" s="15"/>
      <c r="E29" s="22"/>
      <c r="F29" s="7"/>
      <c r="G29" s="8"/>
      <c r="H29" s="7">
        <f>SUM(H21,,H24,,H26,H22)</f>
        <v>2595.9949999999999</v>
      </c>
      <c r="I29" s="7"/>
      <c r="J29" s="7"/>
    </row>
  </sheetData>
  <mergeCells count="1">
    <mergeCell ref="C18:J18"/>
  </mergeCells>
  <printOptions horizontalCentered="1"/>
  <pageMargins left="0.7" right="0.7" top="1.15625" bottom="0.75" header="0.55000000000000004" footer="0.3"/>
  <pageSetup scale="75" orientation="portrait" r:id="rId1"/>
  <headerFooter>
    <oddHeader>&amp;R&amp;"Times New Roman,Bold"&amp;12Attachment to Response to Question No. 3
Page &amp;P of &amp;N
Garrett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8"/>
  <sheetViews>
    <sheetView view="pageBreakPreview" topLeftCell="A2" zoomScaleNormal="100" zoomScaleSheetLayoutView="100" workbookViewId="0">
      <selection activeCell="K8" sqref="K8:K16"/>
    </sheetView>
  </sheetViews>
  <sheetFormatPr defaultRowHeight="12.75" x14ac:dyDescent="0.2"/>
  <cols>
    <col min="1" max="1" width="11.28515625" style="3" customWidth="1"/>
    <col min="2" max="2" width="1.7109375" customWidth="1"/>
    <col min="3" max="3" width="12.7109375" customWidth="1"/>
    <col min="4" max="5" width="14.28515625" bestFit="1" customWidth="1"/>
    <col min="6" max="8" width="12.7109375" customWidth="1"/>
    <col min="9" max="9" width="16.5703125" bestFit="1" customWidth="1"/>
    <col min="10" max="10" width="12.7109375" customWidth="1"/>
    <col min="11" max="11" width="11.28515625" customWidth="1"/>
  </cols>
  <sheetData>
    <row r="1" spans="1:11" x14ac:dyDescent="0.2">
      <c r="A1" s="12" t="s">
        <v>9</v>
      </c>
      <c r="B1" s="13"/>
      <c r="C1" s="13"/>
      <c r="D1" s="13"/>
      <c r="E1" s="13"/>
      <c r="F1" s="13"/>
      <c r="G1" s="13"/>
      <c r="H1" s="13"/>
      <c r="I1" s="13"/>
      <c r="J1" s="13"/>
    </row>
    <row r="2" spans="1:11" x14ac:dyDescent="0.2">
      <c r="A2" s="12" t="s">
        <v>10</v>
      </c>
      <c r="B2" s="13"/>
      <c r="C2" s="13"/>
      <c r="D2" s="13"/>
      <c r="E2" s="13"/>
      <c r="F2" s="13"/>
      <c r="G2" s="13"/>
      <c r="H2" s="13"/>
      <c r="I2" s="13"/>
      <c r="J2" s="13"/>
    </row>
    <row r="3" spans="1:11" x14ac:dyDescent="0.2">
      <c r="A3" s="13" t="s">
        <v>11</v>
      </c>
      <c r="B3" s="13"/>
      <c r="C3" s="13"/>
      <c r="D3" s="13"/>
      <c r="E3" s="13"/>
      <c r="F3" s="13"/>
      <c r="G3" s="13"/>
      <c r="H3" s="13"/>
      <c r="I3" s="13"/>
      <c r="J3" s="13"/>
    </row>
    <row r="4" spans="1:11" x14ac:dyDescent="0.2">
      <c r="A4" s="1"/>
      <c r="B4" s="2"/>
      <c r="C4" s="2"/>
      <c r="D4" s="2"/>
      <c r="E4" s="2"/>
      <c r="F4" s="2"/>
      <c r="G4" s="2"/>
      <c r="H4" s="2"/>
      <c r="I4" s="2"/>
      <c r="J4" s="2"/>
      <c r="K4" s="14"/>
    </row>
    <row r="5" spans="1:11" x14ac:dyDescent="0.2">
      <c r="A5" s="9" t="s">
        <v>16</v>
      </c>
    </row>
    <row r="6" spans="1:11" x14ac:dyDescent="0.2">
      <c r="A6" s="11" t="s">
        <v>17</v>
      </c>
    </row>
    <row r="8" spans="1:11" s="6" customFormat="1" ht="38.25" x14ac:dyDescent="0.2">
      <c r="A8" s="4" t="s">
        <v>0</v>
      </c>
      <c r="B8" s="5"/>
      <c r="C8" s="5" t="s">
        <v>1</v>
      </c>
      <c r="D8" s="5" t="s">
        <v>2</v>
      </c>
      <c r="E8" s="5" t="s">
        <v>3</v>
      </c>
      <c r="F8" s="5" t="s">
        <v>4</v>
      </c>
      <c r="G8" s="5" t="s">
        <v>5</v>
      </c>
      <c r="H8" s="5" t="s">
        <v>6</v>
      </c>
      <c r="I8" s="5" t="s">
        <v>7</v>
      </c>
      <c r="J8" s="5" t="s">
        <v>8</v>
      </c>
    </row>
    <row r="9" spans="1:11" x14ac:dyDescent="0.2">
      <c r="A9" s="3" t="s">
        <v>12</v>
      </c>
      <c r="I9" s="10">
        <v>1253783</v>
      </c>
    </row>
    <row r="10" spans="1:11" x14ac:dyDescent="0.2">
      <c r="A10" s="16">
        <v>41334</v>
      </c>
      <c r="C10" s="7">
        <v>3645863</v>
      </c>
      <c r="D10" s="15">
        <v>7026</v>
      </c>
      <c r="E10" s="15">
        <v>2201</v>
      </c>
      <c r="F10" s="7">
        <f t="shared" ref="F10:F15" si="0">E10-D10</f>
        <v>-4825</v>
      </c>
      <c r="G10" s="8">
        <v>0.38900000000000001</v>
      </c>
      <c r="H10" s="7">
        <f t="shared" ref="H10:H15" si="1">F10*G10</f>
        <v>-1876.925</v>
      </c>
      <c r="I10" s="7">
        <f>I9+H10</f>
        <v>1251906.075</v>
      </c>
      <c r="J10" s="7">
        <v>0</v>
      </c>
    </row>
    <row r="11" spans="1:11" x14ac:dyDescent="0.2">
      <c r="A11" s="16">
        <v>41365</v>
      </c>
      <c r="C11" s="7">
        <v>12079086</v>
      </c>
      <c r="D11" s="15">
        <v>12156</v>
      </c>
      <c r="E11" s="15">
        <v>456058</v>
      </c>
      <c r="F11" s="7">
        <f t="shared" si="0"/>
        <v>443902</v>
      </c>
      <c r="G11" s="8">
        <v>0.38900000000000001</v>
      </c>
      <c r="H11" s="7">
        <f t="shared" si="1"/>
        <v>172677.878</v>
      </c>
      <c r="I11" s="7">
        <f>I10+H11</f>
        <v>1424583.953</v>
      </c>
      <c r="J11" s="7">
        <v>0</v>
      </c>
      <c r="K11" s="7"/>
    </row>
    <row r="12" spans="1:11" x14ac:dyDescent="0.2">
      <c r="A12" s="16">
        <v>41395</v>
      </c>
      <c r="C12" s="7">
        <v>12079086</v>
      </c>
      <c r="D12" s="15">
        <v>17286</v>
      </c>
      <c r="E12" s="15">
        <v>463571</v>
      </c>
      <c r="F12" s="7">
        <f t="shared" si="0"/>
        <v>446285</v>
      </c>
      <c r="G12" s="8">
        <v>0.38900000000000001</v>
      </c>
      <c r="H12" s="7">
        <f t="shared" si="1"/>
        <v>173604.86500000002</v>
      </c>
      <c r="I12" s="7">
        <f>I11+H12</f>
        <v>1598188.818</v>
      </c>
      <c r="J12" s="7">
        <v>0</v>
      </c>
      <c r="K12" s="18"/>
    </row>
    <row r="13" spans="1:11" x14ac:dyDescent="0.2">
      <c r="A13" s="16">
        <v>41426</v>
      </c>
      <c r="C13" s="7">
        <v>12079086</v>
      </c>
      <c r="D13" s="15">
        <v>17286</v>
      </c>
      <c r="E13" s="15">
        <v>463571</v>
      </c>
      <c r="F13" s="7">
        <f t="shared" si="0"/>
        <v>446285</v>
      </c>
      <c r="G13" s="8">
        <v>0.38900000000000001</v>
      </c>
      <c r="H13" s="7">
        <f t="shared" si="1"/>
        <v>173604.86500000002</v>
      </c>
      <c r="I13" s="7">
        <f>I12+H13</f>
        <v>1771793.683</v>
      </c>
      <c r="J13" s="7">
        <v>0</v>
      </c>
      <c r="K13" s="7"/>
    </row>
    <row r="14" spans="1:11" x14ac:dyDescent="0.2">
      <c r="A14" s="16">
        <v>41456</v>
      </c>
      <c r="C14" s="7">
        <v>11376711</v>
      </c>
      <c r="D14" s="15">
        <v>16902</v>
      </c>
      <c r="E14" s="15">
        <v>407504</v>
      </c>
      <c r="F14" s="7">
        <f t="shared" si="0"/>
        <v>390602</v>
      </c>
      <c r="G14" s="8">
        <v>0.38900000000000001</v>
      </c>
      <c r="H14" s="7">
        <f t="shared" si="1"/>
        <v>151944.17800000001</v>
      </c>
      <c r="I14" s="7">
        <f>I13+H14</f>
        <v>1923737.861</v>
      </c>
      <c r="J14" s="7">
        <v>949</v>
      </c>
      <c r="K14" s="18"/>
    </row>
    <row r="15" spans="1:11" x14ac:dyDescent="0.2">
      <c r="A15" s="16">
        <v>41487</v>
      </c>
      <c r="C15" s="7">
        <v>12184254</v>
      </c>
      <c r="D15" s="15">
        <v>17009</v>
      </c>
      <c r="E15" s="15">
        <v>483891</v>
      </c>
      <c r="F15" s="7">
        <f t="shared" si="0"/>
        <v>466882</v>
      </c>
      <c r="G15" s="8">
        <v>0.38900000000000001</v>
      </c>
      <c r="H15" s="7">
        <f t="shared" si="1"/>
        <v>181617.098</v>
      </c>
      <c r="I15" s="7">
        <f>I14+H15-1</f>
        <v>2105353.9589999998</v>
      </c>
      <c r="J15" s="7">
        <v>949</v>
      </c>
      <c r="K15" s="7"/>
    </row>
    <row r="16" spans="1:11" x14ac:dyDescent="0.2">
      <c r="A16" s="16"/>
      <c r="C16" s="7"/>
      <c r="D16" s="7"/>
      <c r="E16" s="7"/>
      <c r="F16" s="7"/>
      <c r="G16" s="7"/>
      <c r="H16" s="7"/>
      <c r="I16" s="7"/>
      <c r="J16" s="7"/>
      <c r="K16" s="20"/>
    </row>
    <row r="17" spans="1:10" x14ac:dyDescent="0.2">
      <c r="A17" s="16"/>
      <c r="C17" s="7"/>
      <c r="D17" s="7"/>
      <c r="E17" s="7"/>
      <c r="F17" s="7"/>
      <c r="G17" s="7"/>
      <c r="H17" s="7"/>
      <c r="I17" s="7"/>
      <c r="J17" s="7"/>
    </row>
    <row r="18" spans="1:10" ht="55.5" customHeight="1" x14ac:dyDescent="0.2">
      <c r="A18" s="16"/>
      <c r="C18" s="25" t="s">
        <v>39</v>
      </c>
      <c r="D18" s="25"/>
      <c r="E18" s="25"/>
      <c r="F18" s="25"/>
      <c r="G18" s="25"/>
      <c r="H18" s="25"/>
      <c r="I18" s="25"/>
      <c r="J18" s="25"/>
    </row>
    <row r="19" spans="1:10" x14ac:dyDescent="0.2">
      <c r="C19" s="7"/>
      <c r="D19" s="15"/>
      <c r="E19" s="22"/>
      <c r="F19" s="7"/>
      <c r="G19" s="8"/>
      <c r="H19" s="7"/>
      <c r="I19" s="7"/>
      <c r="J19" s="7"/>
    </row>
    <row r="20" spans="1:10" x14ac:dyDescent="0.2">
      <c r="C20" s="7" t="s">
        <v>22</v>
      </c>
      <c r="D20" s="24" t="s">
        <v>23</v>
      </c>
      <c r="E20" s="22" t="s">
        <v>24</v>
      </c>
      <c r="F20" s="7" t="s">
        <v>25</v>
      </c>
      <c r="G20" s="8" t="s">
        <v>26</v>
      </c>
      <c r="H20" s="7" t="s">
        <v>27</v>
      </c>
      <c r="I20" s="7"/>
      <c r="J20" s="7"/>
    </row>
    <row r="21" spans="1:10" x14ac:dyDescent="0.2">
      <c r="C21" s="7">
        <v>3645863</v>
      </c>
      <c r="D21" s="15">
        <v>7026</v>
      </c>
      <c r="E21" s="15">
        <v>0</v>
      </c>
      <c r="F21" s="7">
        <f>E21-D21</f>
        <v>-7026</v>
      </c>
      <c r="G21" s="8">
        <v>0.35</v>
      </c>
      <c r="H21" s="7">
        <f>F21*G21</f>
        <v>-2459.1</v>
      </c>
      <c r="I21" s="7"/>
      <c r="J21" s="7"/>
    </row>
    <row r="22" spans="1:10" x14ac:dyDescent="0.2">
      <c r="C22" s="7" t="s">
        <v>28</v>
      </c>
      <c r="D22" s="15" t="s">
        <v>23</v>
      </c>
      <c r="E22" s="22" t="s">
        <v>29</v>
      </c>
      <c r="F22" s="7" t="s">
        <v>30</v>
      </c>
      <c r="G22" s="8" t="s">
        <v>31</v>
      </c>
      <c r="H22" s="7" t="s">
        <v>32</v>
      </c>
      <c r="I22" s="7"/>
      <c r="J22" s="7"/>
    </row>
    <row r="23" spans="1:10" x14ac:dyDescent="0.2">
      <c r="C23" s="7">
        <v>3645863</v>
      </c>
      <c r="D23" s="15">
        <v>7026</v>
      </c>
      <c r="E23" s="15">
        <v>21933</v>
      </c>
      <c r="F23" s="7">
        <f>E23-D23</f>
        <v>14907</v>
      </c>
      <c r="G23" s="8">
        <v>0.06</v>
      </c>
      <c r="H23" s="7">
        <f>F23*G23</f>
        <v>894.42</v>
      </c>
      <c r="I23" s="7"/>
      <c r="J23" s="7"/>
    </row>
    <row r="24" spans="1:10" x14ac:dyDescent="0.2">
      <c r="C24" s="7"/>
      <c r="D24" s="15"/>
      <c r="E24" s="22"/>
      <c r="F24" s="7"/>
      <c r="G24" s="8"/>
      <c r="H24" s="8" t="s">
        <v>33</v>
      </c>
      <c r="I24" s="7"/>
      <c r="J24" s="7"/>
    </row>
    <row r="25" spans="1:10" x14ac:dyDescent="0.2">
      <c r="C25" s="7"/>
      <c r="D25" s="15"/>
      <c r="E25" s="22"/>
      <c r="F25" s="7"/>
      <c r="G25" s="8"/>
      <c r="H25" s="7">
        <f>(-H23)*0.35</f>
        <v>-313.04699999999997</v>
      </c>
      <c r="I25" s="7"/>
      <c r="J25" s="7"/>
    </row>
    <row r="26" spans="1:10" x14ac:dyDescent="0.2">
      <c r="C26" s="7"/>
      <c r="D26" s="15"/>
      <c r="E26" s="22"/>
      <c r="F26" s="7"/>
      <c r="G26" s="8"/>
      <c r="H26" s="7"/>
      <c r="I26" s="7"/>
      <c r="J26" s="7"/>
    </row>
    <row r="27" spans="1:10" x14ac:dyDescent="0.2">
      <c r="C27" s="7"/>
      <c r="D27" s="15"/>
      <c r="E27" s="22"/>
      <c r="F27" s="7"/>
      <c r="G27" s="8"/>
      <c r="H27" s="7" t="s">
        <v>34</v>
      </c>
      <c r="I27" s="7"/>
      <c r="J27" s="7"/>
    </row>
    <row r="28" spans="1:10" x14ac:dyDescent="0.2">
      <c r="C28" s="7"/>
      <c r="D28" s="15"/>
      <c r="E28" s="22"/>
      <c r="F28" s="7"/>
      <c r="G28" s="8"/>
      <c r="H28" s="7">
        <f>SUM(,H23,,H25,H21)</f>
        <v>-1877.7269999999999</v>
      </c>
      <c r="I28" s="7"/>
      <c r="J28" s="7"/>
    </row>
  </sheetData>
  <mergeCells count="1">
    <mergeCell ref="C18:J18"/>
  </mergeCells>
  <printOptions horizontalCentered="1"/>
  <pageMargins left="0.7" right="0.7" top="1.15625" bottom="0.75" header="0.55000000000000004" footer="0.3"/>
  <pageSetup scale="75" orientation="portrait" r:id="rId1"/>
  <headerFooter>
    <oddHeader>&amp;R&amp;"Times New Roman,Bold"&amp;12Attachment to Response to Question No. 3
Page &amp;P of &amp;N
Garrett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Project 28</vt:lpstr>
      <vt:lpstr>Project 29</vt:lpstr>
      <vt:lpstr>Project 30</vt:lpstr>
      <vt:lpstr>Project 31</vt:lpstr>
      <vt:lpstr>Project 33</vt:lpstr>
      <vt:lpstr>Project 35</vt:lpstr>
      <vt:lpstr>'Project 28'!Print_Area</vt:lpstr>
      <vt:lpstr>'Project 29'!Print_Area</vt:lpstr>
      <vt:lpstr>'Project 30'!Print_Area</vt:lpstr>
      <vt:lpstr>'Project 33'!Print_Area</vt:lpstr>
      <vt:lpstr>'Project 35'!Print_Area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2014-01-22T20:58:33Z</dcterms:created>
  <dcterms:modified xsi:type="dcterms:W3CDTF">2014-01-22T20:58:38Z</dcterms:modified>
</cp:coreProperties>
</file>