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filterPrivacy="1" codeName="ThisWorkbook"/>
  <bookViews>
    <workbookView xWindow="0" yWindow="120" windowWidth="15450" windowHeight="9465"/>
  </bookViews>
  <sheets>
    <sheet name="ROR Mar13" sheetId="44" r:id="rId1"/>
    <sheet name="ROR Apr13" sheetId="45" r:id="rId2"/>
    <sheet name="ROR May13" sheetId="46" r:id="rId3"/>
    <sheet name="ROR Jun13" sheetId="47" r:id="rId4"/>
    <sheet name="ROR Jul13" sheetId="48" r:id="rId5"/>
    <sheet name="ROR Aug13" sheetId="49" r:id="rId6"/>
  </sheets>
  <definedNames>
    <definedName name="_Order1" hidden="1">0</definedName>
    <definedName name="_Order2" hidden="1">0</definedName>
    <definedName name="_xlnm.Print_Area" localSheetId="1">'ROR Apr13'!$A$1:$T$49</definedName>
    <definedName name="_xlnm.Print_Area" localSheetId="5">'ROR Aug13'!$A$1:$T$49</definedName>
    <definedName name="_xlnm.Print_Area" localSheetId="4">'ROR Jul13'!$A$1:$T$49</definedName>
    <definedName name="_xlnm.Print_Area" localSheetId="3">'ROR Jun13'!$A$1:$T$49</definedName>
    <definedName name="_xlnm.Print_Area" localSheetId="0">'ROR Mar13'!$A$1:$T$49</definedName>
    <definedName name="_xlnm.Print_Area" localSheetId="2">'ROR May13'!$A$1:$T$49</definedName>
  </definedNames>
  <calcPr calcId="145621"/>
</workbook>
</file>

<file path=xl/calcChain.xml><?xml version="1.0" encoding="utf-8"?>
<calcChain xmlns="http://schemas.openxmlformats.org/spreadsheetml/2006/main">
  <c r="C24" i="49" l="1"/>
  <c r="F20" i="49" s="1"/>
  <c r="J20" i="49" s="1"/>
  <c r="L20" i="49" s="1"/>
  <c r="N20" i="49" s="1"/>
  <c r="R20" i="49" s="1"/>
  <c r="C39" i="49" s="1"/>
  <c r="H22" i="49"/>
  <c r="C24" i="48"/>
  <c r="F18" i="48" s="1"/>
  <c r="H22" i="48"/>
  <c r="C24" i="47"/>
  <c r="F20" i="47" s="1"/>
  <c r="J20" i="47" s="1"/>
  <c r="L20" i="47" s="1"/>
  <c r="N20" i="47" s="1"/>
  <c r="R20" i="47" s="1"/>
  <c r="C39" i="47" s="1"/>
  <c r="H22" i="47"/>
  <c r="C24" i="46"/>
  <c r="F20" i="46" s="1"/>
  <c r="H22" i="46"/>
  <c r="C24" i="45"/>
  <c r="F20" i="45" s="1"/>
  <c r="J20" i="45" s="1"/>
  <c r="L20" i="45" s="1"/>
  <c r="N20" i="45" s="1"/>
  <c r="R20" i="45" s="1"/>
  <c r="C39" i="45" s="1"/>
  <c r="H22" i="45"/>
  <c r="F18" i="45" l="1"/>
  <c r="J18" i="45" s="1"/>
  <c r="F18" i="46"/>
  <c r="F24" i="46" s="1"/>
  <c r="F18" i="47"/>
  <c r="J18" i="47" s="1"/>
  <c r="F18" i="49"/>
  <c r="J18" i="49" s="1"/>
  <c r="J18" i="48"/>
  <c r="F20" i="48"/>
  <c r="J20" i="48" s="1"/>
  <c r="L20" i="48" s="1"/>
  <c r="N20" i="48" s="1"/>
  <c r="R20" i="48" s="1"/>
  <c r="C39" i="48" s="1"/>
  <c r="F22" i="47"/>
  <c r="F24" i="47"/>
  <c r="F22" i="46"/>
  <c r="J20" i="46"/>
  <c r="L20" i="46" s="1"/>
  <c r="N20" i="46" s="1"/>
  <c r="R20" i="46" s="1"/>
  <c r="C39" i="46" s="1"/>
  <c r="J18" i="46"/>
  <c r="H22" i="44"/>
  <c r="F22" i="45" l="1"/>
  <c r="F24" i="45" s="1"/>
  <c r="F22" i="49"/>
  <c r="F24" i="49" s="1"/>
  <c r="J22" i="49"/>
  <c r="L22" i="49" s="1"/>
  <c r="N22" i="49" s="1"/>
  <c r="R22" i="49" s="1"/>
  <c r="C41" i="49" s="1"/>
  <c r="L18" i="49"/>
  <c r="J22" i="48"/>
  <c r="L22" i="48" s="1"/>
  <c r="N22" i="48" s="1"/>
  <c r="R22" i="48" s="1"/>
  <c r="C41" i="48" s="1"/>
  <c r="L18" i="48"/>
  <c r="F22" i="48"/>
  <c r="F24" i="48" s="1"/>
  <c r="J22" i="47"/>
  <c r="L22" i="47" s="1"/>
  <c r="N22" i="47" s="1"/>
  <c r="R22" i="47" s="1"/>
  <c r="C41" i="47" s="1"/>
  <c r="L18" i="47"/>
  <c r="J22" i="46"/>
  <c r="L22" i="46" s="1"/>
  <c r="N22" i="46" s="1"/>
  <c r="R22" i="46" s="1"/>
  <c r="C41" i="46" s="1"/>
  <c r="L18" i="46"/>
  <c r="L18" i="45"/>
  <c r="J22" i="45"/>
  <c r="L22" i="45" s="1"/>
  <c r="N22" i="45" s="1"/>
  <c r="R22" i="45" s="1"/>
  <c r="C41" i="45" s="1"/>
  <c r="C24" i="44"/>
  <c r="N18" i="49" l="1"/>
  <c r="L24" i="49"/>
  <c r="N18" i="48"/>
  <c r="L24" i="48"/>
  <c r="N18" i="47"/>
  <c r="L24" i="47"/>
  <c r="N18" i="46"/>
  <c r="L24" i="46"/>
  <c r="N18" i="45"/>
  <c r="L24" i="45"/>
  <c r="F18" i="44"/>
  <c r="F20" i="44"/>
  <c r="J20" i="44" s="1"/>
  <c r="L20" i="44" s="1"/>
  <c r="N20" i="44" s="1"/>
  <c r="R20" i="44" s="1"/>
  <c r="C39" i="44" s="1"/>
  <c r="F22" i="44" l="1"/>
  <c r="F24" i="44" s="1"/>
  <c r="N24" i="49"/>
  <c r="R18" i="49"/>
  <c r="N24" i="48"/>
  <c r="R18" i="48"/>
  <c r="N24" i="47"/>
  <c r="R18" i="47"/>
  <c r="R18" i="46"/>
  <c r="N24" i="46"/>
  <c r="N24" i="45"/>
  <c r="R18" i="45"/>
  <c r="J18" i="44"/>
  <c r="R24" i="49" l="1"/>
  <c r="C37" i="49"/>
  <c r="C37" i="48"/>
  <c r="R24" i="48"/>
  <c r="R24" i="47"/>
  <c r="C37" i="47"/>
  <c r="C37" i="46"/>
  <c r="R24" i="46"/>
  <c r="C37" i="45"/>
  <c r="R24" i="45"/>
  <c r="L18" i="44"/>
  <c r="J22" i="44"/>
  <c r="L22" i="44" s="1"/>
  <c r="N22" i="44" s="1"/>
  <c r="R22" i="44" s="1"/>
  <c r="C41" i="44" s="1"/>
  <c r="C43" i="49" l="1"/>
  <c r="F39" i="49" s="1"/>
  <c r="C43" i="48"/>
  <c r="F39" i="48" s="1"/>
  <c r="C43" i="47"/>
  <c r="F39" i="47" s="1"/>
  <c r="C43" i="46"/>
  <c r="F39" i="46" s="1"/>
  <c r="C43" i="45"/>
  <c r="F39" i="45" s="1"/>
  <c r="N18" i="44"/>
  <c r="L24" i="44"/>
  <c r="F37" i="49" l="1"/>
  <c r="H37" i="49" s="1"/>
  <c r="J39" i="49"/>
  <c r="H39" i="49"/>
  <c r="F37" i="48"/>
  <c r="J39" i="48"/>
  <c r="H39" i="48"/>
  <c r="J39" i="47"/>
  <c r="H39" i="47"/>
  <c r="F37" i="47"/>
  <c r="J39" i="46"/>
  <c r="H39" i="46"/>
  <c r="L39" i="46" s="1"/>
  <c r="F37" i="46"/>
  <c r="J39" i="45"/>
  <c r="H39" i="45"/>
  <c r="F37" i="45"/>
  <c r="N24" i="44"/>
  <c r="R18" i="44"/>
  <c r="C37" i="44" s="1"/>
  <c r="J37" i="49" l="1"/>
  <c r="J41" i="49" s="1"/>
  <c r="L39" i="48"/>
  <c r="F41" i="49"/>
  <c r="F43" i="49" s="1"/>
  <c r="L39" i="49"/>
  <c r="H41" i="49"/>
  <c r="H37" i="48"/>
  <c r="F41" i="48"/>
  <c r="F43" i="48" s="1"/>
  <c r="J37" i="48"/>
  <c r="J41" i="48" s="1"/>
  <c r="H37" i="47"/>
  <c r="F41" i="47"/>
  <c r="F43" i="47" s="1"/>
  <c r="J37" i="47"/>
  <c r="J41" i="47" s="1"/>
  <c r="L39" i="47"/>
  <c r="F41" i="46"/>
  <c r="J37" i="46"/>
  <c r="J41" i="46" s="1"/>
  <c r="F43" i="46"/>
  <c r="H37" i="46"/>
  <c r="H37" i="45"/>
  <c r="F41" i="45"/>
  <c r="F43" i="45" s="1"/>
  <c r="J37" i="45"/>
  <c r="J41" i="45" s="1"/>
  <c r="L39" i="45"/>
  <c r="R24" i="44"/>
  <c r="L37" i="49" l="1"/>
  <c r="L43" i="49" s="1"/>
  <c r="N39" i="49" s="1"/>
  <c r="R39" i="49" s="1"/>
  <c r="L41" i="49"/>
  <c r="H41" i="48"/>
  <c r="L41" i="48" s="1"/>
  <c r="L37" i="48"/>
  <c r="H41" i="47"/>
  <c r="L41" i="47" s="1"/>
  <c r="L37" i="47"/>
  <c r="H41" i="46"/>
  <c r="L41" i="46" s="1"/>
  <c r="L37" i="46"/>
  <c r="H41" i="45"/>
  <c r="L41" i="45" s="1"/>
  <c r="L37" i="45"/>
  <c r="C43" i="44"/>
  <c r="F37" i="44" s="1"/>
  <c r="N37" i="49" l="1"/>
  <c r="L43" i="48"/>
  <c r="N39" i="48" s="1"/>
  <c r="R39" i="48" s="1"/>
  <c r="L43" i="47"/>
  <c r="N39" i="47" s="1"/>
  <c r="R39" i="47" s="1"/>
  <c r="L43" i="46"/>
  <c r="N39" i="46" s="1"/>
  <c r="R39" i="46" s="1"/>
  <c r="L43" i="45"/>
  <c r="N39" i="45" s="1"/>
  <c r="R39" i="45" s="1"/>
  <c r="F39" i="44"/>
  <c r="J39" i="44" s="1"/>
  <c r="N37" i="46" l="1"/>
  <c r="R37" i="46" s="1"/>
  <c r="R37" i="49"/>
  <c r="N41" i="49"/>
  <c r="R41" i="49" s="1"/>
  <c r="N37" i="48"/>
  <c r="N37" i="47"/>
  <c r="N37" i="45"/>
  <c r="H39" i="44"/>
  <c r="L39" i="44" s="1"/>
  <c r="F41" i="44"/>
  <c r="F43" i="44" s="1"/>
  <c r="J37" i="44"/>
  <c r="J41" i="44" s="1"/>
  <c r="H37" i="44"/>
  <c r="N41" i="46" l="1"/>
  <c r="R41" i="46" s="1"/>
  <c r="R43" i="46" s="1"/>
  <c r="R46" i="46" s="1"/>
  <c r="N43" i="49"/>
  <c r="R43" i="49"/>
  <c r="R46" i="49" s="1"/>
  <c r="R37" i="48"/>
  <c r="N41" i="48"/>
  <c r="R41" i="48" s="1"/>
  <c r="R37" i="47"/>
  <c r="N41" i="47"/>
  <c r="R41" i="47" s="1"/>
  <c r="R37" i="45"/>
  <c r="N41" i="45"/>
  <c r="R41" i="45" s="1"/>
  <c r="H41" i="44"/>
  <c r="L41" i="44" s="1"/>
  <c r="L37" i="44"/>
  <c r="N43" i="46" l="1"/>
  <c r="N43" i="48"/>
  <c r="R43" i="48"/>
  <c r="R46" i="48" s="1"/>
  <c r="N43" i="47"/>
  <c r="R43" i="47"/>
  <c r="R46" i="47" s="1"/>
  <c r="N43" i="45"/>
  <c r="R43" i="45"/>
  <c r="R46" i="45" s="1"/>
  <c r="L43" i="44"/>
  <c r="N37" i="44" s="1"/>
  <c r="R37" i="44" s="1"/>
  <c r="N39" i="44" l="1"/>
  <c r="R39" i="44" s="1"/>
  <c r="N41" i="44" l="1"/>
  <c r="R41" i="44" s="1"/>
  <c r="R43" i="44" s="1"/>
  <c r="R46" i="44" s="1"/>
  <c r="N43" i="44" l="1"/>
</calcChain>
</file>

<file path=xl/sharedStrings.xml><?xml version="1.0" encoding="utf-8"?>
<sst xmlns="http://schemas.openxmlformats.org/spreadsheetml/2006/main" count="450" uniqueCount="59">
  <si>
    <t>Environmental</t>
  </si>
  <si>
    <t>Rate Base</t>
  </si>
  <si>
    <t>Jurisdictional</t>
  </si>
  <si>
    <t>Adjustments</t>
  </si>
  <si>
    <t>to</t>
  </si>
  <si>
    <t>KENTUCKY UTILITIES</t>
  </si>
  <si>
    <t>Adjusted Total</t>
  </si>
  <si>
    <t>Kentucky</t>
  </si>
  <si>
    <t>Investments in</t>
  </si>
  <si>
    <t>Total Co.</t>
  </si>
  <si>
    <t>Company</t>
  </si>
  <si>
    <t xml:space="preserve">Capital </t>
  </si>
  <si>
    <t>OVEC and Other</t>
  </si>
  <si>
    <t>Capitalization</t>
  </si>
  <si>
    <t>Structure</t>
  </si>
  <si>
    <t>(Col 2 x Col 4 Line 4)</t>
  </si>
  <si>
    <t>Percentage</t>
  </si>
  <si>
    <t>1.</t>
  </si>
  <si>
    <t>Short Term Debt</t>
  </si>
  <si>
    <t>2.</t>
  </si>
  <si>
    <t>Long Term Debt</t>
  </si>
  <si>
    <t>3.</t>
  </si>
  <si>
    <t>Common Equity</t>
  </si>
  <si>
    <t>4.</t>
  </si>
  <si>
    <t>Total Capitalization</t>
  </si>
  <si>
    <t>Adjusted</t>
  </si>
  <si>
    <t>Cost</t>
  </si>
  <si>
    <t>Surcharge</t>
  </si>
  <si>
    <t>Annual</t>
  </si>
  <si>
    <t>of</t>
  </si>
  <si>
    <t>Capital</t>
  </si>
  <si>
    <t>Rate</t>
  </si>
  <si>
    <t>5.</t>
  </si>
  <si>
    <t>Weighted Cost of Capital Grossed up for Income Tax Effect {ROR + (ROR - DR) x [TR / (1 - TR)]}</t>
  </si>
  <si>
    <t>Balance at</t>
  </si>
  <si>
    <t>(a)</t>
  </si>
  <si>
    <t>DSM</t>
  </si>
  <si>
    <t>EEI</t>
  </si>
  <si>
    <t>(Sum of Col 3 - Col 4)</t>
  </si>
  <si>
    <t>(Col 1 + Col 5)</t>
  </si>
  <si>
    <t>(Col 6 x Col 7)</t>
  </si>
  <si>
    <t>(Col 9 x Col 10 Line 4)</t>
  </si>
  <si>
    <t>(Col 9 x Col 11 Line 4)</t>
  </si>
  <si>
    <t>(Col 8 + Col 10 + Col 11)</t>
  </si>
  <si>
    <t>(Col 13 x Col 14)</t>
  </si>
  <si>
    <t>Average daily balance per Settlement Agreement in Case No. 2011-00161.</t>
  </si>
  <si>
    <t>Adjusted Electric Rate of Return on Common Equity</t>
  </si>
  <si>
    <t>As of March 31, 2013</t>
  </si>
  <si>
    <t>As of April 30, 2013</t>
  </si>
  <si>
    <t>As of May 31, 2013</t>
  </si>
  <si>
    <t>As of June 30, 2013</t>
  </si>
  <si>
    <t>As of July 31, 2013</t>
  </si>
  <si>
    <t>As of August 31, 2013</t>
  </si>
  <si>
    <t>03-31-13</t>
  </si>
  <si>
    <t>04-30-13</t>
  </si>
  <si>
    <t>05-31-13</t>
  </si>
  <si>
    <t>06-30-13</t>
  </si>
  <si>
    <t>07-31-13</t>
  </si>
  <si>
    <t>08-31-13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</si>
</sst>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\ ;\(&quot;$&quot;#,##0\)"/>
    <numFmt numFmtId="168" formatCode="_([$€-2]* #,##0.00_);_([$€-2]* \(#,##0.00\);_([$€-2]* &quot;-&quot;??_)"/>
    <numFmt numFmtId="169" formatCode="[$-409]mmm\-yy;@"/>
    <numFmt numFmtId="170" formatCode="0.000"/>
    <numFmt numFmtId="171" formatCode="0.00000%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sz val="10"/>
      <name val="Courier"/>
      <family val="3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Wingdings"/>
      <charset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sz val="8"/>
      <name val="Times New Roman"/>
      <family val="1"/>
    </font>
    <font>
      <sz val="12"/>
      <color indexed="12"/>
      <name val="Times New Roman"/>
      <family val="1"/>
    </font>
    <font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indexed="24"/>
      </patternFill>
    </fill>
    <fill>
      <patternFill patternType="solid">
        <fgColor indexed="3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5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4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6" fillId="2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1" applyNumberFormat="0" applyAlignment="0" applyProtection="0"/>
    <xf numFmtId="0" fontId="19" fillId="14" borderId="2" applyNumberFormat="0" applyAlignment="0" applyProtection="0"/>
    <xf numFmtId="0" fontId="19" fillId="15" borderId="0">
      <alignment horizontal="left"/>
    </xf>
    <xf numFmtId="0" fontId="31" fillId="15" borderId="0">
      <alignment horizontal="right"/>
    </xf>
    <xf numFmtId="0" fontId="32" fillId="16" borderId="0">
      <alignment horizontal="center"/>
    </xf>
    <xf numFmtId="0" fontId="31" fillId="15" borderId="0">
      <alignment horizontal="right"/>
    </xf>
    <xf numFmtId="0" fontId="33" fillId="16" borderId="0">
      <alignment horizontal="left"/>
    </xf>
    <xf numFmtId="43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3" fillId="0" borderId="0" applyProtection="0"/>
    <xf numFmtId="0" fontId="34" fillId="0" borderId="0" applyProtection="0"/>
    <xf numFmtId="0" fontId="35" fillId="0" borderId="0" applyProtection="0"/>
    <xf numFmtId="0" fontId="8" fillId="0" borderId="0" applyProtection="0"/>
    <xf numFmtId="0" fontId="11" fillId="0" borderId="0" applyProtection="0"/>
    <xf numFmtId="0" fontId="13" fillId="0" borderId="0" applyProtection="0"/>
    <xf numFmtId="0" fontId="36" fillId="0" borderId="0" applyProtection="0"/>
    <xf numFmtId="2" fontId="11" fillId="0" borderId="0" applyFont="0" applyFill="0" applyBorder="0" applyAlignment="0" applyProtection="0"/>
    <xf numFmtId="0" fontId="21" fillId="17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1" applyNumberFormat="0" applyAlignment="0" applyProtection="0"/>
    <xf numFmtId="0" fontId="19" fillId="15" borderId="0">
      <alignment horizontal="left"/>
    </xf>
    <xf numFmtId="0" fontId="30" fillId="16" borderId="0">
      <alignment horizontal="left"/>
    </xf>
    <xf numFmtId="0" fontId="26" fillId="0" borderId="6" applyNumberFormat="0" applyFill="0" applyAlignment="0" applyProtection="0"/>
    <xf numFmtId="0" fontId="27" fillId="18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37" fontId="37" fillId="0" borderId="0"/>
    <xf numFmtId="0" fontId="6" fillId="19" borderId="7" applyNumberFormat="0" applyFont="0" applyAlignment="0" applyProtection="0"/>
    <xf numFmtId="0" fontId="28" fillId="4" borderId="8" applyNumberFormat="0" applyAlignment="0" applyProtection="0"/>
    <xf numFmtId="4" fontId="15" fillId="20" borderId="0">
      <alignment horizontal="right"/>
    </xf>
    <xf numFmtId="0" fontId="38" fillId="20" borderId="0">
      <alignment horizontal="center" vertical="center"/>
    </xf>
    <xf numFmtId="0" fontId="30" fillId="20" borderId="9"/>
    <xf numFmtId="0" fontId="38" fillId="20" borderId="0" applyBorder="0">
      <alignment horizontal="centerContinuous"/>
    </xf>
    <xf numFmtId="0" fontId="39" fillId="20" borderId="0" applyBorder="0">
      <alignment horizontal="centerContinuous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18" borderId="0">
      <alignment horizontal="center"/>
    </xf>
    <xf numFmtId="49" fontId="40" fillId="16" borderId="0">
      <alignment horizontal="center"/>
    </xf>
    <xf numFmtId="0" fontId="31" fillId="15" borderId="0">
      <alignment horizontal="center"/>
    </xf>
    <xf numFmtId="0" fontId="31" fillId="15" borderId="0">
      <alignment horizontal="centerContinuous"/>
    </xf>
    <xf numFmtId="0" fontId="41" fillId="16" borderId="0">
      <alignment horizontal="left"/>
    </xf>
    <xf numFmtId="49" fontId="41" fillId="16" borderId="0">
      <alignment horizontal="center"/>
    </xf>
    <xf numFmtId="0" fontId="19" fillId="15" borderId="0">
      <alignment horizontal="left"/>
    </xf>
    <xf numFmtId="49" fontId="41" fillId="16" borderId="0">
      <alignment horizontal="left"/>
    </xf>
    <xf numFmtId="0" fontId="19" fillId="15" borderId="0">
      <alignment horizontal="centerContinuous"/>
    </xf>
    <xf numFmtId="0" fontId="19" fillId="15" borderId="0">
      <alignment horizontal="right"/>
    </xf>
    <xf numFmtId="49" fontId="30" fillId="16" borderId="0">
      <alignment horizontal="left"/>
    </xf>
    <xf numFmtId="0" fontId="31" fillId="15" borderId="0">
      <alignment horizontal="right"/>
    </xf>
    <xf numFmtId="0" fontId="41" fillId="5" borderId="0">
      <alignment horizontal="center"/>
    </xf>
    <xf numFmtId="0" fontId="10" fillId="5" borderId="0">
      <alignment horizont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42" fillId="16" borderId="0">
      <alignment horizontal="center"/>
    </xf>
    <xf numFmtId="0" fontId="14" fillId="0" borderId="0" applyNumberForma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" fillId="0" borderId="0" applyProtection="0"/>
    <xf numFmtId="0" fontId="6" fillId="0" borderId="0" applyProtection="0"/>
    <xf numFmtId="2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0" fillId="20" borderId="14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7" fontId="37" fillId="0" borderId="0"/>
  </cellStyleXfs>
  <cellXfs count="74">
    <xf numFmtId="0" fontId="0" fillId="0" borderId="0" xfId="0"/>
    <xf numFmtId="37" fontId="43" fillId="0" borderId="0" xfId="64" applyFont="1" applyAlignment="1">
      <alignment horizontal="left"/>
    </xf>
    <xf numFmtId="37" fontId="43" fillId="0" borderId="0" xfId="64" applyFont="1"/>
    <xf numFmtId="37" fontId="44" fillId="0" borderId="0" xfId="64" applyFont="1"/>
    <xf numFmtId="37" fontId="44" fillId="0" borderId="0" xfId="64" applyFont="1" applyBorder="1"/>
    <xf numFmtId="37" fontId="45" fillId="0" borderId="0" xfId="64" applyFont="1" applyAlignment="1">
      <alignment horizontal="left"/>
    </xf>
    <xf numFmtId="37" fontId="45" fillId="0" borderId="0" xfId="64" applyFont="1" applyAlignment="1"/>
    <xf numFmtId="37" fontId="43" fillId="0" borderId="0" xfId="64" applyFont="1" applyAlignment="1">
      <alignment horizontal="centerContinuous"/>
    </xf>
    <xf numFmtId="43" fontId="46" fillId="0" borderId="0" xfId="33" applyFont="1" applyAlignment="1">
      <alignment horizontal="center"/>
    </xf>
    <xf numFmtId="37" fontId="44" fillId="0" borderId="0" xfId="64" applyFont="1" applyAlignment="1">
      <alignment horizontal="center"/>
    </xf>
    <xf numFmtId="37" fontId="44" fillId="0" borderId="0" xfId="64" applyFont="1" applyBorder="1" applyAlignment="1">
      <alignment horizontal="center"/>
    </xf>
    <xf numFmtId="37" fontId="44" fillId="0" borderId="0" xfId="64" quotePrefix="1" applyFont="1" applyAlignment="1">
      <alignment horizontal="center"/>
    </xf>
    <xf numFmtId="37" fontId="47" fillId="0" borderId="0" xfId="64" quotePrefix="1" applyFont="1" applyAlignment="1">
      <alignment horizontal="center"/>
    </xf>
    <xf numFmtId="37" fontId="44" fillId="0" borderId="11" xfId="64" applyFont="1" applyBorder="1" applyAlignment="1">
      <alignment horizontal="center"/>
    </xf>
    <xf numFmtId="37" fontId="45" fillId="0" borderId="0" xfId="64" applyFont="1"/>
    <xf numFmtId="37" fontId="44" fillId="0" borderId="0" xfId="64" applyNumberFormat="1" applyFont="1" applyAlignment="1" applyProtection="1">
      <alignment horizontal="right"/>
    </xf>
    <xf numFmtId="37" fontId="44" fillId="0" borderId="0" xfId="64" quotePrefix="1" applyFont="1" applyAlignment="1">
      <alignment horizontal="left"/>
    </xf>
    <xf numFmtId="166" fontId="44" fillId="0" borderId="0" xfId="37" applyNumberFormat="1" applyFont="1"/>
    <xf numFmtId="10" fontId="44" fillId="0" borderId="0" xfId="72" applyNumberFormat="1" applyFont="1"/>
    <xf numFmtId="10" fontId="44" fillId="0" borderId="0" xfId="72" applyNumberFormat="1" applyFont="1" applyFill="1" applyAlignment="1">
      <alignment horizontal="center"/>
    </xf>
    <xf numFmtId="37" fontId="48" fillId="0" borderId="0" xfId="64" applyFont="1"/>
    <xf numFmtId="10" fontId="44" fillId="0" borderId="0" xfId="72" applyNumberFormat="1" applyFont="1" applyAlignment="1">
      <alignment horizontal="center"/>
    </xf>
    <xf numFmtId="10" fontId="44" fillId="0" borderId="0" xfId="64" applyNumberFormat="1" applyFont="1"/>
    <xf numFmtId="166" fontId="44" fillId="0" borderId="13" xfId="37" applyNumberFormat="1" applyFont="1" applyBorder="1"/>
    <xf numFmtId="164" fontId="44" fillId="0" borderId="13" xfId="72" applyNumberFormat="1" applyFont="1" applyBorder="1"/>
    <xf numFmtId="0" fontId="44" fillId="0" borderId="0" xfId="64" applyNumberFormat="1" applyFont="1" applyAlignment="1">
      <alignment horizontal="center"/>
    </xf>
    <xf numFmtId="43" fontId="46" fillId="0" borderId="0" xfId="33" applyFont="1" applyBorder="1" applyAlignment="1">
      <alignment horizontal="center"/>
    </xf>
    <xf numFmtId="37" fontId="44" fillId="0" borderId="0" xfId="64" quotePrefix="1" applyFont="1" applyBorder="1" applyAlignment="1">
      <alignment horizontal="center"/>
    </xf>
    <xf numFmtId="37" fontId="43" fillId="0" borderId="0" xfId="64" applyFont="1" applyBorder="1"/>
    <xf numFmtId="10" fontId="44" fillId="0" borderId="0" xfId="72" applyNumberFormat="1" applyFont="1" applyBorder="1"/>
    <xf numFmtId="10" fontId="44" fillId="0" borderId="0" xfId="64" applyNumberFormat="1" applyFont="1" applyBorder="1"/>
    <xf numFmtId="164" fontId="48" fillId="0" borderId="0" xfId="72" applyNumberFormat="1" applyFont="1" applyBorder="1"/>
    <xf numFmtId="37" fontId="37" fillId="0" borderId="0" xfId="64"/>
    <xf numFmtId="164" fontId="44" fillId="0" borderId="0" xfId="72" applyNumberFormat="1" applyFont="1" applyFill="1" applyBorder="1"/>
    <xf numFmtId="10" fontId="44" fillId="0" borderId="0" xfId="72" applyNumberFormat="1" applyFont="1" applyFill="1" applyBorder="1"/>
    <xf numFmtId="164" fontId="48" fillId="0" borderId="0" xfId="72" applyNumberFormat="1" applyFont="1" applyFill="1" applyBorder="1"/>
    <xf numFmtId="37" fontId="37" fillId="20" borderId="0" xfId="64" quotePrefix="1" applyFill="1" applyAlignment="1"/>
    <xf numFmtId="10" fontId="44" fillId="0" borderId="0" xfId="72" applyNumberFormat="1" applyFont="1" applyFill="1"/>
    <xf numFmtId="10" fontId="44" fillId="0" borderId="13" xfId="72" quotePrefix="1" applyNumberFormat="1" applyFont="1" applyFill="1" applyBorder="1" applyAlignment="1">
      <alignment horizontal="center"/>
    </xf>
    <xf numFmtId="169" fontId="44" fillId="0" borderId="0" xfId="64" quotePrefix="1" applyNumberFormat="1" applyFont="1" applyBorder="1" applyAlignment="1">
      <alignment horizontal="center"/>
    </xf>
    <xf numFmtId="170" fontId="44" fillId="0" borderId="0" xfId="72" applyNumberFormat="1" applyFont="1" applyBorder="1"/>
    <xf numFmtId="164" fontId="44" fillId="0" borderId="0" xfId="72" applyNumberFormat="1" applyFont="1" applyBorder="1"/>
    <xf numFmtId="171" fontId="44" fillId="0" borderId="0" xfId="72" applyNumberFormat="1" applyFont="1" applyBorder="1"/>
    <xf numFmtId="10" fontId="44" fillId="21" borderId="0" xfId="72" applyNumberFormat="1" applyFont="1" applyFill="1" applyAlignment="1">
      <alignment horizontal="center"/>
    </xf>
    <xf numFmtId="166" fontId="44" fillId="0" borderId="13" xfId="37" applyNumberFormat="1" applyFont="1" applyFill="1" applyBorder="1"/>
    <xf numFmtId="166" fontId="44" fillId="0" borderId="0" xfId="37" applyNumberFormat="1" applyFont="1" applyFill="1"/>
    <xf numFmtId="37" fontId="44" fillId="0" borderId="0" xfId="64" applyFont="1" applyFill="1"/>
    <xf numFmtId="165" fontId="44" fillId="0" borderId="0" xfId="33" applyNumberFormat="1" applyFont="1" applyFill="1"/>
    <xf numFmtId="166" fontId="44" fillId="0" borderId="0" xfId="37" applyNumberFormat="1" applyFont="1" applyFill="1" applyBorder="1"/>
    <xf numFmtId="37" fontId="44" fillId="0" borderId="0" xfId="64" applyFont="1" applyFill="1" applyBorder="1"/>
    <xf numFmtId="164" fontId="44" fillId="0" borderId="0" xfId="72" applyNumberFormat="1" applyFont="1" applyFill="1"/>
    <xf numFmtId="164" fontId="44" fillId="0" borderId="13" xfId="72" applyNumberFormat="1" applyFont="1" applyFill="1" applyBorder="1"/>
    <xf numFmtId="166" fontId="44" fillId="0" borderId="0" xfId="37" applyNumberFormat="1" applyFont="1" applyFill="1" applyBorder="1" applyAlignment="1">
      <alignment horizontal="center"/>
    </xf>
    <xf numFmtId="43" fontId="44" fillId="0" borderId="0" xfId="33" applyFont="1" applyFill="1" applyBorder="1" applyAlignment="1">
      <alignment horizontal="center"/>
    </xf>
    <xf numFmtId="165" fontId="44" fillId="0" borderId="0" xfId="33" applyNumberFormat="1" applyFont="1" applyFill="1" applyBorder="1" applyAlignment="1">
      <alignment horizontal="center"/>
    </xf>
    <xf numFmtId="43" fontId="44" fillId="0" borderId="0" xfId="33" applyFont="1" applyFill="1" applyBorder="1"/>
    <xf numFmtId="10" fontId="44" fillId="0" borderId="0" xfId="64" applyNumberFormat="1" applyFont="1" applyFill="1" applyBorder="1"/>
    <xf numFmtId="164" fontId="44" fillId="0" borderId="0" xfId="64" applyNumberFormat="1" applyFont="1" applyFill="1" applyBorder="1"/>
    <xf numFmtId="10" fontId="44" fillId="0" borderId="0" xfId="64" applyNumberFormat="1" applyFont="1" applyFill="1" applyAlignment="1">
      <alignment horizontal="center"/>
    </xf>
    <xf numFmtId="10" fontId="44" fillId="0" borderId="0" xfId="64" applyNumberFormat="1" applyFont="1" applyFill="1"/>
    <xf numFmtId="10" fontId="44" fillId="0" borderId="12" xfId="72" applyNumberFormat="1" applyFont="1" applyFill="1" applyBorder="1" applyAlignment="1">
      <alignment horizontal="center"/>
    </xf>
    <xf numFmtId="37" fontId="47" fillId="0" borderId="0" xfId="64" quotePrefix="1" applyFont="1" applyFill="1" applyAlignment="1">
      <alignment horizontal="center"/>
    </xf>
    <xf numFmtId="37" fontId="44" fillId="0" borderId="11" xfId="64" applyFont="1" applyFill="1" applyBorder="1" applyAlignment="1">
      <alignment horizontal="center"/>
    </xf>
    <xf numFmtId="37" fontId="44" fillId="0" borderId="0" xfId="64" applyFont="1" applyFill="1" applyAlignment="1">
      <alignment horizontal="center"/>
    </xf>
    <xf numFmtId="37" fontId="44" fillId="0" borderId="0" xfId="64" applyFont="1" applyFill="1" applyBorder="1" applyAlignment="1">
      <alignment horizontal="center"/>
    </xf>
    <xf numFmtId="37" fontId="44" fillId="0" borderId="0" xfId="64" quotePrefix="1" applyFont="1"/>
    <xf numFmtId="43" fontId="43" fillId="0" borderId="0" xfId="33" applyFont="1" applyFill="1" applyAlignment="1">
      <alignment horizontal="center"/>
    </xf>
    <xf numFmtId="169" fontId="44" fillId="0" borderId="0" xfId="64" quotePrefix="1" applyNumberFormat="1" applyFont="1" applyFill="1" applyBorder="1" applyAlignment="1">
      <alignment horizontal="center"/>
    </xf>
    <xf numFmtId="169" fontId="44" fillId="0" borderId="0" xfId="64" quotePrefix="1" applyNumberFormat="1" applyFont="1" applyFill="1" applyAlignment="1">
      <alignment horizontal="center"/>
    </xf>
    <xf numFmtId="37" fontId="45" fillId="0" borderId="0" xfId="64" applyFont="1" applyAlignment="1">
      <alignment horizontal="center"/>
    </xf>
    <xf numFmtId="37" fontId="45" fillId="0" borderId="0" xfId="64" quotePrefix="1" applyFont="1" applyAlignment="1">
      <alignment horizontal="center"/>
    </xf>
    <xf numFmtId="37" fontId="45" fillId="0" borderId="0" xfId="64" applyFont="1" applyAlignment="1">
      <alignment horizontal="centerContinuous"/>
    </xf>
    <xf numFmtId="37" fontId="45" fillId="0" borderId="0" xfId="64" quotePrefix="1" applyFont="1" applyAlignment="1">
      <alignment horizontal="centerContinuous"/>
    </xf>
    <xf numFmtId="37" fontId="44" fillId="0" borderId="0" xfId="143" applyFont="1" applyFill="1" applyBorder="1"/>
  </cellXfs>
  <cellStyles count="1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01"/>
    <cellStyle name="60% - Accent2" xfId="14" builtinId="36" customBuiltin="1"/>
    <cellStyle name="60% - Accent2 2" xfId="102"/>
    <cellStyle name="60% - Accent3" xfId="15" builtinId="40" customBuiltin="1"/>
    <cellStyle name="60% - Accent3 2" xfId="103"/>
    <cellStyle name="60% - Accent4" xfId="16" builtinId="44" customBuiltin="1"/>
    <cellStyle name="60% - Accent4 2" xfId="104"/>
    <cellStyle name="60% - Accent5" xfId="17" builtinId="48" customBuiltin="1"/>
    <cellStyle name="60% - Accent5 2" xfId="105"/>
    <cellStyle name="60% - Accent6" xfId="18" builtinId="52" customBuiltin="1"/>
    <cellStyle name="60% - Accent6 2" xfId="106"/>
    <cellStyle name="Accent1" xfId="19" builtinId="29" customBuiltin="1"/>
    <cellStyle name="Accent1 2" xfId="107"/>
    <cellStyle name="Accent2" xfId="20" builtinId="33" customBuiltin="1"/>
    <cellStyle name="Accent2 2" xfId="108"/>
    <cellStyle name="Accent3" xfId="21" builtinId="37" customBuiltin="1"/>
    <cellStyle name="Accent3 2" xfId="109"/>
    <cellStyle name="Accent4" xfId="22" builtinId="41" customBuiltin="1"/>
    <cellStyle name="Accent4 2" xfId="110"/>
    <cellStyle name="Accent5" xfId="23" builtinId="45" customBuiltin="1"/>
    <cellStyle name="Accent5 2" xfId="111"/>
    <cellStyle name="Accent6" xfId="24" builtinId="49" customBuiltin="1"/>
    <cellStyle name="Accent6 2" xfId="112"/>
    <cellStyle name="Bad" xfId="25" builtinId="27" customBuiltin="1"/>
    <cellStyle name="Calculation" xfId="26" builtinId="22" customBuiltin="1"/>
    <cellStyle name="Check Cell" xfId="27" builtinId="23" customBuiltin="1"/>
    <cellStyle name="ColumnAttributeAbovePrompt" xfId="28"/>
    <cellStyle name="ColumnAttributePrompt" xfId="29"/>
    <cellStyle name="ColumnAttributeValue" xfId="30"/>
    <cellStyle name="ColumnHeadingPrompt" xfId="31"/>
    <cellStyle name="ColumnHeadingValue" xfId="32"/>
    <cellStyle name="Comma" xfId="33" builtinId="3"/>
    <cellStyle name="Comma [0] 2" xfId="34"/>
    <cellStyle name="Comma [0] 2 2" xfId="113"/>
    <cellStyle name="Comma 2" xfId="35"/>
    <cellStyle name="Comma 2 2" xfId="114"/>
    <cellStyle name="Comma 2 3" xfId="140"/>
    <cellStyle name="Comma 3" xfId="139"/>
    <cellStyle name="Comma0" xfId="36"/>
    <cellStyle name="Comma0 2" xfId="115"/>
    <cellStyle name="Currency" xfId="37" builtinId="4"/>
    <cellStyle name="Currency 2" xfId="38"/>
    <cellStyle name="Currency 2 2" xfId="116"/>
    <cellStyle name="Currency0" xfId="39"/>
    <cellStyle name="Currency0 2" xfId="117"/>
    <cellStyle name="Date" xfId="40"/>
    <cellStyle name="Date 2" xfId="118"/>
    <cellStyle name="Euro" xfId="41"/>
    <cellStyle name="Euro 2" xfId="119"/>
    <cellStyle name="Explanatory Text" xfId="42" builtinId="53" customBuiltin="1"/>
    <cellStyle name="F2" xfId="43"/>
    <cellStyle name="F3" xfId="44"/>
    <cellStyle name="F4" xfId="45"/>
    <cellStyle name="F5" xfId="46"/>
    <cellStyle name="F5 2" xfId="120"/>
    <cellStyle name="F6" xfId="47"/>
    <cellStyle name="F6 2" xfId="121"/>
    <cellStyle name="F7" xfId="48"/>
    <cellStyle name="F8" xfId="49"/>
    <cellStyle name="Fixed" xfId="50"/>
    <cellStyle name="Fixed 2" xfId="122"/>
    <cellStyle name="Good" xfId="51" builtinId="26" customBuiltin="1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Input" xfId="56" builtinId="20" customBuiltin="1"/>
    <cellStyle name="LineItemPrompt" xfId="57"/>
    <cellStyle name="LineItemValue" xfId="58"/>
    <cellStyle name="Linked Cell" xfId="59" builtinId="24" customBuiltin="1"/>
    <cellStyle name="Neutral" xfId="60" builtinId="28" customBuiltin="1"/>
    <cellStyle name="Normal" xfId="0" builtinId="0"/>
    <cellStyle name="Normal 2" xfId="61"/>
    <cellStyle name="Normal 2 2" xfId="62"/>
    <cellStyle name="Normal 2 2 2" xfId="124"/>
    <cellStyle name="Normal 2 3" xfId="123"/>
    <cellStyle name="Normal 3" xfId="63"/>
    <cellStyle name="Normal 3 2" xfId="125"/>
    <cellStyle name="Normal 4" xfId="98"/>
    <cellStyle name="Normal 5" xfId="99"/>
    <cellStyle name="Normal 5 2" xfId="135"/>
    <cellStyle name="Normal 5 3" xfId="142"/>
    <cellStyle name="Normal 6" xfId="100"/>
    <cellStyle name="Normal 6 2" xfId="137"/>
    <cellStyle name="Normal 6 3" xfId="136"/>
    <cellStyle name="Normal 7" xfId="138"/>
    <cellStyle name="Normal_KU Attachment 1 ECR Review (revised) (4)" xfId="64"/>
    <cellStyle name="Normal_LGE Attachment 1 ECR Review (revised) (3)" xfId="143"/>
    <cellStyle name="Note" xfId="65" builtinId="10" customBuiltin="1"/>
    <cellStyle name="Output" xfId="66" builtinId="21" customBuiltin="1"/>
    <cellStyle name="Output Amounts" xfId="67"/>
    <cellStyle name="Output Column Headings" xfId="68"/>
    <cellStyle name="Output Line Items" xfId="69"/>
    <cellStyle name="Output Line Items 2" xfId="126"/>
    <cellStyle name="Output Report Heading" xfId="70"/>
    <cellStyle name="Output Report Title" xfId="71"/>
    <cellStyle name="Percent" xfId="72" builtinId="5"/>
    <cellStyle name="Percent 2" xfId="73"/>
    <cellStyle name="Percent 2 2" xfId="127"/>
    <cellStyle name="Percent 3" xfId="141"/>
    <cellStyle name="ReportTitlePrompt" xfId="74"/>
    <cellStyle name="ReportTitleValue" xfId="75"/>
    <cellStyle name="RowAcctAbovePrompt" xfId="76"/>
    <cellStyle name="RowAcctSOBAbovePrompt" xfId="77"/>
    <cellStyle name="RowAcctSOBValue" xfId="78"/>
    <cellStyle name="RowAcctValue" xfId="79"/>
    <cellStyle name="RowAttrAbovePrompt" xfId="80"/>
    <cellStyle name="RowAttrValue" xfId="81"/>
    <cellStyle name="RowColSetAbovePrompt" xfId="82"/>
    <cellStyle name="RowColSetLeftPrompt" xfId="83"/>
    <cellStyle name="RowColSetValue" xfId="84"/>
    <cellStyle name="RowLeftPrompt" xfId="85"/>
    <cellStyle name="SampleUsingFormatMask" xfId="86"/>
    <cellStyle name="SampleWithNoFormatMask" xfId="87"/>
    <cellStyle name="STYL5 - Style5" xfId="88"/>
    <cellStyle name="STYL5 - Style5 2" xfId="128"/>
    <cellStyle name="STYL6 - Style6" xfId="89"/>
    <cellStyle name="STYL6 - Style6 2" xfId="129"/>
    <cellStyle name="STYLE1 - Style1" xfId="90"/>
    <cellStyle name="STYLE1 - Style1 2" xfId="130"/>
    <cellStyle name="STYLE2 - Style2" xfId="91"/>
    <cellStyle name="STYLE2 - Style2 2" xfId="131"/>
    <cellStyle name="STYLE3 - Style3" xfId="92"/>
    <cellStyle name="STYLE3 - Style3 2" xfId="132"/>
    <cellStyle name="STYLE4 - Style4" xfId="93"/>
    <cellStyle name="STYLE4 - Style4 2" xfId="133"/>
    <cellStyle name="Title" xfId="94" builtinId="15" customBuiltin="1"/>
    <cellStyle name="Total" xfId="95" builtinId="25" customBuiltin="1"/>
    <cellStyle name="UploadThisRowValue" xfId="96"/>
    <cellStyle name="Warning Text" xfId="97" builtinId="11" customBuiltin="1"/>
    <cellStyle name="Warning Text 2" xfId="13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CDCCD"/>
      <rgbColor rgb="00DDDDDD"/>
      <rgbColor rgb="00FFFFCC"/>
      <rgbColor rgb="00CCFFFF"/>
      <rgbColor rgb="00660066"/>
      <rgbColor rgb="00FF8080"/>
      <rgbColor rgb="000066CC"/>
      <rgbColor rgb="00CCCCFF"/>
      <rgbColor rgb="0087C3FF"/>
      <rgbColor rgb="0000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339966"/>
      <color rgb="FFFFFF99"/>
      <color rgb="FFCCFFCC"/>
      <color rgb="FF0000FF"/>
      <color rgb="FFFFFFCC"/>
      <color rgb="FF008080"/>
      <color rgb="FFCCECFF"/>
      <color rgb="FFC0C0C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pageSetUpPr fitToPage="1"/>
  </sheetPr>
  <dimension ref="A1:AC53"/>
  <sheetViews>
    <sheetView showGridLines="0" tabSelected="1" zoomScale="70" zoomScaleNormal="70" workbookViewId="0">
      <selection activeCell="H16" sqref="H16"/>
    </sheetView>
  </sheetViews>
  <sheetFormatPr defaultColWidth="17.85546875" defaultRowHeight="15.75" x14ac:dyDescent="0.25"/>
  <cols>
    <col min="1" max="1" width="5.42578125" style="4" customWidth="1"/>
    <col min="2" max="2" width="33.28515625" style="4" customWidth="1"/>
    <col min="3" max="3" width="19" style="4" customWidth="1"/>
    <col min="4" max="4" width="4" style="4" bestFit="1" customWidth="1"/>
    <col min="5" max="5" width="1.7109375" style="4" customWidth="1"/>
    <col min="6" max="6" width="16" style="4" bestFit="1" customWidth="1"/>
    <col min="7" max="7" width="2" style="4" customWidth="1"/>
    <col min="8" max="8" width="25.5703125" style="4" bestFit="1" customWidth="1"/>
    <col min="9" max="9" width="2" style="4" customWidth="1"/>
    <col min="10" max="10" width="19" style="4" customWidth="1"/>
    <col min="11" max="11" width="2" style="4" customWidth="1"/>
    <col min="12" max="12" width="19" style="4" customWidth="1"/>
    <col min="13" max="13" width="2.28515625" style="4" customWidth="1"/>
    <col min="14" max="14" width="19" style="4" customWidth="1"/>
    <col min="15" max="15" width="2.28515625" style="4" customWidth="1"/>
    <col min="16" max="16" width="19" style="4" customWidth="1"/>
    <col min="17" max="17" width="1.85546875" style="4" customWidth="1"/>
    <col min="18" max="18" width="19" style="4" customWidth="1"/>
    <col min="19" max="20" width="1.85546875" style="4" customWidth="1"/>
    <col min="21" max="21" width="19" style="4" customWidth="1"/>
    <col min="22" max="22" width="2.28515625" style="4" customWidth="1"/>
    <col min="23" max="23" width="18.28515625" style="4" customWidth="1"/>
    <col min="24" max="24" width="2.42578125" style="4" customWidth="1"/>
    <col min="25" max="25" width="16.42578125" style="4" customWidth="1"/>
    <col min="26" max="26" width="2.85546875" style="4" customWidth="1"/>
    <col min="27" max="27" width="18.140625" style="4" customWidth="1"/>
    <col min="28" max="16384" width="17.85546875" style="4"/>
  </cols>
  <sheetData>
    <row r="1" spans="1:27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"/>
      <c r="X1" s="3"/>
      <c r="Y1" s="3"/>
      <c r="Z1" s="3"/>
    </row>
    <row r="2" spans="1:27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X2" s="3"/>
      <c r="Y2" s="3"/>
      <c r="Z2" s="3"/>
    </row>
    <row r="3" spans="1:27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X3" s="3"/>
      <c r="Y3" s="3"/>
    </row>
    <row r="4" spans="1:27" x14ac:dyDescent="0.25">
      <c r="A4" s="71" t="s">
        <v>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5"/>
      <c r="U4" s="5"/>
      <c r="V4" s="5"/>
      <c r="W4" s="69"/>
      <c r="X4" s="6"/>
      <c r="Y4" s="6"/>
      <c r="Z4" s="6"/>
      <c r="AA4" s="6"/>
    </row>
    <row r="5" spans="1:2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  <c r="Y5" s="3"/>
      <c r="Z5" s="3"/>
      <c r="AA5" s="3"/>
    </row>
    <row r="6" spans="1:27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9"/>
      <c r="U6" s="69"/>
      <c r="V6" s="69"/>
      <c r="W6" s="69"/>
      <c r="X6" s="6"/>
      <c r="Y6" s="6"/>
      <c r="Z6" s="6"/>
      <c r="AA6" s="6"/>
    </row>
    <row r="7" spans="1:27" x14ac:dyDescent="0.25">
      <c r="A7" s="72" t="s">
        <v>47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69"/>
      <c r="U7" s="69"/>
      <c r="V7" s="69"/>
      <c r="W7" s="7"/>
    </row>
    <row r="8" spans="1:27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6"/>
      <c r="S8" s="69"/>
      <c r="T8" s="69"/>
      <c r="U8" s="69"/>
      <c r="V8" s="69"/>
      <c r="W8" s="7"/>
    </row>
    <row r="9" spans="1:27" ht="18" x14ac:dyDescent="0.4">
      <c r="A9" s="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7" x14ac:dyDescent="0.25">
      <c r="A10" s="2"/>
      <c r="B10" s="2"/>
      <c r="C10" s="3"/>
      <c r="D10" s="3"/>
      <c r="E10" s="3"/>
      <c r="H10" s="3"/>
      <c r="I10" s="3"/>
      <c r="J10" s="3"/>
      <c r="K10" s="3"/>
      <c r="L10" s="9" t="s">
        <v>3</v>
      </c>
      <c r="O10" s="3"/>
      <c r="P10" s="3"/>
      <c r="Q10" s="3"/>
      <c r="R10" s="3"/>
      <c r="T10" s="9"/>
    </row>
    <row r="11" spans="1:27" x14ac:dyDescent="0.25">
      <c r="A11" s="2"/>
      <c r="B11" s="2"/>
      <c r="C11" s="9"/>
      <c r="D11" s="9"/>
      <c r="E11" s="9"/>
      <c r="H11" s="9"/>
      <c r="I11" s="9"/>
      <c r="J11" s="9"/>
      <c r="K11" s="9"/>
      <c r="L11" s="9" t="s">
        <v>4</v>
      </c>
      <c r="M11" s="9"/>
      <c r="N11" s="9" t="s">
        <v>6</v>
      </c>
      <c r="Q11" s="9"/>
      <c r="R11" s="10" t="s">
        <v>7</v>
      </c>
      <c r="T11" s="10"/>
      <c r="V11" s="9"/>
      <c r="W11" s="9"/>
    </row>
    <row r="12" spans="1:27" x14ac:dyDescent="0.25">
      <c r="A12" s="2"/>
      <c r="B12" s="2"/>
      <c r="C12" s="9"/>
      <c r="D12" s="9"/>
      <c r="E12" s="9"/>
      <c r="F12" s="9"/>
      <c r="H12" s="9"/>
      <c r="I12" s="9"/>
      <c r="J12" s="9" t="s">
        <v>8</v>
      </c>
      <c r="K12" s="9"/>
      <c r="L12" s="9" t="s">
        <v>9</v>
      </c>
      <c r="M12" s="9"/>
      <c r="N12" s="9" t="s">
        <v>10</v>
      </c>
      <c r="O12" s="10"/>
      <c r="P12" s="9" t="s">
        <v>2</v>
      </c>
      <c r="Q12" s="9"/>
      <c r="R12" s="9" t="s">
        <v>2</v>
      </c>
    </row>
    <row r="13" spans="1:27" x14ac:dyDescent="0.25">
      <c r="A13" s="2"/>
      <c r="B13" s="3"/>
      <c r="C13" s="9" t="s">
        <v>34</v>
      </c>
      <c r="D13" s="9"/>
      <c r="E13" s="9"/>
      <c r="F13" s="10" t="s">
        <v>11</v>
      </c>
      <c r="H13" s="9"/>
      <c r="I13" s="9"/>
      <c r="J13" s="9" t="s">
        <v>12</v>
      </c>
      <c r="K13" s="9"/>
      <c r="L13" s="9" t="s">
        <v>13</v>
      </c>
      <c r="M13" s="9"/>
      <c r="N13" s="9" t="s">
        <v>13</v>
      </c>
      <c r="O13" s="10"/>
      <c r="P13" s="9" t="s">
        <v>1</v>
      </c>
      <c r="Q13" s="9"/>
      <c r="R13" s="10" t="s">
        <v>13</v>
      </c>
    </row>
    <row r="14" spans="1:27" x14ac:dyDescent="0.25">
      <c r="A14" s="3"/>
      <c r="B14" s="3"/>
      <c r="C14" s="11" t="s">
        <v>53</v>
      </c>
      <c r="D14" s="9"/>
      <c r="E14" s="9"/>
      <c r="F14" s="10" t="s">
        <v>14</v>
      </c>
      <c r="H14" s="9" t="s">
        <v>37</v>
      </c>
      <c r="I14" s="9"/>
      <c r="J14" s="61" t="s">
        <v>15</v>
      </c>
      <c r="K14" s="9"/>
      <c r="L14" s="61" t="s">
        <v>38</v>
      </c>
      <c r="M14" s="9"/>
      <c r="N14" s="12" t="s">
        <v>39</v>
      </c>
      <c r="O14" s="10"/>
      <c r="P14" s="9" t="s">
        <v>16</v>
      </c>
      <c r="Q14" s="9"/>
      <c r="R14" s="61" t="s">
        <v>40</v>
      </c>
    </row>
    <row r="15" spans="1:27" x14ac:dyDescent="0.25">
      <c r="A15" s="3"/>
      <c r="B15" s="3"/>
      <c r="C15" s="13">
        <v>-1</v>
      </c>
      <c r="D15" s="9"/>
      <c r="E15" s="10"/>
      <c r="F15" s="13">
        <v>-2</v>
      </c>
      <c r="H15" s="13">
        <v>-3</v>
      </c>
      <c r="I15" s="9"/>
      <c r="J15" s="62">
        <v>-4</v>
      </c>
      <c r="K15" s="9"/>
      <c r="L15" s="62">
        <v>-5</v>
      </c>
      <c r="M15" s="9"/>
      <c r="N15" s="13">
        <v>-6</v>
      </c>
      <c r="O15" s="9"/>
      <c r="P15" s="13">
        <v>-7</v>
      </c>
      <c r="Q15" s="9"/>
      <c r="R15" s="13">
        <v>-8</v>
      </c>
    </row>
    <row r="16" spans="1:27" x14ac:dyDescent="0.25">
      <c r="A16" s="14"/>
      <c r="B16" s="3"/>
      <c r="C16" s="15"/>
      <c r="D16" s="3"/>
      <c r="E16" s="15"/>
      <c r="F16" s="9"/>
      <c r="H16" s="63"/>
      <c r="I16" s="9"/>
      <c r="J16" s="63"/>
      <c r="K16" s="9"/>
      <c r="L16" s="9"/>
      <c r="M16" s="9"/>
      <c r="N16" s="10"/>
      <c r="O16" s="10"/>
      <c r="P16" s="9"/>
      <c r="Q16" s="9"/>
    </row>
    <row r="17" spans="1:28" x14ac:dyDescent="0.25">
      <c r="A17" s="3"/>
      <c r="B17" s="3"/>
      <c r="C17" s="3"/>
      <c r="D17" s="3"/>
      <c r="E17" s="3"/>
      <c r="F17" s="3"/>
      <c r="H17" s="46"/>
      <c r="I17" s="3"/>
      <c r="J17" s="46"/>
      <c r="K17" s="3"/>
      <c r="L17" s="3"/>
      <c r="M17" s="3"/>
      <c r="P17" s="3"/>
      <c r="Q17" s="3"/>
    </row>
    <row r="18" spans="1:28" x14ac:dyDescent="0.25">
      <c r="A18" s="16" t="s">
        <v>17</v>
      </c>
      <c r="B18" s="3" t="s">
        <v>18</v>
      </c>
      <c r="C18" s="17">
        <v>141789949</v>
      </c>
      <c r="D18" s="65" t="s">
        <v>35</v>
      </c>
      <c r="E18" s="3"/>
      <c r="F18" s="18">
        <f>ROUND(+C18/$C$24,4)</f>
        <v>3.3300000000000003E-2</v>
      </c>
      <c r="H18" s="45">
        <v>0</v>
      </c>
      <c r="I18" s="3"/>
      <c r="J18" s="45">
        <f>ROUND(+F18*$J$24,0)</f>
        <v>-40683</v>
      </c>
      <c r="K18" s="3"/>
      <c r="L18" s="45">
        <f>SUM(H18:K18)</f>
        <v>-40683</v>
      </c>
      <c r="M18" s="3"/>
      <c r="N18" s="48">
        <f>+C18+L18</f>
        <v>141749266</v>
      </c>
      <c r="P18" s="43">
        <v>0.87629999999999997</v>
      </c>
      <c r="Q18" s="3"/>
      <c r="R18" s="48">
        <f>ROUND(+N18*P18,0)</f>
        <v>124214882</v>
      </c>
    </row>
    <row r="19" spans="1:28" x14ac:dyDescent="0.25">
      <c r="A19" s="16"/>
      <c r="B19" s="3"/>
      <c r="C19" s="20"/>
      <c r="D19" s="3"/>
      <c r="E19" s="3"/>
      <c r="F19" s="18"/>
      <c r="H19" s="46"/>
      <c r="I19" s="3"/>
      <c r="J19" s="46"/>
      <c r="K19" s="3"/>
      <c r="L19" s="46"/>
      <c r="M19" s="3"/>
      <c r="N19" s="49"/>
      <c r="P19" s="21"/>
      <c r="Q19" s="3"/>
      <c r="R19" s="49"/>
    </row>
    <row r="20" spans="1:28" x14ac:dyDescent="0.25">
      <c r="A20" s="16" t="s">
        <v>19</v>
      </c>
      <c r="B20" s="3" t="s">
        <v>20</v>
      </c>
      <c r="C20" s="3">
        <v>1841279398</v>
      </c>
      <c r="D20" s="65" t="s">
        <v>35</v>
      </c>
      <c r="E20" s="3"/>
      <c r="F20" s="18">
        <f>ROUND(+C20/$C$24,4)</f>
        <v>0.43209999999999998</v>
      </c>
      <c r="H20" s="47">
        <v>0</v>
      </c>
      <c r="I20" s="3"/>
      <c r="J20" s="46">
        <f>ROUND(+F20*$J$24,0)</f>
        <v>-527905</v>
      </c>
      <c r="K20" s="3"/>
      <c r="L20" s="46">
        <f>SUM(H20:K20)</f>
        <v>-527905</v>
      </c>
      <c r="M20" s="3"/>
      <c r="N20" s="49">
        <f>+C20+L20</f>
        <v>1840751493</v>
      </c>
      <c r="P20" s="21">
        <v>0.87629999999999997</v>
      </c>
      <c r="Q20" s="3"/>
      <c r="R20" s="49">
        <f>ROUND(+N20*P20,0)</f>
        <v>1613050533</v>
      </c>
    </row>
    <row r="21" spans="1:28" x14ac:dyDescent="0.25">
      <c r="A21" s="3"/>
      <c r="B21" s="3"/>
      <c r="C21" s="20"/>
      <c r="D21" s="3"/>
      <c r="E21" s="3"/>
      <c r="F21" s="18"/>
      <c r="H21" s="37"/>
      <c r="I21" s="3"/>
      <c r="J21" s="46"/>
      <c r="K21" s="3"/>
      <c r="L21" s="46"/>
      <c r="M21" s="3"/>
      <c r="N21" s="49"/>
      <c r="P21" s="21"/>
      <c r="Q21" s="3"/>
      <c r="R21" s="49"/>
    </row>
    <row r="22" spans="1:28" x14ac:dyDescent="0.25">
      <c r="A22" s="16" t="s">
        <v>21</v>
      </c>
      <c r="B22" s="3" t="s">
        <v>22</v>
      </c>
      <c r="C22" s="3">
        <v>2277704473</v>
      </c>
      <c r="D22" s="3"/>
      <c r="E22" s="3"/>
      <c r="F22" s="18">
        <f>ROUND(1-F18-F20,4)</f>
        <v>0.53459999999999996</v>
      </c>
      <c r="H22" s="47">
        <f>H24</f>
        <v>-504066</v>
      </c>
      <c r="I22" s="3"/>
      <c r="J22" s="47">
        <f>+J24-J18-J20</f>
        <v>-653132</v>
      </c>
      <c r="K22" s="3"/>
      <c r="L22" s="47">
        <f>SUM(H22:K22)</f>
        <v>-1157198</v>
      </c>
      <c r="M22" s="3"/>
      <c r="N22" s="49">
        <f>+C22+L22</f>
        <v>2276547275</v>
      </c>
      <c r="P22" s="21">
        <v>0.87629999999999997</v>
      </c>
      <c r="Q22" s="3"/>
      <c r="R22" s="49">
        <f>ROUND(+N22*P22,0)</f>
        <v>1994938377</v>
      </c>
    </row>
    <row r="23" spans="1:28" x14ac:dyDescent="0.25">
      <c r="A23" s="3"/>
      <c r="B23" s="3"/>
      <c r="C23" s="3"/>
      <c r="D23" s="3"/>
      <c r="E23" s="3"/>
      <c r="F23" s="18"/>
      <c r="H23" s="3"/>
      <c r="I23" s="3"/>
      <c r="J23" s="3"/>
      <c r="K23" s="3"/>
      <c r="L23" s="46"/>
      <c r="M23" s="3"/>
      <c r="N23" s="49"/>
      <c r="P23" s="22"/>
      <c r="Q23" s="3"/>
      <c r="R23" s="49"/>
    </row>
    <row r="24" spans="1:28" ht="16.5" thickBot="1" x14ac:dyDescent="0.3">
      <c r="A24" s="16" t="s">
        <v>23</v>
      </c>
      <c r="B24" s="3" t="s">
        <v>24</v>
      </c>
      <c r="C24" s="23">
        <f>SUM(C18:C22)</f>
        <v>4260773820</v>
      </c>
      <c r="D24" s="3"/>
      <c r="E24" s="3"/>
      <c r="F24" s="24">
        <f>SUM(F18:F22)</f>
        <v>1</v>
      </c>
      <c r="H24" s="44">
        <v>-504066</v>
      </c>
      <c r="I24" s="3"/>
      <c r="J24" s="44">
        <v>-1221720</v>
      </c>
      <c r="K24" s="3"/>
      <c r="L24" s="44">
        <f>SUM(L18:L22)</f>
        <v>-1725786</v>
      </c>
      <c r="M24" s="3"/>
      <c r="N24" s="44">
        <f>SUM(N18:N22)</f>
        <v>4259048034</v>
      </c>
      <c r="Q24" s="3"/>
      <c r="R24" s="44">
        <f>SUM(R18:R22)</f>
        <v>3732203792</v>
      </c>
    </row>
    <row r="25" spans="1:28" ht="16.5" thickTop="1" x14ac:dyDescent="0.25">
      <c r="A25" s="3"/>
      <c r="B25" s="3"/>
      <c r="C25" s="3"/>
      <c r="D25" s="3"/>
      <c r="E25" s="3"/>
      <c r="F25" s="3"/>
      <c r="H25" s="3"/>
      <c r="I25" s="3"/>
      <c r="J25" s="3"/>
      <c r="K25" s="3"/>
      <c r="L25" s="3"/>
      <c r="M25" s="3"/>
      <c r="N25" s="3"/>
      <c r="O25" s="3"/>
      <c r="Q25" s="3"/>
      <c r="S25" s="3"/>
    </row>
    <row r="26" spans="1:28" x14ac:dyDescent="0.25">
      <c r="A26" s="3"/>
      <c r="B26" s="3"/>
      <c r="C26" s="17"/>
      <c r="D26" s="3"/>
      <c r="E26" s="3"/>
      <c r="F26" s="3"/>
      <c r="H26" s="3"/>
      <c r="I26" s="3"/>
      <c r="J26" s="3"/>
      <c r="K26" s="3"/>
      <c r="L26" s="3"/>
      <c r="M26" s="3"/>
      <c r="N26" s="3"/>
      <c r="O26" s="3"/>
      <c r="P26" s="3"/>
      <c r="Q26" s="3"/>
      <c r="T26" s="3"/>
    </row>
    <row r="27" spans="1:28" ht="18" x14ac:dyDescent="0.4">
      <c r="A27" s="3"/>
      <c r="B27" s="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3"/>
    </row>
    <row r="28" spans="1:28" ht="18" x14ac:dyDescent="0.4">
      <c r="A28" s="3"/>
      <c r="B28" s="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3"/>
    </row>
    <row r="29" spans="1:28" ht="18" x14ac:dyDescent="0.4">
      <c r="A29" s="3"/>
      <c r="B29" s="3"/>
      <c r="C29" s="8"/>
      <c r="D29" s="8"/>
      <c r="E29" s="8"/>
      <c r="F29" s="8"/>
      <c r="G29" s="8"/>
      <c r="H29" s="25"/>
      <c r="I29" s="8"/>
      <c r="J29" s="25"/>
      <c r="K29" s="8"/>
      <c r="L29" s="25" t="s">
        <v>25</v>
      </c>
      <c r="M29" s="8"/>
      <c r="N29" s="8"/>
      <c r="O29" s="8"/>
      <c r="R29" s="3"/>
      <c r="S29" s="3"/>
      <c r="X29" s="3"/>
      <c r="AB29" s="10"/>
    </row>
    <row r="30" spans="1:28" ht="18" x14ac:dyDescent="0.4">
      <c r="A30" s="3"/>
      <c r="B30" s="3"/>
      <c r="C30" s="8"/>
      <c r="D30" s="8"/>
      <c r="E30" s="8"/>
      <c r="F30" s="8"/>
      <c r="G30" s="8"/>
      <c r="H30" s="25"/>
      <c r="I30" s="8"/>
      <c r="J30" s="25"/>
      <c r="K30" s="8"/>
      <c r="L30" s="10" t="s">
        <v>7</v>
      </c>
      <c r="M30" s="8"/>
      <c r="P30" s="9"/>
      <c r="Q30" s="9"/>
      <c r="R30" s="9" t="s">
        <v>26</v>
      </c>
      <c r="X30" s="3"/>
      <c r="AB30" s="10"/>
    </row>
    <row r="31" spans="1:28" x14ac:dyDescent="0.25">
      <c r="A31" s="3"/>
      <c r="B31" s="3"/>
      <c r="C31" s="10" t="s">
        <v>7</v>
      </c>
      <c r="D31" s="3"/>
      <c r="E31" s="3"/>
      <c r="F31" s="3"/>
      <c r="H31" s="25" t="s">
        <v>0</v>
      </c>
      <c r="J31" s="63" t="s">
        <v>36</v>
      </c>
      <c r="L31" s="9" t="s">
        <v>2</v>
      </c>
      <c r="M31" s="3"/>
      <c r="N31" s="10" t="s">
        <v>25</v>
      </c>
      <c r="P31" s="9" t="s">
        <v>28</v>
      </c>
      <c r="Q31" s="9"/>
      <c r="R31" s="9" t="s">
        <v>29</v>
      </c>
      <c r="X31" s="3"/>
      <c r="AA31" s="10"/>
      <c r="AB31" s="10"/>
    </row>
    <row r="32" spans="1:28" ht="18" x14ac:dyDescent="0.4">
      <c r="C32" s="9" t="s">
        <v>2</v>
      </c>
      <c r="D32" s="26"/>
      <c r="E32" s="26"/>
      <c r="F32" s="10" t="s">
        <v>11</v>
      </c>
      <c r="H32" s="9" t="s">
        <v>27</v>
      </c>
      <c r="J32" s="63" t="s">
        <v>1</v>
      </c>
      <c r="L32" s="10" t="s">
        <v>13</v>
      </c>
      <c r="M32" s="26"/>
      <c r="N32" s="10" t="s">
        <v>11</v>
      </c>
      <c r="P32" s="9" t="s">
        <v>26</v>
      </c>
      <c r="Q32" s="9"/>
      <c r="R32" s="9" t="s">
        <v>30</v>
      </c>
      <c r="X32" s="26"/>
      <c r="AA32" s="10"/>
      <c r="AB32" s="27"/>
    </row>
    <row r="33" spans="1:29" x14ac:dyDescent="0.25">
      <c r="A33" s="14"/>
      <c r="B33" s="28"/>
      <c r="C33" s="10" t="s">
        <v>13</v>
      </c>
      <c r="F33" s="10" t="s">
        <v>14</v>
      </c>
      <c r="H33" s="61" t="s">
        <v>41</v>
      </c>
      <c r="J33" s="61" t="s">
        <v>42</v>
      </c>
      <c r="L33" s="61" t="s">
        <v>43</v>
      </c>
      <c r="N33" s="10" t="s">
        <v>14</v>
      </c>
      <c r="P33" s="9" t="s">
        <v>31</v>
      </c>
      <c r="Q33" s="9"/>
      <c r="R33" s="12" t="s">
        <v>44</v>
      </c>
      <c r="X33" s="10"/>
      <c r="AA33" s="10"/>
      <c r="AB33" s="27"/>
    </row>
    <row r="34" spans="1:29" x14ac:dyDescent="0.25">
      <c r="A34" s="28"/>
      <c r="B34" s="28"/>
      <c r="C34" s="13">
        <v>-8</v>
      </c>
      <c r="D34" s="10"/>
      <c r="E34" s="10"/>
      <c r="F34" s="13">
        <v>-9</v>
      </c>
      <c r="H34" s="13">
        <v>-10</v>
      </c>
      <c r="J34" s="62">
        <v>-11</v>
      </c>
      <c r="L34" s="13">
        <v>-12</v>
      </c>
      <c r="M34" s="10"/>
      <c r="N34" s="13">
        <v>-13</v>
      </c>
      <c r="P34" s="13">
        <v>-14</v>
      </c>
      <c r="Q34" s="9"/>
      <c r="R34" s="13">
        <v>-15</v>
      </c>
      <c r="X34" s="10"/>
      <c r="AA34" s="10"/>
      <c r="AB34" s="10"/>
    </row>
    <row r="35" spans="1:29" x14ac:dyDescent="0.25">
      <c r="A35" s="28"/>
      <c r="B35" s="28"/>
      <c r="C35" s="10"/>
      <c r="D35" s="10"/>
      <c r="E35" s="10"/>
      <c r="F35" s="10"/>
      <c r="H35" s="10"/>
      <c r="J35" s="64"/>
      <c r="L35" s="10"/>
      <c r="M35" s="10"/>
      <c r="P35" s="9"/>
      <c r="Q35" s="3"/>
      <c r="R35" s="9"/>
      <c r="X35" s="10"/>
      <c r="AA35" s="10"/>
      <c r="AB35" s="10"/>
    </row>
    <row r="36" spans="1:29" x14ac:dyDescent="0.25">
      <c r="A36" s="28"/>
      <c r="B36" s="28"/>
      <c r="C36" s="10"/>
      <c r="D36" s="10"/>
      <c r="E36" s="10"/>
      <c r="F36" s="10"/>
      <c r="H36" s="10"/>
      <c r="J36" s="64"/>
      <c r="L36" s="10"/>
      <c r="M36" s="10"/>
      <c r="P36" s="3"/>
      <c r="Q36" s="3"/>
      <c r="R36" s="3"/>
      <c r="X36" s="10"/>
    </row>
    <row r="37" spans="1:29" x14ac:dyDescent="0.25">
      <c r="A37" s="16" t="s">
        <v>17</v>
      </c>
      <c r="B37" s="3" t="s">
        <v>18</v>
      </c>
      <c r="C37" s="45">
        <f>+R18</f>
        <v>124214882</v>
      </c>
      <c r="D37" s="46"/>
      <c r="E37" s="3"/>
      <c r="F37" s="37">
        <f>ROUND(+C37/$C$43,4)</f>
        <v>3.3300000000000003E-2</v>
      </c>
      <c r="H37" s="45">
        <f>ROUND(+F37*$H$43,0)</f>
        <v>-13615910</v>
      </c>
      <c r="J37" s="45">
        <f>ROUND(+F37*$J$43,0)</f>
        <v>-20419</v>
      </c>
      <c r="L37" s="52">
        <f>+C37+H37+J37</f>
        <v>110578553</v>
      </c>
      <c r="M37" s="10"/>
      <c r="N37" s="34">
        <f>ROUND(+L37/$L$43,4)</f>
        <v>3.3300000000000003E-2</v>
      </c>
      <c r="O37" s="30"/>
      <c r="P37" s="19">
        <v>3.8E-3</v>
      </c>
      <c r="Q37" s="22"/>
      <c r="R37" s="19">
        <f>ROUND(+$N$37*$P$37,4)</f>
        <v>1E-4</v>
      </c>
      <c r="X37" s="10"/>
      <c r="AA37" s="31"/>
      <c r="AB37" s="29"/>
    </row>
    <row r="38" spans="1:29" x14ac:dyDescent="0.25">
      <c r="A38" s="16"/>
      <c r="B38" s="3"/>
      <c r="C38" s="46"/>
      <c r="D38" s="46"/>
      <c r="E38" s="3"/>
      <c r="F38" s="37"/>
      <c r="H38" s="46"/>
      <c r="J38" s="46"/>
      <c r="L38" s="53"/>
      <c r="M38" s="10"/>
      <c r="N38" s="56"/>
      <c r="O38" s="30"/>
      <c r="P38" s="19"/>
      <c r="Q38" s="22"/>
      <c r="R38" s="58"/>
      <c r="U38" s="32"/>
      <c r="V38" s="32"/>
      <c r="W38" s="32"/>
      <c r="X38" s="32"/>
      <c r="Z38" s="32"/>
      <c r="AA38" s="31"/>
    </row>
    <row r="39" spans="1:29" x14ac:dyDescent="0.25">
      <c r="A39" s="16" t="s">
        <v>19</v>
      </c>
      <c r="B39" s="3" t="s">
        <v>20</v>
      </c>
      <c r="C39" s="46">
        <f>+R20</f>
        <v>1613050533</v>
      </c>
      <c r="D39" s="46"/>
      <c r="E39" s="3"/>
      <c r="F39" s="37">
        <f>ROUND(+C39/$C$43,4)</f>
        <v>0.43219999999999997</v>
      </c>
      <c r="H39" s="46">
        <f>ROUND(+F39*$H$43,0)</f>
        <v>-176720604</v>
      </c>
      <c r="J39" s="46">
        <f>ROUND(+F39*$J$43,0)</f>
        <v>-265015</v>
      </c>
      <c r="L39" s="54">
        <f>+C39+H39+J39</f>
        <v>1436064914</v>
      </c>
      <c r="M39" s="10"/>
      <c r="N39" s="34">
        <f>ROUND(+L39/$L$43,4)</f>
        <v>0.43219999999999997</v>
      </c>
      <c r="O39" s="30"/>
      <c r="P39" s="19">
        <v>3.6799999999999999E-2</v>
      </c>
      <c r="Q39" s="22"/>
      <c r="R39" s="19">
        <f>ROUND(+$N$39*$P$39,4)</f>
        <v>1.5900000000000001E-2</v>
      </c>
      <c r="U39" s="32"/>
      <c r="V39" s="32"/>
      <c r="W39" s="32"/>
      <c r="X39" s="32"/>
      <c r="Z39" s="32"/>
      <c r="AA39" s="31"/>
      <c r="AB39" s="29"/>
    </row>
    <row r="40" spans="1:29" x14ac:dyDescent="0.25">
      <c r="A40" s="3"/>
      <c r="B40" s="3"/>
      <c r="C40" s="46"/>
      <c r="D40" s="46"/>
      <c r="E40" s="3"/>
      <c r="F40" s="37"/>
      <c r="H40" s="46"/>
      <c r="J40" s="46"/>
      <c r="L40" s="55"/>
      <c r="N40" s="56"/>
      <c r="O40" s="30"/>
      <c r="P40" s="19"/>
      <c r="Q40" s="22"/>
      <c r="R40" s="58"/>
      <c r="Y40" s="33"/>
      <c r="Z40" s="34"/>
      <c r="AA40" s="35"/>
      <c r="AB40" s="34"/>
      <c r="AC40" s="34"/>
    </row>
    <row r="41" spans="1:29" x14ac:dyDescent="0.25">
      <c r="A41" s="16" t="s">
        <v>21</v>
      </c>
      <c r="B41" s="3" t="s">
        <v>22</v>
      </c>
      <c r="C41" s="46">
        <f>+R22</f>
        <v>1994938377</v>
      </c>
      <c r="D41" s="46"/>
      <c r="E41" s="3"/>
      <c r="F41" s="37">
        <f>ROUND(1-F37-F39,4)</f>
        <v>0.53449999999999998</v>
      </c>
      <c r="H41" s="46">
        <f>+H43-H37-H39</f>
        <v>-218549658</v>
      </c>
      <c r="J41" s="46">
        <f>+J43-J37-J39</f>
        <v>-327743</v>
      </c>
      <c r="L41" s="54">
        <f>+C41+H41+J41</f>
        <v>1776060976</v>
      </c>
      <c r="N41" s="37">
        <f>ROUND(1-N37-N39,4)</f>
        <v>0.53449999999999998</v>
      </c>
      <c r="O41" s="30"/>
      <c r="P41" s="19">
        <v>0.10249999999999999</v>
      </c>
      <c r="Q41" s="22"/>
      <c r="R41" s="19">
        <f>ROUND(+$N$41*$P$41,4)</f>
        <v>5.4800000000000001E-2</v>
      </c>
      <c r="AA41" s="36"/>
      <c r="AB41" s="29"/>
    </row>
    <row r="42" spans="1:29" x14ac:dyDescent="0.25">
      <c r="A42" s="3"/>
      <c r="B42" s="3"/>
      <c r="C42" s="46"/>
      <c r="D42" s="46"/>
      <c r="E42" s="3"/>
      <c r="F42" s="50"/>
      <c r="H42" s="3"/>
      <c r="J42" s="3"/>
      <c r="L42" s="55"/>
      <c r="N42" s="57"/>
      <c r="P42" s="37"/>
      <c r="Q42" s="3"/>
      <c r="R42" s="59"/>
    </row>
    <row r="43" spans="1:29" ht="16.5" thickBot="1" x14ac:dyDescent="0.3">
      <c r="A43" s="16" t="s">
        <v>23</v>
      </c>
      <c r="B43" s="3" t="s">
        <v>24</v>
      </c>
      <c r="C43" s="44">
        <f>SUM(C37:C41)</f>
        <v>3732203792</v>
      </c>
      <c r="D43" s="46"/>
      <c r="E43" s="3"/>
      <c r="F43" s="51">
        <f>SUM(F37:F41)</f>
        <v>1</v>
      </c>
      <c r="H43" s="44">
        <v>-408886172</v>
      </c>
      <c r="J43" s="44">
        <v>-613177</v>
      </c>
      <c r="L43" s="44">
        <f>SUM(L37:L41)</f>
        <v>3322704443</v>
      </c>
      <c r="N43" s="51">
        <f>SUM(N37:N41)</f>
        <v>1</v>
      </c>
      <c r="P43" s="29"/>
      <c r="Q43" s="3"/>
      <c r="R43" s="38">
        <f>ROUND(SUM(R37:R41),4)</f>
        <v>7.0800000000000002E-2</v>
      </c>
      <c r="AB43" s="29"/>
    </row>
    <row r="44" spans="1:29" ht="16.5" thickTop="1" x14ac:dyDescent="0.25">
      <c r="J44" s="49"/>
      <c r="K44" s="49"/>
      <c r="L44" s="68"/>
      <c r="M44" s="49"/>
      <c r="N44" s="49"/>
      <c r="O44" s="49"/>
      <c r="R44" s="30"/>
    </row>
    <row r="45" spans="1:29" x14ac:dyDescent="0.25">
      <c r="H45" s="39"/>
      <c r="J45" s="67"/>
      <c r="R45" s="30"/>
    </row>
    <row r="46" spans="1:29" ht="16.5" thickBot="1" x14ac:dyDescent="0.3">
      <c r="A46" s="16" t="s">
        <v>32</v>
      </c>
      <c r="B46" s="3" t="s">
        <v>33</v>
      </c>
      <c r="R46" s="60">
        <f>ROUND(R43+(R43-R39-R37)*(0.356937/(1-0.356937)),4)</f>
        <v>0.1012</v>
      </c>
    </row>
    <row r="47" spans="1:29" ht="16.5" thickTop="1" x14ac:dyDescent="0.25"/>
    <row r="49" spans="1:16" x14ac:dyDescent="0.25">
      <c r="A49" s="4" t="s">
        <v>35</v>
      </c>
      <c r="B49" s="73" t="s">
        <v>45</v>
      </c>
    </row>
    <row r="52" spans="1:16" x14ac:dyDescent="0.25">
      <c r="L52" s="41"/>
      <c r="N52" s="40"/>
      <c r="P52" s="42"/>
    </row>
    <row r="53" spans="1:16" x14ac:dyDescent="0.25">
      <c r="L53" s="41"/>
      <c r="N53" s="40"/>
    </row>
  </sheetData>
  <printOptions horizontalCentered="1" gridLinesSet="0"/>
  <pageMargins left="0.7" right="0.7" top="0.75" bottom="0.75" header="0.3" footer="0.3"/>
  <pageSetup scale="57" orientation="landscape" horizontalDpi="300" verticalDpi="300" r:id="rId1"/>
  <headerFooter>
    <oddFooter>&amp;R&amp;"Times New Roman,Bold"&amp;14Attachment to Response to Question No. 2(e)
Page &amp;P of &amp;N
Garrett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pageSetUpPr fitToPage="1"/>
  </sheetPr>
  <dimension ref="A1:AC53"/>
  <sheetViews>
    <sheetView showGridLines="0" zoomScale="70" zoomScaleNormal="70" workbookViewId="0">
      <selection activeCell="H16" sqref="H16"/>
    </sheetView>
  </sheetViews>
  <sheetFormatPr defaultColWidth="17.85546875" defaultRowHeight="15.75" x14ac:dyDescent="0.25"/>
  <cols>
    <col min="1" max="1" width="5.42578125" style="4" customWidth="1"/>
    <col min="2" max="2" width="33.28515625" style="4" customWidth="1"/>
    <col min="3" max="3" width="19" style="4" customWidth="1"/>
    <col min="4" max="4" width="4" style="4" bestFit="1" customWidth="1"/>
    <col min="5" max="5" width="1.7109375" style="4" customWidth="1"/>
    <col min="6" max="6" width="16" style="4" bestFit="1" customWidth="1"/>
    <col min="7" max="7" width="2" style="4" customWidth="1"/>
    <col min="8" max="8" width="25.5703125" style="4" bestFit="1" customWidth="1"/>
    <col min="9" max="9" width="2" style="4" customWidth="1"/>
    <col min="10" max="10" width="19" style="4" customWidth="1"/>
    <col min="11" max="11" width="2" style="4" customWidth="1"/>
    <col min="12" max="12" width="19" style="4" customWidth="1"/>
    <col min="13" max="13" width="2.28515625" style="4" customWidth="1"/>
    <col min="14" max="14" width="19" style="4" customWidth="1"/>
    <col min="15" max="15" width="2.28515625" style="4" customWidth="1"/>
    <col min="16" max="16" width="19" style="4" customWidth="1"/>
    <col min="17" max="17" width="1.85546875" style="4" customWidth="1"/>
    <col min="18" max="18" width="19" style="4" customWidth="1"/>
    <col min="19" max="20" width="1.85546875" style="4" customWidth="1"/>
    <col min="21" max="21" width="19" style="4" customWidth="1"/>
    <col min="22" max="22" width="2.28515625" style="4" customWidth="1"/>
    <col min="23" max="23" width="18.28515625" style="4" customWidth="1"/>
    <col min="24" max="24" width="2.42578125" style="4" customWidth="1"/>
    <col min="25" max="25" width="16.42578125" style="4" customWidth="1"/>
    <col min="26" max="26" width="2.85546875" style="4" customWidth="1"/>
    <col min="27" max="27" width="18.140625" style="4" customWidth="1"/>
    <col min="28" max="16384" width="17.85546875" style="4"/>
  </cols>
  <sheetData>
    <row r="1" spans="1:27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"/>
      <c r="X1" s="3"/>
      <c r="Y1" s="3"/>
      <c r="Z1" s="3"/>
    </row>
    <row r="2" spans="1:27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X2" s="3"/>
      <c r="Y2" s="3"/>
      <c r="Z2" s="3"/>
    </row>
    <row r="3" spans="1:27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X3" s="3"/>
      <c r="Y3" s="3"/>
    </row>
    <row r="4" spans="1:27" x14ac:dyDescent="0.25">
      <c r="A4" s="71" t="s">
        <v>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5"/>
      <c r="U4" s="5"/>
      <c r="V4" s="5"/>
      <c r="W4" s="69"/>
      <c r="X4" s="6"/>
      <c r="Y4" s="6"/>
      <c r="Z4" s="6"/>
      <c r="AA4" s="6"/>
    </row>
    <row r="5" spans="1:2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  <c r="Y5" s="3"/>
      <c r="Z5" s="3"/>
      <c r="AA5" s="3"/>
    </row>
    <row r="6" spans="1:27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9"/>
      <c r="U6" s="69"/>
      <c r="V6" s="69"/>
      <c r="W6" s="69"/>
      <c r="X6" s="6"/>
      <c r="Y6" s="6"/>
      <c r="Z6" s="6"/>
      <c r="AA6" s="6"/>
    </row>
    <row r="7" spans="1:27" x14ac:dyDescent="0.25">
      <c r="A7" s="72" t="s">
        <v>48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69"/>
      <c r="U7" s="69"/>
      <c r="V7" s="69"/>
      <c r="W7" s="7"/>
    </row>
    <row r="8" spans="1:27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6"/>
      <c r="S8" s="69"/>
      <c r="T8" s="69"/>
      <c r="U8" s="69"/>
      <c r="V8" s="69"/>
      <c r="W8" s="7"/>
    </row>
    <row r="9" spans="1:27" ht="18" x14ac:dyDescent="0.4">
      <c r="A9" s="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7" x14ac:dyDescent="0.25">
      <c r="A10" s="2"/>
      <c r="B10" s="2"/>
      <c r="C10" s="3"/>
      <c r="D10" s="3"/>
      <c r="E10" s="3"/>
      <c r="H10" s="3"/>
      <c r="I10" s="3"/>
      <c r="J10" s="3"/>
      <c r="K10" s="3"/>
      <c r="L10" s="9" t="s">
        <v>3</v>
      </c>
      <c r="O10" s="3"/>
      <c r="P10" s="3"/>
      <c r="Q10" s="3"/>
      <c r="R10" s="3"/>
      <c r="T10" s="9"/>
    </row>
    <row r="11" spans="1:27" x14ac:dyDescent="0.25">
      <c r="A11" s="2"/>
      <c r="B11" s="2"/>
      <c r="C11" s="9"/>
      <c r="D11" s="9"/>
      <c r="E11" s="9"/>
      <c r="H11" s="9"/>
      <c r="I11" s="9"/>
      <c r="J11" s="9"/>
      <c r="K11" s="9"/>
      <c r="L11" s="9" t="s">
        <v>4</v>
      </c>
      <c r="M11" s="9"/>
      <c r="N11" s="9" t="s">
        <v>6</v>
      </c>
      <c r="Q11" s="9"/>
      <c r="R11" s="10" t="s">
        <v>7</v>
      </c>
      <c r="T11" s="10"/>
      <c r="V11" s="9"/>
      <c r="W11" s="9"/>
    </row>
    <row r="12" spans="1:27" x14ac:dyDescent="0.25">
      <c r="A12" s="2"/>
      <c r="B12" s="2"/>
      <c r="C12" s="9"/>
      <c r="D12" s="9"/>
      <c r="E12" s="9"/>
      <c r="F12" s="9"/>
      <c r="H12" s="9"/>
      <c r="I12" s="9"/>
      <c r="J12" s="9" t="s">
        <v>8</v>
      </c>
      <c r="K12" s="9"/>
      <c r="L12" s="9" t="s">
        <v>9</v>
      </c>
      <c r="M12" s="9"/>
      <c r="N12" s="9" t="s">
        <v>10</v>
      </c>
      <c r="O12" s="10"/>
      <c r="P12" s="9" t="s">
        <v>2</v>
      </c>
      <c r="Q12" s="9"/>
      <c r="R12" s="9" t="s">
        <v>2</v>
      </c>
    </row>
    <row r="13" spans="1:27" x14ac:dyDescent="0.25">
      <c r="A13" s="2"/>
      <c r="B13" s="3"/>
      <c r="C13" s="9" t="s">
        <v>34</v>
      </c>
      <c r="D13" s="9"/>
      <c r="E13" s="9"/>
      <c r="F13" s="10" t="s">
        <v>11</v>
      </c>
      <c r="H13" s="9"/>
      <c r="I13" s="9"/>
      <c r="J13" s="9" t="s">
        <v>12</v>
      </c>
      <c r="K13" s="9"/>
      <c r="L13" s="9" t="s">
        <v>13</v>
      </c>
      <c r="M13" s="9"/>
      <c r="N13" s="9" t="s">
        <v>13</v>
      </c>
      <c r="O13" s="10"/>
      <c r="P13" s="9" t="s">
        <v>1</v>
      </c>
      <c r="Q13" s="9"/>
      <c r="R13" s="10" t="s">
        <v>13</v>
      </c>
    </row>
    <row r="14" spans="1:27" x14ac:dyDescent="0.25">
      <c r="A14" s="3"/>
      <c r="B14" s="3"/>
      <c r="C14" s="11" t="s">
        <v>54</v>
      </c>
      <c r="D14" s="9"/>
      <c r="E14" s="9"/>
      <c r="F14" s="10" t="s">
        <v>14</v>
      </c>
      <c r="H14" s="9" t="s">
        <v>37</v>
      </c>
      <c r="I14" s="9"/>
      <c r="J14" s="61" t="s">
        <v>15</v>
      </c>
      <c r="K14" s="9"/>
      <c r="L14" s="61" t="s">
        <v>38</v>
      </c>
      <c r="M14" s="9"/>
      <c r="N14" s="12" t="s">
        <v>39</v>
      </c>
      <c r="O14" s="10"/>
      <c r="P14" s="9" t="s">
        <v>16</v>
      </c>
      <c r="Q14" s="9"/>
      <c r="R14" s="61" t="s">
        <v>40</v>
      </c>
    </row>
    <row r="15" spans="1:27" x14ac:dyDescent="0.25">
      <c r="A15" s="3"/>
      <c r="B15" s="3"/>
      <c r="C15" s="13">
        <v>-1</v>
      </c>
      <c r="D15" s="9"/>
      <c r="E15" s="10"/>
      <c r="F15" s="13">
        <v>-2</v>
      </c>
      <c r="H15" s="13">
        <v>-3</v>
      </c>
      <c r="I15" s="9"/>
      <c r="J15" s="62">
        <v>-4</v>
      </c>
      <c r="K15" s="9"/>
      <c r="L15" s="62">
        <v>-5</v>
      </c>
      <c r="M15" s="9"/>
      <c r="N15" s="13">
        <v>-6</v>
      </c>
      <c r="O15" s="9"/>
      <c r="P15" s="13">
        <v>-7</v>
      </c>
      <c r="Q15" s="9"/>
      <c r="R15" s="13">
        <v>-8</v>
      </c>
    </row>
    <row r="16" spans="1:27" x14ac:dyDescent="0.25">
      <c r="A16" s="14"/>
      <c r="B16" s="3"/>
      <c r="C16" s="15"/>
      <c r="D16" s="3"/>
      <c r="E16" s="15"/>
      <c r="F16" s="9"/>
      <c r="H16" s="63"/>
      <c r="I16" s="9"/>
      <c r="J16" s="63"/>
      <c r="K16" s="9"/>
      <c r="L16" s="9"/>
      <c r="M16" s="9"/>
      <c r="N16" s="10"/>
      <c r="O16" s="10"/>
      <c r="P16" s="9"/>
      <c r="Q16" s="9"/>
    </row>
    <row r="17" spans="1:28" x14ac:dyDescent="0.25">
      <c r="A17" s="3"/>
      <c r="B17" s="3"/>
      <c r="C17" s="3"/>
      <c r="D17" s="3"/>
      <c r="E17" s="3"/>
      <c r="F17" s="3"/>
      <c r="H17" s="46"/>
      <c r="I17" s="3"/>
      <c r="J17" s="46"/>
      <c r="K17" s="3"/>
      <c r="L17" s="3"/>
      <c r="M17" s="3"/>
      <c r="P17" s="3"/>
      <c r="Q17" s="3"/>
    </row>
    <row r="18" spans="1:28" x14ac:dyDescent="0.25">
      <c r="A18" s="16" t="s">
        <v>17</v>
      </c>
      <c r="B18" s="3" t="s">
        <v>18</v>
      </c>
      <c r="C18" s="17">
        <v>76493213</v>
      </c>
      <c r="D18" s="65" t="s">
        <v>35</v>
      </c>
      <c r="E18" s="3"/>
      <c r="F18" s="18">
        <f>ROUND(+C18/$C$24,4)</f>
        <v>1.8200000000000001E-2</v>
      </c>
      <c r="H18" s="45">
        <v>0</v>
      </c>
      <c r="I18" s="3"/>
      <c r="J18" s="45">
        <f>ROUND(+F18*$J$24,0)</f>
        <v>-22235</v>
      </c>
      <c r="K18" s="3"/>
      <c r="L18" s="45">
        <f>SUM(H18:K18)</f>
        <v>-22235</v>
      </c>
      <c r="M18" s="3"/>
      <c r="N18" s="48">
        <f>+C18+L18</f>
        <v>76470978</v>
      </c>
      <c r="P18" s="43">
        <v>0.87629999999999997</v>
      </c>
      <c r="Q18" s="3"/>
      <c r="R18" s="48">
        <f>ROUND(+N18*P18,0)</f>
        <v>67011518</v>
      </c>
    </row>
    <row r="19" spans="1:28" x14ac:dyDescent="0.25">
      <c r="A19" s="16"/>
      <c r="B19" s="3"/>
      <c r="C19" s="20"/>
      <c r="D19" s="3"/>
      <c r="E19" s="3"/>
      <c r="F19" s="18"/>
      <c r="H19" s="46"/>
      <c r="I19" s="3"/>
      <c r="J19" s="46"/>
      <c r="K19" s="3"/>
      <c r="L19" s="46"/>
      <c r="M19" s="3"/>
      <c r="N19" s="49"/>
      <c r="P19" s="21"/>
      <c r="Q19" s="3"/>
      <c r="R19" s="49"/>
    </row>
    <row r="20" spans="1:28" x14ac:dyDescent="0.25">
      <c r="A20" s="16" t="s">
        <v>19</v>
      </c>
      <c r="B20" s="3" t="s">
        <v>20</v>
      </c>
      <c r="C20" s="3">
        <v>1841305779</v>
      </c>
      <c r="D20" s="65" t="s">
        <v>35</v>
      </c>
      <c r="E20" s="3"/>
      <c r="F20" s="18">
        <f>ROUND(+C20/$C$24,4)</f>
        <v>0.438</v>
      </c>
      <c r="H20" s="47">
        <v>0</v>
      </c>
      <c r="I20" s="3"/>
      <c r="J20" s="46">
        <f>ROUND(+F20*$J$24,0)</f>
        <v>-535113</v>
      </c>
      <c r="K20" s="3"/>
      <c r="L20" s="46">
        <f>SUM(H20:K20)</f>
        <v>-535113</v>
      </c>
      <c r="M20" s="3"/>
      <c r="N20" s="49">
        <f>+C20+L20</f>
        <v>1840770666</v>
      </c>
      <c r="P20" s="21">
        <v>0.87629999999999997</v>
      </c>
      <c r="Q20" s="3"/>
      <c r="R20" s="49">
        <f>ROUND(+N20*P20,0)</f>
        <v>1613067335</v>
      </c>
    </row>
    <row r="21" spans="1:28" x14ac:dyDescent="0.25">
      <c r="A21" s="3"/>
      <c r="B21" s="3"/>
      <c r="C21" s="20"/>
      <c r="D21" s="3"/>
      <c r="E21" s="3"/>
      <c r="F21" s="18"/>
      <c r="H21" s="37"/>
      <c r="I21" s="3"/>
      <c r="J21" s="46"/>
      <c r="K21" s="3"/>
      <c r="L21" s="46"/>
      <c r="M21" s="3"/>
      <c r="N21" s="49"/>
      <c r="P21" s="21"/>
      <c r="Q21" s="3"/>
      <c r="R21" s="49"/>
    </row>
    <row r="22" spans="1:28" x14ac:dyDescent="0.25">
      <c r="A22" s="16" t="s">
        <v>21</v>
      </c>
      <c r="B22" s="3" t="s">
        <v>22</v>
      </c>
      <c r="C22" s="3">
        <v>2285693928</v>
      </c>
      <c r="D22" s="3"/>
      <c r="E22" s="3"/>
      <c r="F22" s="18">
        <f>ROUND(1-F18-F20,4)</f>
        <v>0.54379999999999995</v>
      </c>
      <c r="H22" s="47">
        <f>H24</f>
        <v>-504066</v>
      </c>
      <c r="I22" s="3"/>
      <c r="J22" s="47">
        <f>+J24-J18-J20</f>
        <v>-664372</v>
      </c>
      <c r="K22" s="3"/>
      <c r="L22" s="47">
        <f>SUM(H22:K22)</f>
        <v>-1168438</v>
      </c>
      <c r="M22" s="3"/>
      <c r="N22" s="49">
        <f>+C22+L22</f>
        <v>2284525490</v>
      </c>
      <c r="P22" s="21">
        <v>0.87629999999999997</v>
      </c>
      <c r="Q22" s="3"/>
      <c r="R22" s="49">
        <f>ROUND(+N22*P22,0)</f>
        <v>2001929687</v>
      </c>
    </row>
    <row r="23" spans="1:28" x14ac:dyDescent="0.25">
      <c r="A23" s="3"/>
      <c r="B23" s="3"/>
      <c r="C23" s="3"/>
      <c r="D23" s="3"/>
      <c r="E23" s="3"/>
      <c r="F23" s="18"/>
      <c r="H23" s="3"/>
      <c r="I23" s="3"/>
      <c r="J23" s="3"/>
      <c r="K23" s="3"/>
      <c r="L23" s="46"/>
      <c r="M23" s="3"/>
      <c r="N23" s="49"/>
      <c r="P23" s="22"/>
      <c r="Q23" s="3"/>
      <c r="R23" s="49"/>
    </row>
    <row r="24" spans="1:28" ht="16.5" thickBot="1" x14ac:dyDescent="0.3">
      <c r="A24" s="16" t="s">
        <v>23</v>
      </c>
      <c r="B24" s="3" t="s">
        <v>24</v>
      </c>
      <c r="C24" s="23">
        <f>SUM(C18:C22)</f>
        <v>4203492920</v>
      </c>
      <c r="D24" s="3"/>
      <c r="E24" s="3"/>
      <c r="F24" s="24">
        <f>SUM(F18:F22)</f>
        <v>1</v>
      </c>
      <c r="H24" s="44">
        <v>-504066</v>
      </c>
      <c r="I24" s="3"/>
      <c r="J24" s="44">
        <v>-1221720</v>
      </c>
      <c r="K24" s="3"/>
      <c r="L24" s="44">
        <f>SUM(L18:L22)</f>
        <v>-1725786</v>
      </c>
      <c r="M24" s="3"/>
      <c r="N24" s="44">
        <f>SUM(N18:N22)</f>
        <v>4201767134</v>
      </c>
      <c r="Q24" s="3"/>
      <c r="R24" s="44">
        <f>SUM(R18:R22)</f>
        <v>3682008540</v>
      </c>
    </row>
    <row r="25" spans="1:28" ht="16.5" thickTop="1" x14ac:dyDescent="0.25">
      <c r="A25" s="3"/>
      <c r="B25" s="3"/>
      <c r="C25" s="3"/>
      <c r="D25" s="3"/>
      <c r="E25" s="3"/>
      <c r="F25" s="3"/>
      <c r="H25" s="3"/>
      <c r="I25" s="3"/>
      <c r="J25" s="3"/>
      <c r="K25" s="3"/>
      <c r="L25" s="3"/>
      <c r="M25" s="3"/>
      <c r="N25" s="3"/>
      <c r="O25" s="3"/>
      <c r="Q25" s="3"/>
      <c r="S25" s="3"/>
    </row>
    <row r="26" spans="1:28" x14ac:dyDescent="0.25">
      <c r="A26" s="3"/>
      <c r="B26" s="3"/>
      <c r="C26" s="17"/>
      <c r="D26" s="3"/>
      <c r="E26" s="3"/>
      <c r="F26" s="3"/>
      <c r="H26" s="3"/>
      <c r="I26" s="3"/>
      <c r="J26" s="3"/>
      <c r="K26" s="3"/>
      <c r="L26" s="3"/>
      <c r="M26" s="3"/>
      <c r="N26" s="3"/>
      <c r="O26" s="3"/>
      <c r="P26" s="3"/>
      <c r="Q26" s="3"/>
      <c r="T26" s="3"/>
    </row>
    <row r="27" spans="1:28" ht="18" x14ac:dyDescent="0.4">
      <c r="A27" s="3"/>
      <c r="B27" s="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3"/>
    </row>
    <row r="28" spans="1:28" ht="18" x14ac:dyDescent="0.4">
      <c r="A28" s="3"/>
      <c r="B28" s="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3"/>
    </row>
    <row r="29" spans="1:28" ht="18" x14ac:dyDescent="0.4">
      <c r="A29" s="3"/>
      <c r="B29" s="3"/>
      <c r="C29" s="8"/>
      <c r="D29" s="8"/>
      <c r="E29" s="8"/>
      <c r="F29" s="8"/>
      <c r="G29" s="8"/>
      <c r="H29" s="25"/>
      <c r="I29" s="8"/>
      <c r="J29" s="25"/>
      <c r="K29" s="8"/>
      <c r="L29" s="25" t="s">
        <v>25</v>
      </c>
      <c r="M29" s="8"/>
      <c r="N29" s="8"/>
      <c r="O29" s="8"/>
      <c r="R29" s="3"/>
      <c r="S29" s="3"/>
      <c r="X29" s="3"/>
      <c r="AB29" s="10"/>
    </row>
    <row r="30" spans="1:28" ht="18" x14ac:dyDescent="0.4">
      <c r="A30" s="3"/>
      <c r="B30" s="3"/>
      <c r="C30" s="8"/>
      <c r="D30" s="8"/>
      <c r="E30" s="8"/>
      <c r="F30" s="8"/>
      <c r="G30" s="8"/>
      <c r="H30" s="25"/>
      <c r="I30" s="8"/>
      <c r="J30" s="25"/>
      <c r="K30" s="8"/>
      <c r="L30" s="10" t="s">
        <v>7</v>
      </c>
      <c r="M30" s="8"/>
      <c r="P30" s="9"/>
      <c r="Q30" s="9"/>
      <c r="R30" s="9" t="s">
        <v>26</v>
      </c>
      <c r="X30" s="3"/>
      <c r="AB30" s="10"/>
    </row>
    <row r="31" spans="1:28" x14ac:dyDescent="0.25">
      <c r="A31" s="3"/>
      <c r="B31" s="3"/>
      <c r="C31" s="10" t="s">
        <v>7</v>
      </c>
      <c r="D31" s="3"/>
      <c r="E31" s="3"/>
      <c r="F31" s="3"/>
      <c r="H31" s="25" t="s">
        <v>0</v>
      </c>
      <c r="J31" s="63" t="s">
        <v>36</v>
      </c>
      <c r="L31" s="9" t="s">
        <v>2</v>
      </c>
      <c r="M31" s="3"/>
      <c r="N31" s="10" t="s">
        <v>25</v>
      </c>
      <c r="P31" s="9" t="s">
        <v>28</v>
      </c>
      <c r="Q31" s="9"/>
      <c r="R31" s="9" t="s">
        <v>29</v>
      </c>
      <c r="X31" s="3"/>
      <c r="AA31" s="10"/>
      <c r="AB31" s="10"/>
    </row>
    <row r="32" spans="1:28" ht="18" x14ac:dyDescent="0.4">
      <c r="C32" s="9" t="s">
        <v>2</v>
      </c>
      <c r="D32" s="26"/>
      <c r="E32" s="26"/>
      <c r="F32" s="10" t="s">
        <v>11</v>
      </c>
      <c r="H32" s="9" t="s">
        <v>27</v>
      </c>
      <c r="J32" s="63" t="s">
        <v>1</v>
      </c>
      <c r="L32" s="10" t="s">
        <v>13</v>
      </c>
      <c r="M32" s="26"/>
      <c r="N32" s="10" t="s">
        <v>11</v>
      </c>
      <c r="P32" s="9" t="s">
        <v>26</v>
      </c>
      <c r="Q32" s="9"/>
      <c r="R32" s="9" t="s">
        <v>30</v>
      </c>
      <c r="X32" s="26"/>
      <c r="AA32" s="10"/>
      <c r="AB32" s="27"/>
    </row>
    <row r="33" spans="1:29" x14ac:dyDescent="0.25">
      <c r="A33" s="14"/>
      <c r="B33" s="28"/>
      <c r="C33" s="10" t="s">
        <v>13</v>
      </c>
      <c r="F33" s="10" t="s">
        <v>14</v>
      </c>
      <c r="H33" s="61" t="s">
        <v>41</v>
      </c>
      <c r="J33" s="61" t="s">
        <v>42</v>
      </c>
      <c r="L33" s="61" t="s">
        <v>43</v>
      </c>
      <c r="N33" s="10" t="s">
        <v>14</v>
      </c>
      <c r="P33" s="9" t="s">
        <v>31</v>
      </c>
      <c r="Q33" s="9"/>
      <c r="R33" s="12" t="s">
        <v>44</v>
      </c>
      <c r="X33" s="10"/>
      <c r="AA33" s="10"/>
      <c r="AB33" s="27"/>
    </row>
    <row r="34" spans="1:29" x14ac:dyDescent="0.25">
      <c r="A34" s="28"/>
      <c r="B34" s="28"/>
      <c r="C34" s="13">
        <v>-8</v>
      </c>
      <c r="D34" s="10"/>
      <c r="E34" s="10"/>
      <c r="F34" s="13">
        <v>-9</v>
      </c>
      <c r="H34" s="13">
        <v>-10</v>
      </c>
      <c r="J34" s="62">
        <v>-11</v>
      </c>
      <c r="L34" s="13">
        <v>-12</v>
      </c>
      <c r="M34" s="10"/>
      <c r="N34" s="13">
        <v>-13</v>
      </c>
      <c r="P34" s="13">
        <v>-14</v>
      </c>
      <c r="Q34" s="9"/>
      <c r="R34" s="13">
        <v>-15</v>
      </c>
      <c r="X34" s="10"/>
      <c r="AA34" s="10"/>
      <c r="AB34" s="10"/>
    </row>
    <row r="35" spans="1:29" x14ac:dyDescent="0.25">
      <c r="A35" s="28"/>
      <c r="B35" s="28"/>
      <c r="C35" s="10"/>
      <c r="D35" s="10"/>
      <c r="E35" s="10"/>
      <c r="F35" s="10"/>
      <c r="H35" s="10"/>
      <c r="J35" s="64"/>
      <c r="L35" s="10"/>
      <c r="M35" s="10"/>
      <c r="P35" s="9"/>
      <c r="Q35" s="3"/>
      <c r="R35" s="9"/>
      <c r="X35" s="10"/>
      <c r="AA35" s="10"/>
      <c r="AB35" s="10"/>
    </row>
    <row r="36" spans="1:29" x14ac:dyDescent="0.25">
      <c r="A36" s="28"/>
      <c r="B36" s="28"/>
      <c r="C36" s="10"/>
      <c r="D36" s="10"/>
      <c r="E36" s="10"/>
      <c r="F36" s="10"/>
      <c r="H36" s="10"/>
      <c r="J36" s="64"/>
      <c r="L36" s="10"/>
      <c r="M36" s="10"/>
      <c r="P36" s="3"/>
      <c r="Q36" s="3"/>
      <c r="R36" s="3"/>
      <c r="X36" s="10"/>
    </row>
    <row r="37" spans="1:29" x14ac:dyDescent="0.25">
      <c r="A37" s="16" t="s">
        <v>17</v>
      </c>
      <c r="B37" s="3" t="s">
        <v>18</v>
      </c>
      <c r="C37" s="45">
        <f>+R18</f>
        <v>67011518</v>
      </c>
      <c r="D37" s="46"/>
      <c r="E37" s="3"/>
      <c r="F37" s="37">
        <f>ROUND(+C37/$C$43,4)</f>
        <v>1.8200000000000001E-2</v>
      </c>
      <c r="H37" s="45">
        <f>ROUND(+F37*$H$43,0)</f>
        <v>-7788584</v>
      </c>
      <c r="J37" s="45">
        <f>ROUND(+F37*$J$43,0)</f>
        <v>-12704</v>
      </c>
      <c r="L37" s="52">
        <f>+C37+H37+J37</f>
        <v>59210230</v>
      </c>
      <c r="M37" s="10"/>
      <c r="N37" s="34">
        <f>ROUND(+L37/$L$43,4)</f>
        <v>1.8200000000000001E-2</v>
      </c>
      <c r="O37" s="30"/>
      <c r="P37" s="19">
        <v>3.5000000000000001E-3</v>
      </c>
      <c r="Q37" s="22"/>
      <c r="R37" s="19">
        <f>ROUND(+$N$37*$P$37,4)</f>
        <v>1E-4</v>
      </c>
      <c r="X37" s="10"/>
      <c r="AA37" s="31"/>
      <c r="AB37" s="29"/>
    </row>
    <row r="38" spans="1:29" x14ac:dyDescent="0.25">
      <c r="A38" s="16"/>
      <c r="B38" s="3"/>
      <c r="C38" s="46"/>
      <c r="D38" s="46"/>
      <c r="E38" s="3"/>
      <c r="F38" s="37"/>
      <c r="H38" s="46"/>
      <c r="J38" s="46"/>
      <c r="L38" s="53"/>
      <c r="M38" s="10"/>
      <c r="N38" s="56"/>
      <c r="O38" s="30"/>
      <c r="P38" s="19"/>
      <c r="Q38" s="22"/>
      <c r="R38" s="58"/>
      <c r="U38" s="32"/>
      <c r="V38" s="32"/>
      <c r="W38" s="32"/>
      <c r="X38" s="32"/>
      <c r="Z38" s="32"/>
      <c r="AA38" s="31"/>
    </row>
    <row r="39" spans="1:29" x14ac:dyDescent="0.25">
      <c r="A39" s="16" t="s">
        <v>19</v>
      </c>
      <c r="B39" s="3" t="s">
        <v>20</v>
      </c>
      <c r="C39" s="46">
        <f>+R20</f>
        <v>1613067335</v>
      </c>
      <c r="D39" s="46"/>
      <c r="E39" s="3"/>
      <c r="F39" s="37">
        <f>ROUND(+C39/$C$43,4)</f>
        <v>0.43809999999999999</v>
      </c>
      <c r="H39" s="46">
        <f>ROUND(+F39*$H$43,0)</f>
        <v>-187482355</v>
      </c>
      <c r="J39" s="46">
        <f>ROUND(+F39*$J$43,0)</f>
        <v>-305792</v>
      </c>
      <c r="L39" s="54">
        <f>+C39+H39+J39</f>
        <v>1425279188</v>
      </c>
      <c r="M39" s="10"/>
      <c r="N39" s="34">
        <f>ROUND(+L39/$L$43,4)</f>
        <v>0.43809999999999999</v>
      </c>
      <c r="O39" s="30"/>
      <c r="P39" s="19">
        <v>3.6900000000000002E-2</v>
      </c>
      <c r="Q39" s="22"/>
      <c r="R39" s="19">
        <f>ROUND(+$N$39*$P$39,4)</f>
        <v>1.6199999999999999E-2</v>
      </c>
      <c r="U39" s="32"/>
      <c r="V39" s="32"/>
      <c r="W39" s="32"/>
      <c r="X39" s="32"/>
      <c r="Z39" s="32"/>
      <c r="AA39" s="31"/>
      <c r="AB39" s="29"/>
    </row>
    <row r="40" spans="1:29" x14ac:dyDescent="0.25">
      <c r="A40" s="3"/>
      <c r="B40" s="3"/>
      <c r="C40" s="46"/>
      <c r="D40" s="46"/>
      <c r="E40" s="3"/>
      <c r="F40" s="37"/>
      <c r="H40" s="46"/>
      <c r="J40" s="46"/>
      <c r="L40" s="55"/>
      <c r="N40" s="56"/>
      <c r="O40" s="30"/>
      <c r="P40" s="19"/>
      <c r="Q40" s="22"/>
      <c r="R40" s="58"/>
      <c r="Y40" s="33"/>
      <c r="Z40" s="34"/>
      <c r="AA40" s="35"/>
      <c r="AB40" s="34"/>
      <c r="AC40" s="34"/>
    </row>
    <row r="41" spans="1:29" x14ac:dyDescent="0.25">
      <c r="A41" s="16" t="s">
        <v>21</v>
      </c>
      <c r="B41" s="3" t="s">
        <v>22</v>
      </c>
      <c r="C41" s="46">
        <f>+R22</f>
        <v>2001929687</v>
      </c>
      <c r="D41" s="46"/>
      <c r="E41" s="3"/>
      <c r="F41" s="37">
        <f>ROUND(1-F37-F39,4)</f>
        <v>0.54369999999999996</v>
      </c>
      <c r="H41" s="46">
        <f>+H43-H37-H39</f>
        <v>-232673263</v>
      </c>
      <c r="J41" s="46">
        <f>+J43-J37-J39</f>
        <v>-379501</v>
      </c>
      <c r="L41" s="54">
        <f>+C41+H41+J41</f>
        <v>1768876923</v>
      </c>
      <c r="N41" s="37">
        <f>ROUND(1-N37-N39,4)</f>
        <v>0.54369999999999996</v>
      </c>
      <c r="O41" s="30"/>
      <c r="P41" s="19">
        <v>0.10249999999999999</v>
      </c>
      <c r="Q41" s="22"/>
      <c r="R41" s="19">
        <f>ROUND(+$N$41*$P$41,4)</f>
        <v>5.57E-2</v>
      </c>
      <c r="AA41" s="36"/>
      <c r="AB41" s="29"/>
    </row>
    <row r="42" spans="1:29" x14ac:dyDescent="0.25">
      <c r="A42" s="3"/>
      <c r="B42" s="3"/>
      <c r="C42" s="46"/>
      <c r="D42" s="46"/>
      <c r="E42" s="3"/>
      <c r="F42" s="50"/>
      <c r="H42" s="3"/>
      <c r="J42" s="3"/>
      <c r="L42" s="55"/>
      <c r="N42" s="57"/>
      <c r="P42" s="37"/>
      <c r="Q42" s="3"/>
      <c r="R42" s="59"/>
    </row>
    <row r="43" spans="1:29" ht="16.5" thickBot="1" x14ac:dyDescent="0.3">
      <c r="A43" s="16" t="s">
        <v>23</v>
      </c>
      <c r="B43" s="3" t="s">
        <v>24</v>
      </c>
      <c r="C43" s="44">
        <f>SUM(C37:C41)</f>
        <v>3682008540</v>
      </c>
      <c r="D43" s="46"/>
      <c r="E43" s="3"/>
      <c r="F43" s="51">
        <f>SUM(F37:F41)</f>
        <v>1</v>
      </c>
      <c r="H43" s="44">
        <v>-427944202</v>
      </c>
      <c r="J43" s="44">
        <v>-697997</v>
      </c>
      <c r="L43" s="44">
        <f>SUM(L37:L41)</f>
        <v>3253366341</v>
      </c>
      <c r="N43" s="51">
        <f>SUM(N37:N41)</f>
        <v>1</v>
      </c>
      <c r="P43" s="29"/>
      <c r="Q43" s="3"/>
      <c r="R43" s="38">
        <f>ROUND(SUM(R37:R41),4)</f>
        <v>7.1999999999999995E-2</v>
      </c>
      <c r="AB43" s="29"/>
    </row>
    <row r="44" spans="1:29" ht="16.5" thickTop="1" x14ac:dyDescent="0.25">
      <c r="J44" s="49"/>
      <c r="K44" s="49"/>
      <c r="L44" s="68"/>
      <c r="M44" s="49"/>
      <c r="N44" s="49"/>
      <c r="O44" s="49"/>
      <c r="R44" s="30"/>
    </row>
    <row r="45" spans="1:29" x14ac:dyDescent="0.25">
      <c r="H45" s="39"/>
      <c r="J45" s="67"/>
      <c r="R45" s="30"/>
    </row>
    <row r="46" spans="1:29" ht="16.5" thickBot="1" x14ac:dyDescent="0.3">
      <c r="A46" s="16" t="s">
        <v>32</v>
      </c>
      <c r="B46" s="3" t="s">
        <v>33</v>
      </c>
      <c r="R46" s="60">
        <f>ROUND(R43+(R43-R39-R37)*(0.356937/(1-0.356937)),4)</f>
        <v>0.10290000000000001</v>
      </c>
    </row>
    <row r="47" spans="1:29" ht="16.5" thickTop="1" x14ac:dyDescent="0.25"/>
    <row r="49" spans="1:16" x14ac:dyDescent="0.25">
      <c r="A49" s="4" t="s">
        <v>35</v>
      </c>
      <c r="B49" s="73" t="s">
        <v>45</v>
      </c>
    </row>
    <row r="52" spans="1:16" x14ac:dyDescent="0.25">
      <c r="L52" s="41"/>
      <c r="N52" s="40"/>
      <c r="P52" s="42"/>
    </row>
    <row r="53" spans="1:16" x14ac:dyDescent="0.25">
      <c r="L53" s="41"/>
      <c r="N53" s="40"/>
    </row>
  </sheetData>
  <printOptions horizontalCentered="1" gridLinesSet="0"/>
  <pageMargins left="0.7" right="0.7" top="0.75" bottom="0.75" header="0.3" footer="0.3"/>
  <pageSetup scale="57" orientation="landscape" horizontalDpi="300" verticalDpi="300" r:id="rId1"/>
  <headerFooter>
    <oddFooter>&amp;R&amp;"Times New Roman,Bold"&amp;14Attachment to Response to Question No. 2(e)
Page &amp;P of &amp;N
Garrett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pageSetUpPr fitToPage="1"/>
  </sheetPr>
  <dimension ref="A1:AC53"/>
  <sheetViews>
    <sheetView showGridLines="0" zoomScale="70" zoomScaleNormal="70" workbookViewId="0">
      <selection activeCell="H16" sqref="H16"/>
    </sheetView>
  </sheetViews>
  <sheetFormatPr defaultColWidth="17.85546875" defaultRowHeight="15.75" x14ac:dyDescent="0.25"/>
  <cols>
    <col min="1" max="1" width="5.42578125" style="4" customWidth="1"/>
    <col min="2" max="2" width="33.28515625" style="4" customWidth="1"/>
    <col min="3" max="3" width="19" style="4" customWidth="1"/>
    <col min="4" max="4" width="4" style="4" bestFit="1" customWidth="1"/>
    <col min="5" max="5" width="1.7109375" style="4" customWidth="1"/>
    <col min="6" max="6" width="16" style="4" bestFit="1" customWidth="1"/>
    <col min="7" max="7" width="2" style="4" customWidth="1"/>
    <col min="8" max="8" width="25.5703125" style="4" bestFit="1" customWidth="1"/>
    <col min="9" max="9" width="2" style="4" customWidth="1"/>
    <col min="10" max="10" width="19" style="4" customWidth="1"/>
    <col min="11" max="11" width="2" style="4" customWidth="1"/>
    <col min="12" max="12" width="19" style="4" customWidth="1"/>
    <col min="13" max="13" width="2.28515625" style="4" customWidth="1"/>
    <col min="14" max="14" width="19" style="4" customWidth="1"/>
    <col min="15" max="15" width="2.28515625" style="4" customWidth="1"/>
    <col min="16" max="16" width="19" style="4" customWidth="1"/>
    <col min="17" max="17" width="1.85546875" style="4" customWidth="1"/>
    <col min="18" max="18" width="19" style="4" customWidth="1"/>
    <col min="19" max="20" width="1.85546875" style="4" customWidth="1"/>
    <col min="21" max="21" width="19" style="4" customWidth="1"/>
    <col min="22" max="22" width="2.28515625" style="4" customWidth="1"/>
    <col min="23" max="23" width="18.28515625" style="4" customWidth="1"/>
    <col min="24" max="24" width="2.42578125" style="4" customWidth="1"/>
    <col min="25" max="25" width="16.42578125" style="4" customWidth="1"/>
    <col min="26" max="26" width="2.85546875" style="4" customWidth="1"/>
    <col min="27" max="27" width="18.140625" style="4" customWidth="1"/>
    <col min="28" max="16384" width="17.85546875" style="4"/>
  </cols>
  <sheetData>
    <row r="1" spans="1:27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"/>
      <c r="X1" s="3"/>
      <c r="Y1" s="3"/>
      <c r="Z1" s="3"/>
    </row>
    <row r="2" spans="1:27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X2" s="3"/>
      <c r="Y2" s="3"/>
      <c r="Z2" s="3"/>
    </row>
    <row r="3" spans="1:27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X3" s="3"/>
      <c r="Y3" s="3"/>
    </row>
    <row r="4" spans="1:27" x14ac:dyDescent="0.25">
      <c r="A4" s="71" t="s">
        <v>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5"/>
      <c r="U4" s="5"/>
      <c r="V4" s="5"/>
      <c r="W4" s="69"/>
      <c r="X4" s="6"/>
      <c r="Y4" s="6"/>
      <c r="Z4" s="6"/>
      <c r="AA4" s="6"/>
    </row>
    <row r="5" spans="1:2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  <c r="Y5" s="3"/>
      <c r="Z5" s="3"/>
      <c r="AA5" s="3"/>
    </row>
    <row r="6" spans="1:27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9"/>
      <c r="U6" s="69"/>
      <c r="V6" s="69"/>
      <c r="W6" s="69"/>
      <c r="X6" s="6"/>
      <c r="Y6" s="6"/>
      <c r="Z6" s="6"/>
      <c r="AA6" s="6"/>
    </row>
    <row r="7" spans="1:27" x14ac:dyDescent="0.25">
      <c r="A7" s="72" t="s">
        <v>49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69"/>
      <c r="U7" s="69"/>
      <c r="V7" s="69"/>
      <c r="W7" s="7"/>
    </row>
    <row r="8" spans="1:27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6"/>
      <c r="S8" s="69"/>
      <c r="T8" s="69"/>
      <c r="U8" s="69"/>
      <c r="V8" s="69"/>
      <c r="W8" s="7"/>
    </row>
    <row r="9" spans="1:27" ht="18" x14ac:dyDescent="0.4">
      <c r="A9" s="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7" x14ac:dyDescent="0.25">
      <c r="A10" s="2"/>
      <c r="B10" s="2"/>
      <c r="C10" s="3"/>
      <c r="D10" s="3"/>
      <c r="E10" s="3"/>
      <c r="H10" s="3"/>
      <c r="I10" s="3"/>
      <c r="J10" s="3"/>
      <c r="K10" s="3"/>
      <c r="L10" s="9" t="s">
        <v>3</v>
      </c>
      <c r="O10" s="3"/>
      <c r="P10" s="3"/>
      <c r="Q10" s="3"/>
      <c r="R10" s="3"/>
      <c r="T10" s="9"/>
    </row>
    <row r="11" spans="1:27" x14ac:dyDescent="0.25">
      <c r="A11" s="2"/>
      <c r="B11" s="2"/>
      <c r="C11" s="9"/>
      <c r="D11" s="9"/>
      <c r="E11" s="9"/>
      <c r="H11" s="9"/>
      <c r="I11" s="9"/>
      <c r="J11" s="9"/>
      <c r="K11" s="9"/>
      <c r="L11" s="9" t="s">
        <v>4</v>
      </c>
      <c r="M11" s="9"/>
      <c r="N11" s="9" t="s">
        <v>6</v>
      </c>
      <c r="Q11" s="9"/>
      <c r="R11" s="10" t="s">
        <v>7</v>
      </c>
      <c r="T11" s="10"/>
      <c r="V11" s="9"/>
      <c r="W11" s="9"/>
    </row>
    <row r="12" spans="1:27" x14ac:dyDescent="0.25">
      <c r="A12" s="2"/>
      <c r="B12" s="2"/>
      <c r="C12" s="9"/>
      <c r="D12" s="9"/>
      <c r="E12" s="9"/>
      <c r="F12" s="9"/>
      <c r="H12" s="9"/>
      <c r="I12" s="9"/>
      <c r="J12" s="9" t="s">
        <v>8</v>
      </c>
      <c r="K12" s="9"/>
      <c r="L12" s="9" t="s">
        <v>9</v>
      </c>
      <c r="M12" s="9"/>
      <c r="N12" s="9" t="s">
        <v>10</v>
      </c>
      <c r="O12" s="10"/>
      <c r="P12" s="9" t="s">
        <v>2</v>
      </c>
      <c r="Q12" s="9"/>
      <c r="R12" s="9" t="s">
        <v>2</v>
      </c>
    </row>
    <row r="13" spans="1:27" x14ac:dyDescent="0.25">
      <c r="A13" s="2"/>
      <c r="B13" s="3"/>
      <c r="C13" s="9" t="s">
        <v>34</v>
      </c>
      <c r="D13" s="9"/>
      <c r="E13" s="9"/>
      <c r="F13" s="10" t="s">
        <v>11</v>
      </c>
      <c r="H13" s="9"/>
      <c r="I13" s="9"/>
      <c r="J13" s="9" t="s">
        <v>12</v>
      </c>
      <c r="K13" s="9"/>
      <c r="L13" s="9" t="s">
        <v>13</v>
      </c>
      <c r="M13" s="9"/>
      <c r="N13" s="9" t="s">
        <v>13</v>
      </c>
      <c r="O13" s="10"/>
      <c r="P13" s="9" t="s">
        <v>1</v>
      </c>
      <c r="Q13" s="9"/>
      <c r="R13" s="10" t="s">
        <v>13</v>
      </c>
    </row>
    <row r="14" spans="1:27" x14ac:dyDescent="0.25">
      <c r="A14" s="3"/>
      <c r="B14" s="3"/>
      <c r="C14" s="11" t="s">
        <v>55</v>
      </c>
      <c r="D14" s="9"/>
      <c r="E14" s="9"/>
      <c r="F14" s="10" t="s">
        <v>14</v>
      </c>
      <c r="H14" s="9" t="s">
        <v>37</v>
      </c>
      <c r="I14" s="9"/>
      <c r="J14" s="61" t="s">
        <v>15</v>
      </c>
      <c r="K14" s="9"/>
      <c r="L14" s="61" t="s">
        <v>38</v>
      </c>
      <c r="M14" s="9"/>
      <c r="N14" s="12" t="s">
        <v>39</v>
      </c>
      <c r="O14" s="10"/>
      <c r="P14" s="9" t="s">
        <v>16</v>
      </c>
      <c r="Q14" s="9"/>
      <c r="R14" s="61" t="s">
        <v>40</v>
      </c>
    </row>
    <row r="15" spans="1:27" x14ac:dyDescent="0.25">
      <c r="A15" s="3"/>
      <c r="B15" s="3"/>
      <c r="C15" s="13">
        <v>-1</v>
      </c>
      <c r="D15" s="9"/>
      <c r="E15" s="10"/>
      <c r="F15" s="13">
        <v>-2</v>
      </c>
      <c r="H15" s="13">
        <v>-3</v>
      </c>
      <c r="I15" s="9"/>
      <c r="J15" s="62">
        <v>-4</v>
      </c>
      <c r="K15" s="9"/>
      <c r="L15" s="62">
        <v>-5</v>
      </c>
      <c r="M15" s="9"/>
      <c r="N15" s="13">
        <v>-6</v>
      </c>
      <c r="O15" s="9"/>
      <c r="P15" s="13">
        <v>-7</v>
      </c>
      <c r="Q15" s="9"/>
      <c r="R15" s="13">
        <v>-8</v>
      </c>
    </row>
    <row r="16" spans="1:27" x14ac:dyDescent="0.25">
      <c r="A16" s="14"/>
      <c r="B16" s="3"/>
      <c r="C16" s="15"/>
      <c r="D16" s="3"/>
      <c r="E16" s="15"/>
      <c r="F16" s="9"/>
      <c r="H16" s="63"/>
      <c r="I16" s="9"/>
      <c r="J16" s="63"/>
      <c r="K16" s="9"/>
      <c r="L16" s="9"/>
      <c r="M16" s="9"/>
      <c r="N16" s="10"/>
      <c r="O16" s="10"/>
      <c r="P16" s="9"/>
      <c r="Q16" s="9"/>
    </row>
    <row r="17" spans="1:28" x14ac:dyDescent="0.25">
      <c r="A17" s="3"/>
      <c r="B17" s="3"/>
      <c r="C17" s="3"/>
      <c r="D17" s="3"/>
      <c r="E17" s="3"/>
      <c r="F17" s="3"/>
      <c r="H17" s="46"/>
      <c r="I17" s="3"/>
      <c r="J17" s="46"/>
      <c r="K17" s="3"/>
      <c r="L17" s="3"/>
      <c r="M17" s="3"/>
      <c r="P17" s="3"/>
      <c r="Q17" s="3"/>
    </row>
    <row r="18" spans="1:28" x14ac:dyDescent="0.25">
      <c r="A18" s="16" t="s">
        <v>17</v>
      </c>
      <c r="B18" s="3" t="s">
        <v>18</v>
      </c>
      <c r="C18" s="17">
        <v>146208367</v>
      </c>
      <c r="D18" s="65" t="s">
        <v>35</v>
      </c>
      <c r="E18" s="3"/>
      <c r="F18" s="18">
        <f>ROUND(+C18/$C$24,4)</f>
        <v>3.4099999999999998E-2</v>
      </c>
      <c r="H18" s="45">
        <v>0</v>
      </c>
      <c r="I18" s="3"/>
      <c r="J18" s="45">
        <f>ROUND(+F18*$J$24,0)</f>
        <v>-41661</v>
      </c>
      <c r="K18" s="3"/>
      <c r="L18" s="45">
        <f>SUM(H18:K18)</f>
        <v>-41661</v>
      </c>
      <c r="M18" s="3"/>
      <c r="N18" s="48">
        <f>+C18+L18</f>
        <v>146166706</v>
      </c>
      <c r="P18" s="43">
        <v>0.87629999999999997</v>
      </c>
      <c r="Q18" s="3"/>
      <c r="R18" s="48">
        <f>ROUND(+N18*P18,0)</f>
        <v>128085884</v>
      </c>
    </row>
    <row r="19" spans="1:28" x14ac:dyDescent="0.25">
      <c r="A19" s="16"/>
      <c r="B19" s="3"/>
      <c r="C19" s="20"/>
      <c r="D19" s="3"/>
      <c r="E19" s="3"/>
      <c r="F19" s="18"/>
      <c r="H19" s="46"/>
      <c r="I19" s="3"/>
      <c r="J19" s="46"/>
      <c r="K19" s="3"/>
      <c r="L19" s="46"/>
      <c r="M19" s="3"/>
      <c r="N19" s="49"/>
      <c r="P19" s="21"/>
      <c r="Q19" s="3"/>
      <c r="R19" s="49"/>
    </row>
    <row r="20" spans="1:28" x14ac:dyDescent="0.25">
      <c r="A20" s="16" t="s">
        <v>19</v>
      </c>
      <c r="B20" s="3" t="s">
        <v>20</v>
      </c>
      <c r="C20" s="3">
        <v>1841491499</v>
      </c>
      <c r="D20" s="65" t="s">
        <v>35</v>
      </c>
      <c r="E20" s="3"/>
      <c r="F20" s="18">
        <f>ROUND(+C20/$C$24,4)</f>
        <v>0.42920000000000003</v>
      </c>
      <c r="H20" s="47">
        <v>0</v>
      </c>
      <c r="I20" s="3"/>
      <c r="J20" s="46">
        <f>ROUND(+F20*$J$24,0)</f>
        <v>-524362</v>
      </c>
      <c r="K20" s="3"/>
      <c r="L20" s="46">
        <f>SUM(H20:K20)</f>
        <v>-524362</v>
      </c>
      <c r="M20" s="3"/>
      <c r="N20" s="49">
        <f>+C20+L20</f>
        <v>1840967137</v>
      </c>
      <c r="P20" s="21">
        <v>0.87629999999999997</v>
      </c>
      <c r="Q20" s="3"/>
      <c r="R20" s="49">
        <f>ROUND(+N20*P20,0)</f>
        <v>1613239502</v>
      </c>
    </row>
    <row r="21" spans="1:28" x14ac:dyDescent="0.25">
      <c r="A21" s="3"/>
      <c r="B21" s="3"/>
      <c r="C21" s="20"/>
      <c r="D21" s="3"/>
      <c r="E21" s="3"/>
      <c r="F21" s="18"/>
      <c r="H21" s="37"/>
      <c r="I21" s="3"/>
      <c r="J21" s="46"/>
      <c r="K21" s="3"/>
      <c r="L21" s="46"/>
      <c r="M21" s="3"/>
      <c r="N21" s="49"/>
      <c r="P21" s="21"/>
      <c r="Q21" s="3"/>
      <c r="R21" s="49"/>
    </row>
    <row r="22" spans="1:28" x14ac:dyDescent="0.25">
      <c r="A22" s="16" t="s">
        <v>21</v>
      </c>
      <c r="B22" s="3" t="s">
        <v>22</v>
      </c>
      <c r="C22" s="3">
        <v>2302500761</v>
      </c>
      <c r="D22" s="3"/>
      <c r="E22" s="3"/>
      <c r="F22" s="18">
        <f>ROUND(1-F18-F20,4)</f>
        <v>0.53669999999999995</v>
      </c>
      <c r="H22" s="47">
        <f>H24</f>
        <v>-504066</v>
      </c>
      <c r="I22" s="3"/>
      <c r="J22" s="47">
        <f>+J24-J18-J20</f>
        <v>-655697</v>
      </c>
      <c r="K22" s="3"/>
      <c r="L22" s="47">
        <f>SUM(H22:K22)</f>
        <v>-1159763</v>
      </c>
      <c r="M22" s="3"/>
      <c r="N22" s="49">
        <f>+C22+L22</f>
        <v>2301340998</v>
      </c>
      <c r="P22" s="21">
        <v>0.87629999999999997</v>
      </c>
      <c r="Q22" s="3"/>
      <c r="R22" s="49">
        <f>ROUND(+N22*P22,0)</f>
        <v>2016665117</v>
      </c>
    </row>
    <row r="23" spans="1:28" x14ac:dyDescent="0.25">
      <c r="A23" s="3"/>
      <c r="B23" s="3"/>
      <c r="C23" s="3"/>
      <c r="D23" s="3"/>
      <c r="E23" s="3"/>
      <c r="F23" s="18"/>
      <c r="H23" s="3"/>
      <c r="I23" s="3"/>
      <c r="J23" s="3"/>
      <c r="K23" s="3"/>
      <c r="L23" s="46"/>
      <c r="M23" s="3"/>
      <c r="N23" s="49"/>
      <c r="P23" s="22"/>
      <c r="Q23" s="3"/>
      <c r="R23" s="49"/>
    </row>
    <row r="24" spans="1:28" ht="16.5" thickBot="1" x14ac:dyDescent="0.3">
      <c r="A24" s="16" t="s">
        <v>23</v>
      </c>
      <c r="B24" s="3" t="s">
        <v>24</v>
      </c>
      <c r="C24" s="23">
        <f>SUM(C18:C22)</f>
        <v>4290200627</v>
      </c>
      <c r="D24" s="3"/>
      <c r="E24" s="3"/>
      <c r="F24" s="24">
        <f>SUM(F18:F22)</f>
        <v>1</v>
      </c>
      <c r="H24" s="44">
        <v>-504066</v>
      </c>
      <c r="I24" s="3"/>
      <c r="J24" s="44">
        <v>-1221720</v>
      </c>
      <c r="K24" s="3"/>
      <c r="L24" s="44">
        <f>SUM(L18:L22)</f>
        <v>-1725786</v>
      </c>
      <c r="M24" s="3"/>
      <c r="N24" s="44">
        <f>SUM(N18:N22)</f>
        <v>4288474841</v>
      </c>
      <c r="Q24" s="3"/>
      <c r="R24" s="44">
        <f>SUM(R18:R22)</f>
        <v>3757990503</v>
      </c>
    </row>
    <row r="25" spans="1:28" ht="16.5" thickTop="1" x14ac:dyDescent="0.25">
      <c r="A25" s="3"/>
      <c r="B25" s="3"/>
      <c r="C25" s="3"/>
      <c r="D25" s="3"/>
      <c r="E25" s="3"/>
      <c r="F25" s="3"/>
      <c r="H25" s="3"/>
      <c r="I25" s="3"/>
      <c r="J25" s="3"/>
      <c r="K25" s="3"/>
      <c r="L25" s="3"/>
      <c r="M25" s="3"/>
      <c r="N25" s="3"/>
      <c r="O25" s="3"/>
      <c r="Q25" s="3"/>
      <c r="S25" s="3"/>
    </row>
    <row r="26" spans="1:28" x14ac:dyDescent="0.25">
      <c r="A26" s="3"/>
      <c r="B26" s="3"/>
      <c r="C26" s="17"/>
      <c r="D26" s="3"/>
      <c r="E26" s="3"/>
      <c r="F26" s="3"/>
      <c r="H26" s="3"/>
      <c r="I26" s="3"/>
      <c r="J26" s="3"/>
      <c r="K26" s="3"/>
      <c r="L26" s="3"/>
      <c r="M26" s="3"/>
      <c r="N26" s="3"/>
      <c r="O26" s="3"/>
      <c r="P26" s="3"/>
      <c r="Q26" s="3"/>
      <c r="T26" s="3"/>
    </row>
    <row r="27" spans="1:28" ht="18" x14ac:dyDescent="0.4">
      <c r="A27" s="3"/>
      <c r="B27" s="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3"/>
    </row>
    <row r="28" spans="1:28" ht="18" x14ac:dyDescent="0.4">
      <c r="A28" s="3"/>
      <c r="B28" s="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3"/>
    </row>
    <row r="29" spans="1:28" ht="18" x14ac:dyDescent="0.4">
      <c r="A29" s="3"/>
      <c r="B29" s="3"/>
      <c r="C29" s="8"/>
      <c r="D29" s="8"/>
      <c r="E29" s="8"/>
      <c r="F29" s="8"/>
      <c r="G29" s="8"/>
      <c r="H29" s="25"/>
      <c r="I29" s="8"/>
      <c r="J29" s="25"/>
      <c r="K29" s="8"/>
      <c r="L29" s="25" t="s">
        <v>25</v>
      </c>
      <c r="M29" s="8"/>
      <c r="N29" s="8"/>
      <c r="O29" s="8"/>
      <c r="R29" s="3"/>
      <c r="S29" s="3"/>
      <c r="X29" s="3"/>
      <c r="AB29" s="10"/>
    </row>
    <row r="30" spans="1:28" ht="18" x14ac:dyDescent="0.4">
      <c r="A30" s="3"/>
      <c r="B30" s="3"/>
      <c r="C30" s="8"/>
      <c r="D30" s="8"/>
      <c r="E30" s="8"/>
      <c r="F30" s="8"/>
      <c r="G30" s="8"/>
      <c r="H30" s="25"/>
      <c r="I30" s="8"/>
      <c r="J30" s="25"/>
      <c r="K30" s="8"/>
      <c r="L30" s="10" t="s">
        <v>7</v>
      </c>
      <c r="M30" s="8"/>
      <c r="P30" s="9"/>
      <c r="Q30" s="9"/>
      <c r="R30" s="9" t="s">
        <v>26</v>
      </c>
      <c r="X30" s="3"/>
      <c r="AB30" s="10"/>
    </row>
    <row r="31" spans="1:28" x14ac:dyDescent="0.25">
      <c r="A31" s="3"/>
      <c r="B31" s="3"/>
      <c r="C31" s="10" t="s">
        <v>7</v>
      </c>
      <c r="D31" s="3"/>
      <c r="E31" s="3"/>
      <c r="F31" s="3"/>
      <c r="H31" s="25" t="s">
        <v>0</v>
      </c>
      <c r="J31" s="63" t="s">
        <v>36</v>
      </c>
      <c r="L31" s="9" t="s">
        <v>2</v>
      </c>
      <c r="M31" s="3"/>
      <c r="N31" s="10" t="s">
        <v>25</v>
      </c>
      <c r="P31" s="9" t="s">
        <v>28</v>
      </c>
      <c r="Q31" s="9"/>
      <c r="R31" s="9" t="s">
        <v>29</v>
      </c>
      <c r="X31" s="3"/>
      <c r="AA31" s="10"/>
      <c r="AB31" s="10"/>
    </row>
    <row r="32" spans="1:28" ht="18" x14ac:dyDescent="0.4">
      <c r="C32" s="9" t="s">
        <v>2</v>
      </c>
      <c r="D32" s="26"/>
      <c r="E32" s="26"/>
      <c r="F32" s="10" t="s">
        <v>11</v>
      </c>
      <c r="H32" s="9" t="s">
        <v>27</v>
      </c>
      <c r="J32" s="63" t="s">
        <v>1</v>
      </c>
      <c r="L32" s="10" t="s">
        <v>13</v>
      </c>
      <c r="M32" s="26"/>
      <c r="N32" s="10" t="s">
        <v>11</v>
      </c>
      <c r="P32" s="9" t="s">
        <v>26</v>
      </c>
      <c r="Q32" s="9"/>
      <c r="R32" s="9" t="s">
        <v>30</v>
      </c>
      <c r="X32" s="26"/>
      <c r="AA32" s="10"/>
      <c r="AB32" s="27"/>
    </row>
    <row r="33" spans="1:29" x14ac:dyDescent="0.25">
      <c r="A33" s="14"/>
      <c r="B33" s="28"/>
      <c r="C33" s="10" t="s">
        <v>13</v>
      </c>
      <c r="F33" s="10" t="s">
        <v>14</v>
      </c>
      <c r="H33" s="61" t="s">
        <v>41</v>
      </c>
      <c r="J33" s="61" t="s">
        <v>42</v>
      </c>
      <c r="L33" s="61" t="s">
        <v>43</v>
      </c>
      <c r="N33" s="10" t="s">
        <v>14</v>
      </c>
      <c r="P33" s="9" t="s">
        <v>31</v>
      </c>
      <c r="Q33" s="9"/>
      <c r="R33" s="12" t="s">
        <v>44</v>
      </c>
      <c r="X33" s="10"/>
      <c r="AA33" s="10"/>
      <c r="AB33" s="27"/>
    </row>
    <row r="34" spans="1:29" x14ac:dyDescent="0.25">
      <c r="A34" s="28"/>
      <c r="B34" s="28"/>
      <c r="C34" s="13">
        <v>-8</v>
      </c>
      <c r="D34" s="10"/>
      <c r="E34" s="10"/>
      <c r="F34" s="13">
        <v>-9</v>
      </c>
      <c r="H34" s="13">
        <v>-10</v>
      </c>
      <c r="J34" s="62">
        <v>-11</v>
      </c>
      <c r="L34" s="13">
        <v>-12</v>
      </c>
      <c r="M34" s="10"/>
      <c r="N34" s="13">
        <v>-13</v>
      </c>
      <c r="P34" s="13">
        <v>-14</v>
      </c>
      <c r="Q34" s="9"/>
      <c r="R34" s="13">
        <v>-15</v>
      </c>
      <c r="X34" s="10"/>
      <c r="AA34" s="10"/>
      <c r="AB34" s="10"/>
    </row>
    <row r="35" spans="1:29" x14ac:dyDescent="0.25">
      <c r="A35" s="28"/>
      <c r="B35" s="28"/>
      <c r="C35" s="10"/>
      <c r="D35" s="10"/>
      <c r="E35" s="10"/>
      <c r="F35" s="10"/>
      <c r="H35" s="10"/>
      <c r="J35" s="64"/>
      <c r="L35" s="10"/>
      <c r="M35" s="10"/>
      <c r="P35" s="9"/>
      <c r="Q35" s="3"/>
      <c r="R35" s="9"/>
      <c r="X35" s="10"/>
      <c r="AA35" s="10"/>
      <c r="AB35" s="10"/>
    </row>
    <row r="36" spans="1:29" x14ac:dyDescent="0.25">
      <c r="A36" s="28"/>
      <c r="B36" s="28"/>
      <c r="C36" s="10"/>
      <c r="D36" s="10"/>
      <c r="E36" s="10"/>
      <c r="F36" s="10"/>
      <c r="H36" s="10"/>
      <c r="J36" s="64"/>
      <c r="L36" s="10"/>
      <c r="M36" s="10"/>
      <c r="P36" s="3"/>
      <c r="Q36" s="3"/>
      <c r="R36" s="3"/>
      <c r="X36" s="10"/>
    </row>
    <row r="37" spans="1:29" x14ac:dyDescent="0.25">
      <c r="A37" s="16" t="s">
        <v>17</v>
      </c>
      <c r="B37" s="3" t="s">
        <v>18</v>
      </c>
      <c r="C37" s="45">
        <f>+R18</f>
        <v>128085884</v>
      </c>
      <c r="D37" s="46"/>
      <c r="E37" s="3"/>
      <c r="F37" s="37">
        <f>ROUND(+C37/$C$43,4)</f>
        <v>3.4099999999999998E-2</v>
      </c>
      <c r="H37" s="45">
        <f>ROUND(+F37*$H$43,0)</f>
        <v>-14962645</v>
      </c>
      <c r="J37" s="45">
        <f>ROUND(+F37*$J$43,0)</f>
        <v>-46830</v>
      </c>
      <c r="L37" s="52">
        <f>+C37+H37+J37</f>
        <v>113076409</v>
      </c>
      <c r="M37" s="10"/>
      <c r="N37" s="34">
        <f>ROUND(+L37/$L$43,4)</f>
        <v>3.4099999999999998E-2</v>
      </c>
      <c r="O37" s="30"/>
      <c r="P37" s="19">
        <v>3.5000000000000001E-3</v>
      </c>
      <c r="Q37" s="22"/>
      <c r="R37" s="19">
        <f>ROUND(+$N$37*$P$37,4)</f>
        <v>1E-4</v>
      </c>
      <c r="X37" s="10"/>
      <c r="AA37" s="31"/>
      <c r="AB37" s="29"/>
    </row>
    <row r="38" spans="1:29" x14ac:dyDescent="0.25">
      <c r="A38" s="16"/>
      <c r="B38" s="3"/>
      <c r="C38" s="46"/>
      <c r="D38" s="46"/>
      <c r="E38" s="3"/>
      <c r="F38" s="37"/>
      <c r="H38" s="46"/>
      <c r="J38" s="46"/>
      <c r="L38" s="53"/>
      <c r="M38" s="10"/>
      <c r="N38" s="56"/>
      <c r="O38" s="30"/>
      <c r="P38" s="19"/>
      <c r="Q38" s="22"/>
      <c r="R38" s="58"/>
      <c r="U38" s="32"/>
      <c r="V38" s="32"/>
      <c r="W38" s="32"/>
      <c r="X38" s="32"/>
      <c r="Z38" s="32"/>
      <c r="AA38" s="31"/>
    </row>
    <row r="39" spans="1:29" x14ac:dyDescent="0.25">
      <c r="A39" s="16" t="s">
        <v>19</v>
      </c>
      <c r="B39" s="3" t="s">
        <v>20</v>
      </c>
      <c r="C39" s="46">
        <f>+R20</f>
        <v>1613239502</v>
      </c>
      <c r="D39" s="46"/>
      <c r="E39" s="3"/>
      <c r="F39" s="37">
        <f>ROUND(+C39/$C$43,4)</f>
        <v>0.42930000000000001</v>
      </c>
      <c r="H39" s="46">
        <f>ROUND(+F39*$H$43,0)</f>
        <v>-188371370</v>
      </c>
      <c r="J39" s="46">
        <f>ROUND(+F39*$J$43,0)</f>
        <v>-589560</v>
      </c>
      <c r="L39" s="54">
        <f>+C39+H39+J39</f>
        <v>1424278572</v>
      </c>
      <c r="M39" s="10"/>
      <c r="N39" s="34">
        <f>ROUND(+L39/$L$43,4)</f>
        <v>0.42930000000000001</v>
      </c>
      <c r="O39" s="30"/>
      <c r="P39" s="19">
        <v>3.6700000000000003E-2</v>
      </c>
      <c r="Q39" s="22"/>
      <c r="R39" s="19">
        <f>ROUND(+$N$39*$P$39,4)</f>
        <v>1.5800000000000002E-2</v>
      </c>
      <c r="U39" s="32"/>
      <c r="V39" s="32"/>
      <c r="W39" s="32"/>
      <c r="X39" s="32"/>
      <c r="Z39" s="32"/>
      <c r="AA39" s="31"/>
      <c r="AB39" s="29"/>
    </row>
    <row r="40" spans="1:29" x14ac:dyDescent="0.25">
      <c r="A40" s="3"/>
      <c r="B40" s="3"/>
      <c r="C40" s="46"/>
      <c r="D40" s="46"/>
      <c r="E40" s="3"/>
      <c r="F40" s="37"/>
      <c r="H40" s="46"/>
      <c r="J40" s="46"/>
      <c r="L40" s="55"/>
      <c r="N40" s="56"/>
      <c r="O40" s="30"/>
      <c r="P40" s="19"/>
      <c r="Q40" s="22"/>
      <c r="R40" s="58"/>
      <c r="Y40" s="33"/>
      <c r="Z40" s="34"/>
      <c r="AA40" s="35"/>
      <c r="AB40" s="34"/>
      <c r="AC40" s="34"/>
    </row>
    <row r="41" spans="1:29" x14ac:dyDescent="0.25">
      <c r="A41" s="16" t="s">
        <v>21</v>
      </c>
      <c r="B41" s="3" t="s">
        <v>22</v>
      </c>
      <c r="C41" s="46">
        <f>+R22</f>
        <v>2016665117</v>
      </c>
      <c r="D41" s="46"/>
      <c r="E41" s="3"/>
      <c r="F41" s="37">
        <f>ROUND(1-F37-F39,4)</f>
        <v>0.53659999999999997</v>
      </c>
      <c r="H41" s="46">
        <f>+H43-H37-H39</f>
        <v>-235453243</v>
      </c>
      <c r="J41" s="46">
        <f>+J43-J37-J39</f>
        <v>-736915</v>
      </c>
      <c r="L41" s="54">
        <f>+C41+H41+J41</f>
        <v>1780474959</v>
      </c>
      <c r="N41" s="37">
        <f>ROUND(1-N37-N39,4)</f>
        <v>0.53659999999999997</v>
      </c>
      <c r="O41" s="30"/>
      <c r="P41" s="19">
        <v>0.10249999999999999</v>
      </c>
      <c r="Q41" s="22"/>
      <c r="R41" s="19">
        <f>ROUND(+$N$41*$P$41,4)</f>
        <v>5.5E-2</v>
      </c>
      <c r="AA41" s="36"/>
      <c r="AB41" s="29"/>
    </row>
    <row r="42" spans="1:29" x14ac:dyDescent="0.25">
      <c r="A42" s="3"/>
      <c r="B42" s="3"/>
      <c r="C42" s="46"/>
      <c r="D42" s="46"/>
      <c r="E42" s="3"/>
      <c r="F42" s="50"/>
      <c r="H42" s="3"/>
      <c r="J42" s="3"/>
      <c r="L42" s="55"/>
      <c r="N42" s="57"/>
      <c r="P42" s="37"/>
      <c r="Q42" s="3"/>
      <c r="R42" s="59"/>
    </row>
    <row r="43" spans="1:29" ht="16.5" thickBot="1" x14ac:dyDescent="0.3">
      <c r="A43" s="16" t="s">
        <v>23</v>
      </c>
      <c r="B43" s="3" t="s">
        <v>24</v>
      </c>
      <c r="C43" s="44">
        <f>SUM(C37:C41)</f>
        <v>3757990503</v>
      </c>
      <c r="D43" s="46"/>
      <c r="E43" s="3"/>
      <c r="F43" s="51">
        <f>SUM(F37:F41)</f>
        <v>1</v>
      </c>
      <c r="H43" s="44">
        <v>-438787258</v>
      </c>
      <c r="J43" s="44">
        <v>-1373305</v>
      </c>
      <c r="L43" s="44">
        <f>SUM(L37:L41)</f>
        <v>3317829940</v>
      </c>
      <c r="N43" s="51">
        <f>SUM(N37:N41)</f>
        <v>1</v>
      </c>
      <c r="P43" s="29"/>
      <c r="Q43" s="3"/>
      <c r="R43" s="38">
        <f>ROUND(SUM(R37:R41),4)</f>
        <v>7.0900000000000005E-2</v>
      </c>
      <c r="AB43" s="29"/>
    </row>
    <row r="44" spans="1:29" ht="16.5" thickTop="1" x14ac:dyDescent="0.25">
      <c r="J44" s="49"/>
      <c r="K44" s="49"/>
      <c r="L44" s="68"/>
      <c r="M44" s="49"/>
      <c r="N44" s="49"/>
      <c r="O44" s="49"/>
      <c r="R44" s="30"/>
    </row>
    <row r="45" spans="1:29" x14ac:dyDescent="0.25">
      <c r="H45" s="39"/>
      <c r="J45" s="67"/>
      <c r="R45" s="30"/>
    </row>
    <row r="46" spans="1:29" ht="16.5" thickBot="1" x14ac:dyDescent="0.3">
      <c r="A46" s="16" t="s">
        <v>32</v>
      </c>
      <c r="B46" s="3" t="s">
        <v>33</v>
      </c>
      <c r="R46" s="60">
        <f>ROUND(R43+(R43-R39-R37)*(0.356937/(1-0.356937)),4)</f>
        <v>0.1014</v>
      </c>
    </row>
    <row r="47" spans="1:29" ht="16.5" thickTop="1" x14ac:dyDescent="0.25"/>
    <row r="49" spans="1:16" x14ac:dyDescent="0.25">
      <c r="A49" s="4" t="s">
        <v>35</v>
      </c>
      <c r="B49" s="73" t="s">
        <v>45</v>
      </c>
    </row>
    <row r="52" spans="1:16" x14ac:dyDescent="0.25">
      <c r="L52" s="41"/>
      <c r="N52" s="40"/>
      <c r="P52" s="42"/>
    </row>
    <row r="53" spans="1:16" x14ac:dyDescent="0.25">
      <c r="L53" s="41"/>
      <c r="N53" s="40"/>
    </row>
  </sheetData>
  <printOptions horizontalCentered="1" gridLinesSet="0"/>
  <pageMargins left="0.7" right="0.7" top="0.75" bottom="0.75" header="0.3" footer="0.3"/>
  <pageSetup scale="57" orientation="landscape" horizontalDpi="300" verticalDpi="300" r:id="rId1"/>
  <headerFooter>
    <oddFooter>&amp;R&amp;"Times New Roman,Bold"&amp;14Attachment to Response to Question No. 2(e)
Page &amp;P of &amp;N
Garrett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5">
    <pageSetUpPr fitToPage="1"/>
  </sheetPr>
  <dimension ref="A1:AC53"/>
  <sheetViews>
    <sheetView showGridLines="0" topLeftCell="A11" zoomScale="70" zoomScaleNormal="70" workbookViewId="0">
      <selection activeCell="H16" sqref="H16"/>
    </sheetView>
  </sheetViews>
  <sheetFormatPr defaultColWidth="17.85546875" defaultRowHeight="15.75" x14ac:dyDescent="0.25"/>
  <cols>
    <col min="1" max="1" width="5.42578125" style="4" customWidth="1"/>
    <col min="2" max="2" width="33.28515625" style="4" customWidth="1"/>
    <col min="3" max="3" width="19" style="4" customWidth="1"/>
    <col min="4" max="4" width="4" style="4" bestFit="1" customWidth="1"/>
    <col min="5" max="5" width="1.7109375" style="4" customWidth="1"/>
    <col min="6" max="6" width="16" style="4" bestFit="1" customWidth="1"/>
    <col min="7" max="7" width="2" style="4" customWidth="1"/>
    <col min="8" max="8" width="25.5703125" style="4" bestFit="1" customWidth="1"/>
    <col min="9" max="9" width="2" style="4" customWidth="1"/>
    <col min="10" max="10" width="19" style="4" customWidth="1"/>
    <col min="11" max="11" width="2" style="4" customWidth="1"/>
    <col min="12" max="12" width="19" style="4" customWidth="1"/>
    <col min="13" max="13" width="2.28515625" style="4" customWidth="1"/>
    <col min="14" max="14" width="19" style="4" customWidth="1"/>
    <col min="15" max="15" width="2.28515625" style="4" customWidth="1"/>
    <col min="16" max="16" width="19" style="4" customWidth="1"/>
    <col min="17" max="17" width="1.85546875" style="4" customWidth="1"/>
    <col min="18" max="18" width="19" style="4" customWidth="1"/>
    <col min="19" max="20" width="1.85546875" style="4" customWidth="1"/>
    <col min="21" max="21" width="19" style="4" customWidth="1"/>
    <col min="22" max="22" width="2.28515625" style="4" customWidth="1"/>
    <col min="23" max="23" width="18.28515625" style="4" customWidth="1"/>
    <col min="24" max="24" width="2.42578125" style="4" customWidth="1"/>
    <col min="25" max="25" width="16.42578125" style="4" customWidth="1"/>
    <col min="26" max="26" width="2.85546875" style="4" customWidth="1"/>
    <col min="27" max="27" width="18.140625" style="4" customWidth="1"/>
    <col min="28" max="16384" width="17.85546875" style="4"/>
  </cols>
  <sheetData>
    <row r="1" spans="1:27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"/>
      <c r="X1" s="3"/>
      <c r="Y1" s="3"/>
      <c r="Z1" s="3"/>
    </row>
    <row r="2" spans="1:27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X2" s="3"/>
      <c r="Y2" s="3"/>
      <c r="Z2" s="3"/>
    </row>
    <row r="3" spans="1:27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X3" s="3"/>
      <c r="Y3" s="3"/>
    </row>
    <row r="4" spans="1:27" x14ac:dyDescent="0.25">
      <c r="A4" s="71" t="s">
        <v>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5"/>
      <c r="U4" s="5"/>
      <c r="V4" s="5"/>
      <c r="W4" s="69"/>
      <c r="X4" s="6"/>
      <c r="Y4" s="6"/>
      <c r="Z4" s="6"/>
      <c r="AA4" s="6"/>
    </row>
    <row r="5" spans="1:2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  <c r="Y5" s="3"/>
      <c r="Z5" s="3"/>
      <c r="AA5" s="3"/>
    </row>
    <row r="6" spans="1:27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9"/>
      <c r="U6" s="69"/>
      <c r="V6" s="69"/>
      <c r="W6" s="69"/>
      <c r="X6" s="6"/>
      <c r="Y6" s="6"/>
      <c r="Z6" s="6"/>
      <c r="AA6" s="6"/>
    </row>
    <row r="7" spans="1:27" x14ac:dyDescent="0.25">
      <c r="A7" s="72" t="s">
        <v>50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69"/>
      <c r="U7" s="69"/>
      <c r="V7" s="69"/>
      <c r="W7" s="7"/>
    </row>
    <row r="8" spans="1:27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6"/>
      <c r="S8" s="69"/>
      <c r="T8" s="69"/>
      <c r="U8" s="69"/>
      <c r="V8" s="69"/>
      <c r="W8" s="7"/>
    </row>
    <row r="9" spans="1:27" ht="18" x14ac:dyDescent="0.4">
      <c r="A9" s="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7" x14ac:dyDescent="0.25">
      <c r="A10" s="2"/>
      <c r="B10" s="2"/>
      <c r="C10" s="3"/>
      <c r="D10" s="3"/>
      <c r="E10" s="3"/>
      <c r="H10" s="3"/>
      <c r="I10" s="3"/>
      <c r="J10" s="3"/>
      <c r="K10" s="3"/>
      <c r="L10" s="9" t="s">
        <v>3</v>
      </c>
      <c r="O10" s="3"/>
      <c r="P10" s="3"/>
      <c r="Q10" s="3"/>
      <c r="R10" s="3"/>
      <c r="T10" s="9"/>
    </row>
    <row r="11" spans="1:27" x14ac:dyDescent="0.25">
      <c r="A11" s="2"/>
      <c r="B11" s="2"/>
      <c r="C11" s="9"/>
      <c r="D11" s="9"/>
      <c r="E11" s="9"/>
      <c r="H11" s="9"/>
      <c r="I11" s="9"/>
      <c r="J11" s="9"/>
      <c r="K11" s="9"/>
      <c r="L11" s="9" t="s">
        <v>4</v>
      </c>
      <c r="M11" s="9"/>
      <c r="N11" s="9" t="s">
        <v>6</v>
      </c>
      <c r="Q11" s="9"/>
      <c r="R11" s="10" t="s">
        <v>7</v>
      </c>
      <c r="T11" s="10"/>
      <c r="V11" s="9"/>
      <c r="W11" s="9"/>
    </row>
    <row r="12" spans="1:27" x14ac:dyDescent="0.25">
      <c r="A12" s="2"/>
      <c r="B12" s="2"/>
      <c r="C12" s="9"/>
      <c r="D12" s="9"/>
      <c r="E12" s="9"/>
      <c r="F12" s="9"/>
      <c r="H12" s="9"/>
      <c r="I12" s="9"/>
      <c r="J12" s="9" t="s">
        <v>8</v>
      </c>
      <c r="K12" s="9"/>
      <c r="L12" s="9" t="s">
        <v>9</v>
      </c>
      <c r="M12" s="9"/>
      <c r="N12" s="9" t="s">
        <v>10</v>
      </c>
      <c r="O12" s="10"/>
      <c r="P12" s="9" t="s">
        <v>2</v>
      </c>
      <c r="Q12" s="9"/>
      <c r="R12" s="9" t="s">
        <v>2</v>
      </c>
    </row>
    <row r="13" spans="1:27" x14ac:dyDescent="0.25">
      <c r="A13" s="2"/>
      <c r="B13" s="3"/>
      <c r="C13" s="9" t="s">
        <v>34</v>
      </c>
      <c r="D13" s="9"/>
      <c r="E13" s="9"/>
      <c r="F13" s="10" t="s">
        <v>11</v>
      </c>
      <c r="H13" s="9"/>
      <c r="I13" s="9"/>
      <c r="J13" s="9" t="s">
        <v>12</v>
      </c>
      <c r="K13" s="9"/>
      <c r="L13" s="9" t="s">
        <v>13</v>
      </c>
      <c r="M13" s="9"/>
      <c r="N13" s="9" t="s">
        <v>13</v>
      </c>
      <c r="O13" s="10"/>
      <c r="P13" s="9" t="s">
        <v>1</v>
      </c>
      <c r="Q13" s="9"/>
      <c r="R13" s="10" t="s">
        <v>13</v>
      </c>
    </row>
    <row r="14" spans="1:27" x14ac:dyDescent="0.25">
      <c r="A14" s="3"/>
      <c r="B14" s="3"/>
      <c r="C14" s="11" t="s">
        <v>56</v>
      </c>
      <c r="D14" s="9"/>
      <c r="E14" s="9"/>
      <c r="F14" s="10" t="s">
        <v>14</v>
      </c>
      <c r="H14" s="9" t="s">
        <v>37</v>
      </c>
      <c r="I14" s="9"/>
      <c r="J14" s="61" t="s">
        <v>15</v>
      </c>
      <c r="K14" s="9"/>
      <c r="L14" s="61" t="s">
        <v>38</v>
      </c>
      <c r="M14" s="9"/>
      <c r="N14" s="12" t="s">
        <v>39</v>
      </c>
      <c r="O14" s="10"/>
      <c r="P14" s="9" t="s">
        <v>16</v>
      </c>
      <c r="Q14" s="9"/>
      <c r="R14" s="61" t="s">
        <v>40</v>
      </c>
    </row>
    <row r="15" spans="1:27" x14ac:dyDescent="0.25">
      <c r="A15" s="3"/>
      <c r="B15" s="3"/>
      <c r="C15" s="13">
        <v>-1</v>
      </c>
      <c r="D15" s="9"/>
      <c r="E15" s="10"/>
      <c r="F15" s="13">
        <v>-2</v>
      </c>
      <c r="H15" s="13">
        <v>-3</v>
      </c>
      <c r="I15" s="9"/>
      <c r="J15" s="62">
        <v>-4</v>
      </c>
      <c r="K15" s="9"/>
      <c r="L15" s="62">
        <v>-5</v>
      </c>
      <c r="M15" s="9"/>
      <c r="N15" s="13">
        <v>-6</v>
      </c>
      <c r="O15" s="9"/>
      <c r="P15" s="13">
        <v>-7</v>
      </c>
      <c r="Q15" s="9"/>
      <c r="R15" s="13">
        <v>-8</v>
      </c>
    </row>
    <row r="16" spans="1:27" x14ac:dyDescent="0.25">
      <c r="A16" s="14"/>
      <c r="B16" s="3"/>
      <c r="C16" s="15"/>
      <c r="D16" s="3"/>
      <c r="E16" s="15"/>
      <c r="F16" s="9"/>
      <c r="H16" s="63"/>
      <c r="I16" s="9"/>
      <c r="J16" s="63"/>
      <c r="K16" s="9"/>
      <c r="L16" s="9"/>
      <c r="M16" s="9"/>
      <c r="N16" s="10"/>
      <c r="O16" s="10"/>
      <c r="P16" s="9"/>
      <c r="Q16" s="9"/>
    </row>
    <row r="17" spans="1:28" x14ac:dyDescent="0.25">
      <c r="A17" s="3"/>
      <c r="B17" s="3"/>
      <c r="C17" s="3"/>
      <c r="D17" s="3"/>
      <c r="E17" s="3"/>
      <c r="F17" s="3"/>
      <c r="H17" s="46"/>
      <c r="I17" s="3"/>
      <c r="J17" s="46"/>
      <c r="K17" s="3"/>
      <c r="L17" s="3"/>
      <c r="M17" s="3"/>
      <c r="P17" s="3"/>
      <c r="Q17" s="3"/>
    </row>
    <row r="18" spans="1:28" x14ac:dyDescent="0.25">
      <c r="A18" s="16" t="s">
        <v>17</v>
      </c>
      <c r="B18" s="3" t="s">
        <v>18</v>
      </c>
      <c r="C18" s="17">
        <v>157650274</v>
      </c>
      <c r="D18" s="65" t="s">
        <v>35</v>
      </c>
      <c r="E18" s="3"/>
      <c r="F18" s="18">
        <f>ROUND(+C18/$C$24,4)</f>
        <v>3.6499999999999998E-2</v>
      </c>
      <c r="H18" s="45">
        <v>0</v>
      </c>
      <c r="I18" s="3"/>
      <c r="J18" s="45">
        <f>ROUND(+F18*$J$24,0)</f>
        <v>-44593</v>
      </c>
      <c r="K18" s="3"/>
      <c r="L18" s="45">
        <f>SUM(H18:K18)</f>
        <v>-44593</v>
      </c>
      <c r="M18" s="3"/>
      <c r="N18" s="48">
        <f>+C18+L18</f>
        <v>157605681</v>
      </c>
      <c r="P18" s="43">
        <v>0.87629999999999997</v>
      </c>
      <c r="Q18" s="3"/>
      <c r="R18" s="48">
        <f>ROUND(+N18*P18,0)</f>
        <v>138109858</v>
      </c>
    </row>
    <row r="19" spans="1:28" x14ac:dyDescent="0.25">
      <c r="A19" s="16"/>
      <c r="B19" s="3"/>
      <c r="C19" s="20"/>
      <c r="D19" s="3"/>
      <c r="E19" s="3"/>
      <c r="F19" s="18"/>
      <c r="H19" s="46"/>
      <c r="I19" s="3"/>
      <c r="J19" s="46"/>
      <c r="K19" s="3"/>
      <c r="L19" s="46"/>
      <c r="M19" s="3"/>
      <c r="N19" s="49"/>
      <c r="P19" s="21"/>
      <c r="Q19" s="3"/>
      <c r="R19" s="49"/>
    </row>
    <row r="20" spans="1:28" x14ac:dyDescent="0.25">
      <c r="A20" s="16" t="s">
        <v>19</v>
      </c>
      <c r="B20" s="3" t="s">
        <v>20</v>
      </c>
      <c r="C20" s="3">
        <v>1841517534</v>
      </c>
      <c r="D20" s="65" t="s">
        <v>35</v>
      </c>
      <c r="E20" s="3"/>
      <c r="F20" s="18">
        <f>ROUND(+C20/$C$24,4)</f>
        <v>0.42630000000000001</v>
      </c>
      <c r="H20" s="47">
        <v>0</v>
      </c>
      <c r="I20" s="3"/>
      <c r="J20" s="46">
        <f>ROUND(+F20*$J$24,0)</f>
        <v>-520819</v>
      </c>
      <c r="K20" s="3"/>
      <c r="L20" s="46">
        <f>SUM(H20:K20)</f>
        <v>-520819</v>
      </c>
      <c r="M20" s="3"/>
      <c r="N20" s="49">
        <f>+C20+L20</f>
        <v>1840996715</v>
      </c>
      <c r="P20" s="21">
        <v>0.87629999999999997</v>
      </c>
      <c r="Q20" s="3"/>
      <c r="R20" s="49">
        <f>ROUND(+N20*P20,0)</f>
        <v>1613265421</v>
      </c>
    </row>
    <row r="21" spans="1:28" x14ac:dyDescent="0.25">
      <c r="A21" s="3"/>
      <c r="B21" s="3"/>
      <c r="C21" s="20"/>
      <c r="D21" s="3"/>
      <c r="E21" s="3"/>
      <c r="F21" s="18"/>
      <c r="H21" s="37"/>
      <c r="I21" s="3"/>
      <c r="J21" s="46"/>
      <c r="K21" s="3"/>
      <c r="L21" s="46"/>
      <c r="M21" s="3"/>
      <c r="N21" s="49"/>
      <c r="P21" s="21"/>
      <c r="Q21" s="3"/>
      <c r="R21" s="49"/>
    </row>
    <row r="22" spans="1:28" x14ac:dyDescent="0.25">
      <c r="A22" s="16" t="s">
        <v>21</v>
      </c>
      <c r="B22" s="3" t="s">
        <v>22</v>
      </c>
      <c r="C22" s="3">
        <v>2320901623</v>
      </c>
      <c r="D22" s="3"/>
      <c r="E22" s="3"/>
      <c r="F22" s="18">
        <f>ROUND(1-F18-F20,4)</f>
        <v>0.53720000000000001</v>
      </c>
      <c r="H22" s="47">
        <f>H24</f>
        <v>-504066</v>
      </c>
      <c r="I22" s="3"/>
      <c r="J22" s="47">
        <f>+J24-J18-J20</f>
        <v>-656308</v>
      </c>
      <c r="K22" s="3"/>
      <c r="L22" s="47">
        <f>SUM(H22:K22)</f>
        <v>-1160374</v>
      </c>
      <c r="M22" s="3"/>
      <c r="N22" s="49">
        <f>+C22+L22</f>
        <v>2319741249</v>
      </c>
      <c r="P22" s="21">
        <v>0.87629999999999997</v>
      </c>
      <c r="Q22" s="3"/>
      <c r="R22" s="49">
        <f>ROUND(+N22*P22,0)</f>
        <v>2032789256</v>
      </c>
    </row>
    <row r="23" spans="1:28" x14ac:dyDescent="0.25">
      <c r="A23" s="3"/>
      <c r="B23" s="3"/>
      <c r="C23" s="3"/>
      <c r="D23" s="3"/>
      <c r="E23" s="3"/>
      <c r="F23" s="18"/>
      <c r="H23" s="3"/>
      <c r="I23" s="3"/>
      <c r="J23" s="3"/>
      <c r="K23" s="3"/>
      <c r="L23" s="46"/>
      <c r="M23" s="3"/>
      <c r="N23" s="49"/>
      <c r="P23" s="22"/>
      <c r="Q23" s="3"/>
      <c r="R23" s="49"/>
    </row>
    <row r="24" spans="1:28" ht="16.5" thickBot="1" x14ac:dyDescent="0.3">
      <c r="A24" s="16" t="s">
        <v>23</v>
      </c>
      <c r="B24" s="3" t="s">
        <v>24</v>
      </c>
      <c r="C24" s="23">
        <f>SUM(C18:C22)</f>
        <v>4320069431</v>
      </c>
      <c r="D24" s="3"/>
      <c r="E24" s="3"/>
      <c r="F24" s="24">
        <f>SUM(F18:F22)</f>
        <v>1</v>
      </c>
      <c r="H24" s="44">
        <v>-504066</v>
      </c>
      <c r="I24" s="3"/>
      <c r="J24" s="44">
        <v>-1221720</v>
      </c>
      <c r="K24" s="3"/>
      <c r="L24" s="44">
        <f>SUM(L18:L22)</f>
        <v>-1725786</v>
      </c>
      <c r="M24" s="3"/>
      <c r="N24" s="44">
        <f>SUM(N18:N22)</f>
        <v>4318343645</v>
      </c>
      <c r="Q24" s="3"/>
      <c r="R24" s="44">
        <f>SUM(R18:R22)</f>
        <v>3784164535</v>
      </c>
    </row>
    <row r="25" spans="1:28" ht="16.5" thickTop="1" x14ac:dyDescent="0.25">
      <c r="A25" s="3"/>
      <c r="B25" s="3"/>
      <c r="C25" s="3"/>
      <c r="D25" s="3"/>
      <c r="E25" s="3"/>
      <c r="F25" s="3"/>
      <c r="H25" s="3"/>
      <c r="I25" s="3"/>
      <c r="J25" s="3"/>
      <c r="K25" s="3"/>
      <c r="L25" s="3"/>
      <c r="M25" s="3"/>
      <c r="N25" s="3"/>
      <c r="O25" s="3"/>
      <c r="Q25" s="3"/>
      <c r="S25" s="3"/>
    </row>
    <row r="26" spans="1:28" x14ac:dyDescent="0.25">
      <c r="A26" s="3"/>
      <c r="B26" s="3"/>
      <c r="C26" s="17"/>
      <c r="D26" s="3"/>
      <c r="E26" s="3"/>
      <c r="F26" s="3"/>
      <c r="H26" s="3"/>
      <c r="I26" s="3"/>
      <c r="J26" s="3"/>
      <c r="K26" s="3"/>
      <c r="L26" s="3"/>
      <c r="M26" s="3"/>
      <c r="N26" s="3"/>
      <c r="O26" s="3"/>
      <c r="P26" s="3"/>
      <c r="Q26" s="3"/>
      <c r="T26" s="3"/>
    </row>
    <row r="27" spans="1:28" ht="18" x14ac:dyDescent="0.4">
      <c r="A27" s="3"/>
      <c r="B27" s="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3"/>
    </row>
    <row r="28" spans="1:28" ht="18" x14ac:dyDescent="0.4">
      <c r="A28" s="3"/>
      <c r="B28" s="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3"/>
    </row>
    <row r="29" spans="1:28" ht="18" x14ac:dyDescent="0.4">
      <c r="A29" s="3"/>
      <c r="B29" s="3"/>
      <c r="C29" s="8"/>
      <c r="D29" s="8"/>
      <c r="E29" s="8"/>
      <c r="F29" s="8"/>
      <c r="G29" s="8"/>
      <c r="H29" s="25"/>
      <c r="I29" s="8"/>
      <c r="J29" s="25"/>
      <c r="K29" s="8"/>
      <c r="L29" s="25" t="s">
        <v>25</v>
      </c>
      <c r="M29" s="8"/>
      <c r="N29" s="8"/>
      <c r="O29" s="8"/>
      <c r="R29" s="3"/>
      <c r="S29" s="3"/>
      <c r="X29" s="3"/>
      <c r="AB29" s="10"/>
    </row>
    <row r="30" spans="1:28" ht="18" x14ac:dyDescent="0.4">
      <c r="A30" s="3"/>
      <c r="B30" s="3"/>
      <c r="C30" s="8"/>
      <c r="D30" s="8"/>
      <c r="E30" s="8"/>
      <c r="F30" s="8"/>
      <c r="G30" s="8"/>
      <c r="H30" s="25"/>
      <c r="I30" s="8"/>
      <c r="J30" s="25"/>
      <c r="K30" s="8"/>
      <c r="L30" s="10" t="s">
        <v>7</v>
      </c>
      <c r="M30" s="8"/>
      <c r="P30" s="9"/>
      <c r="Q30" s="9"/>
      <c r="R30" s="9" t="s">
        <v>26</v>
      </c>
      <c r="X30" s="3"/>
      <c r="AB30" s="10"/>
    </row>
    <row r="31" spans="1:28" x14ac:dyDescent="0.25">
      <c r="A31" s="3"/>
      <c r="B31" s="3"/>
      <c r="C31" s="10" t="s">
        <v>7</v>
      </c>
      <c r="D31" s="3"/>
      <c r="E31" s="3"/>
      <c r="F31" s="3"/>
      <c r="H31" s="25" t="s">
        <v>0</v>
      </c>
      <c r="J31" s="63" t="s">
        <v>36</v>
      </c>
      <c r="L31" s="9" t="s">
        <v>2</v>
      </c>
      <c r="M31" s="3"/>
      <c r="N31" s="10" t="s">
        <v>25</v>
      </c>
      <c r="P31" s="9" t="s">
        <v>28</v>
      </c>
      <c r="Q31" s="9"/>
      <c r="R31" s="9" t="s">
        <v>29</v>
      </c>
      <c r="X31" s="3"/>
      <c r="AA31" s="10"/>
      <c r="AB31" s="10"/>
    </row>
    <row r="32" spans="1:28" ht="18" x14ac:dyDescent="0.4">
      <c r="C32" s="9" t="s">
        <v>2</v>
      </c>
      <c r="D32" s="26"/>
      <c r="E32" s="26"/>
      <c r="F32" s="10" t="s">
        <v>11</v>
      </c>
      <c r="H32" s="9" t="s">
        <v>27</v>
      </c>
      <c r="J32" s="63" t="s">
        <v>1</v>
      </c>
      <c r="L32" s="10" t="s">
        <v>13</v>
      </c>
      <c r="M32" s="26"/>
      <c r="N32" s="10" t="s">
        <v>11</v>
      </c>
      <c r="P32" s="9" t="s">
        <v>26</v>
      </c>
      <c r="Q32" s="9"/>
      <c r="R32" s="9" t="s">
        <v>30</v>
      </c>
      <c r="X32" s="26"/>
      <c r="AA32" s="10"/>
      <c r="AB32" s="27"/>
    </row>
    <row r="33" spans="1:29" x14ac:dyDescent="0.25">
      <c r="A33" s="14"/>
      <c r="B33" s="28"/>
      <c r="C33" s="10" t="s">
        <v>13</v>
      </c>
      <c r="F33" s="10" t="s">
        <v>14</v>
      </c>
      <c r="H33" s="61" t="s">
        <v>41</v>
      </c>
      <c r="J33" s="61" t="s">
        <v>42</v>
      </c>
      <c r="L33" s="61" t="s">
        <v>43</v>
      </c>
      <c r="N33" s="10" t="s">
        <v>14</v>
      </c>
      <c r="P33" s="9" t="s">
        <v>31</v>
      </c>
      <c r="Q33" s="9"/>
      <c r="R33" s="12" t="s">
        <v>44</v>
      </c>
      <c r="X33" s="10"/>
      <c r="AA33" s="10"/>
      <c r="AB33" s="27"/>
    </row>
    <row r="34" spans="1:29" x14ac:dyDescent="0.25">
      <c r="A34" s="28"/>
      <c r="B34" s="28"/>
      <c r="C34" s="13">
        <v>-8</v>
      </c>
      <c r="D34" s="10"/>
      <c r="E34" s="10"/>
      <c r="F34" s="13">
        <v>-9</v>
      </c>
      <c r="H34" s="13">
        <v>-10</v>
      </c>
      <c r="J34" s="62">
        <v>-11</v>
      </c>
      <c r="L34" s="13">
        <v>-12</v>
      </c>
      <c r="M34" s="10"/>
      <c r="N34" s="13">
        <v>-13</v>
      </c>
      <c r="P34" s="13">
        <v>-14</v>
      </c>
      <c r="Q34" s="9"/>
      <c r="R34" s="13">
        <v>-15</v>
      </c>
      <c r="X34" s="10"/>
      <c r="AA34" s="10"/>
      <c r="AB34" s="10"/>
    </row>
    <row r="35" spans="1:29" x14ac:dyDescent="0.25">
      <c r="A35" s="28"/>
      <c r="B35" s="28"/>
      <c r="C35" s="10"/>
      <c r="D35" s="10"/>
      <c r="E35" s="10"/>
      <c r="F35" s="10"/>
      <c r="H35" s="10"/>
      <c r="J35" s="64"/>
      <c r="L35" s="10"/>
      <c r="M35" s="10"/>
      <c r="P35" s="9"/>
      <c r="Q35" s="3"/>
      <c r="R35" s="9"/>
      <c r="X35" s="10"/>
      <c r="AA35" s="10"/>
      <c r="AB35" s="10"/>
    </row>
    <row r="36" spans="1:29" x14ac:dyDescent="0.25">
      <c r="A36" s="28"/>
      <c r="B36" s="28"/>
      <c r="C36" s="10"/>
      <c r="D36" s="10"/>
      <c r="E36" s="10"/>
      <c r="F36" s="10"/>
      <c r="H36" s="10"/>
      <c r="J36" s="64"/>
      <c r="L36" s="10"/>
      <c r="M36" s="10"/>
      <c r="P36" s="3"/>
      <c r="Q36" s="3"/>
      <c r="R36" s="3"/>
      <c r="X36" s="10"/>
    </row>
    <row r="37" spans="1:29" x14ac:dyDescent="0.25">
      <c r="A37" s="16" t="s">
        <v>17</v>
      </c>
      <c r="B37" s="3" t="s">
        <v>18</v>
      </c>
      <c r="C37" s="45">
        <f>+R18</f>
        <v>138109858</v>
      </c>
      <c r="D37" s="46"/>
      <c r="E37" s="3"/>
      <c r="F37" s="37">
        <f>ROUND(+C37/$C$43,4)</f>
        <v>3.6499999999999998E-2</v>
      </c>
      <c r="H37" s="45">
        <f>ROUND(+F37*$H$43,0)</f>
        <v>-16711841</v>
      </c>
      <c r="J37" s="45">
        <f>ROUND(+F37*$J$43,0)</f>
        <v>-56938</v>
      </c>
      <c r="L37" s="52">
        <f>+C37+H37+J37</f>
        <v>121341079</v>
      </c>
      <c r="M37" s="10"/>
      <c r="N37" s="34">
        <f>ROUND(+L37/$L$43,4)</f>
        <v>3.6499999999999998E-2</v>
      </c>
      <c r="O37" s="30"/>
      <c r="P37" s="19">
        <v>3.3E-3</v>
      </c>
      <c r="Q37" s="22"/>
      <c r="R37" s="19">
        <f>ROUND(+$N$37*$P$37,4)</f>
        <v>1E-4</v>
      </c>
      <c r="X37" s="10"/>
      <c r="AA37" s="31"/>
      <c r="AB37" s="29"/>
    </row>
    <row r="38" spans="1:29" x14ac:dyDescent="0.25">
      <c r="A38" s="16"/>
      <c r="B38" s="3"/>
      <c r="C38" s="46"/>
      <c r="D38" s="46"/>
      <c r="E38" s="3"/>
      <c r="F38" s="37"/>
      <c r="H38" s="46"/>
      <c r="J38" s="46"/>
      <c r="L38" s="53"/>
      <c r="M38" s="10"/>
      <c r="N38" s="56"/>
      <c r="O38" s="30"/>
      <c r="P38" s="19"/>
      <c r="Q38" s="22"/>
      <c r="R38" s="58"/>
      <c r="U38" s="32"/>
      <c r="V38" s="32"/>
      <c r="W38" s="32"/>
      <c r="X38" s="32"/>
      <c r="Z38" s="32"/>
      <c r="AA38" s="31"/>
    </row>
    <row r="39" spans="1:29" x14ac:dyDescent="0.25">
      <c r="A39" s="16" t="s">
        <v>19</v>
      </c>
      <c r="B39" s="3" t="s">
        <v>20</v>
      </c>
      <c r="C39" s="46">
        <f>+R20</f>
        <v>1613265421</v>
      </c>
      <c r="D39" s="46"/>
      <c r="E39" s="3"/>
      <c r="F39" s="37">
        <f>ROUND(+C39/$C$43,4)</f>
        <v>0.42630000000000001</v>
      </c>
      <c r="H39" s="46">
        <f>ROUND(+F39*$H$43,0)</f>
        <v>-195185143</v>
      </c>
      <c r="J39" s="46">
        <f>ROUND(+F39*$J$43,0)</f>
        <v>-665004</v>
      </c>
      <c r="L39" s="54">
        <f>+C39+H39+J39</f>
        <v>1417415274</v>
      </c>
      <c r="M39" s="10"/>
      <c r="N39" s="34">
        <f>ROUND(+L39/$L$43,4)</f>
        <v>0.42630000000000001</v>
      </c>
      <c r="O39" s="30"/>
      <c r="P39" s="19">
        <v>3.6799999999999999E-2</v>
      </c>
      <c r="Q39" s="22"/>
      <c r="R39" s="19">
        <f>ROUND(+$N$39*$P$39,4)</f>
        <v>1.5699999999999999E-2</v>
      </c>
      <c r="U39" s="32"/>
      <c r="V39" s="32"/>
      <c r="W39" s="32"/>
      <c r="X39" s="32"/>
      <c r="Z39" s="32"/>
      <c r="AA39" s="31"/>
      <c r="AB39" s="29"/>
    </row>
    <row r="40" spans="1:29" x14ac:dyDescent="0.25">
      <c r="A40" s="3"/>
      <c r="B40" s="3"/>
      <c r="C40" s="46"/>
      <c r="D40" s="46"/>
      <c r="E40" s="3"/>
      <c r="F40" s="37"/>
      <c r="H40" s="46"/>
      <c r="J40" s="46"/>
      <c r="L40" s="55"/>
      <c r="N40" s="56"/>
      <c r="O40" s="30"/>
      <c r="P40" s="19"/>
      <c r="Q40" s="22"/>
      <c r="R40" s="58"/>
      <c r="Y40" s="33"/>
      <c r="Z40" s="34"/>
      <c r="AA40" s="35"/>
      <c r="AB40" s="34"/>
      <c r="AC40" s="34"/>
    </row>
    <row r="41" spans="1:29" x14ac:dyDescent="0.25">
      <c r="A41" s="16" t="s">
        <v>21</v>
      </c>
      <c r="B41" s="3" t="s">
        <v>22</v>
      </c>
      <c r="C41" s="46">
        <f>+R22</f>
        <v>2032789256</v>
      </c>
      <c r="D41" s="46"/>
      <c r="E41" s="3"/>
      <c r="F41" s="37">
        <f>ROUND(1-F37-F39,4)</f>
        <v>0.53720000000000001</v>
      </c>
      <c r="H41" s="46">
        <f>+H43-H37-H39</f>
        <v>-245961668</v>
      </c>
      <c r="J41" s="46">
        <f>+J43-J37-J39</f>
        <v>-838001</v>
      </c>
      <c r="L41" s="54">
        <f>+C41+H41+J41</f>
        <v>1785989587</v>
      </c>
      <c r="N41" s="37">
        <f>ROUND(1-N37-N39,4)</f>
        <v>0.53720000000000001</v>
      </c>
      <c r="O41" s="30"/>
      <c r="P41" s="19">
        <v>0.10249999999999999</v>
      </c>
      <c r="Q41" s="22"/>
      <c r="R41" s="19">
        <f>ROUND(+$N$41*$P$41,4)</f>
        <v>5.5100000000000003E-2</v>
      </c>
      <c r="AA41" s="36"/>
      <c r="AB41" s="29"/>
    </row>
    <row r="42" spans="1:29" x14ac:dyDescent="0.25">
      <c r="A42" s="3"/>
      <c r="B42" s="3"/>
      <c r="C42" s="46"/>
      <c r="D42" s="46"/>
      <c r="E42" s="3"/>
      <c r="F42" s="50"/>
      <c r="H42" s="3"/>
      <c r="J42" s="3"/>
      <c r="L42" s="55"/>
      <c r="N42" s="57"/>
      <c r="P42" s="37"/>
      <c r="Q42" s="3"/>
      <c r="R42" s="59"/>
    </row>
    <row r="43" spans="1:29" ht="16.5" thickBot="1" x14ac:dyDescent="0.3">
      <c r="A43" s="16" t="s">
        <v>23</v>
      </c>
      <c r="B43" s="3" t="s">
        <v>24</v>
      </c>
      <c r="C43" s="44">
        <f>SUM(C37:C41)</f>
        <v>3784164535</v>
      </c>
      <c r="D43" s="46"/>
      <c r="E43" s="3"/>
      <c r="F43" s="51">
        <f>SUM(F37:F41)</f>
        <v>1</v>
      </c>
      <c r="H43" s="44">
        <v>-457858652</v>
      </c>
      <c r="J43" s="44">
        <v>-1559943</v>
      </c>
      <c r="L43" s="44">
        <f>SUM(L37:L41)</f>
        <v>3324745940</v>
      </c>
      <c r="N43" s="51">
        <f>SUM(N37:N41)</f>
        <v>1</v>
      </c>
      <c r="P43" s="29"/>
      <c r="Q43" s="3"/>
      <c r="R43" s="38">
        <f>ROUND(SUM(R37:R41),4)</f>
        <v>7.0900000000000005E-2</v>
      </c>
      <c r="AB43" s="29"/>
    </row>
    <row r="44" spans="1:29" ht="16.5" thickTop="1" x14ac:dyDescent="0.25">
      <c r="J44" s="49"/>
      <c r="K44" s="49"/>
      <c r="L44" s="68"/>
      <c r="M44" s="49"/>
      <c r="N44" s="49"/>
      <c r="O44" s="49"/>
      <c r="R44" s="30"/>
    </row>
    <row r="45" spans="1:29" x14ac:dyDescent="0.25">
      <c r="H45" s="39"/>
      <c r="J45" s="67"/>
      <c r="R45" s="30"/>
    </row>
    <row r="46" spans="1:29" ht="16.5" thickBot="1" x14ac:dyDescent="0.3">
      <c r="A46" s="16" t="s">
        <v>32</v>
      </c>
      <c r="B46" s="3" t="s">
        <v>33</v>
      </c>
      <c r="R46" s="60">
        <f>ROUND(R43+(R43-R39-R37)*(0.356937/(1-0.356937)),4)</f>
        <v>0.10150000000000001</v>
      </c>
    </row>
    <row r="47" spans="1:29" ht="16.5" thickTop="1" x14ac:dyDescent="0.25"/>
    <row r="49" spans="1:16" x14ac:dyDescent="0.25">
      <c r="A49" s="4" t="s">
        <v>35</v>
      </c>
      <c r="B49" s="73" t="s">
        <v>45</v>
      </c>
    </row>
    <row r="52" spans="1:16" x14ac:dyDescent="0.25">
      <c r="L52" s="41"/>
      <c r="N52" s="40"/>
      <c r="P52" s="42"/>
    </row>
    <row r="53" spans="1:16" x14ac:dyDescent="0.25">
      <c r="L53" s="41"/>
      <c r="N53" s="40"/>
    </row>
  </sheetData>
  <printOptions horizontalCentered="1" gridLinesSet="0"/>
  <pageMargins left="0.7" right="0.7" top="0.75" bottom="0.75" header="0.3" footer="0.3"/>
  <pageSetup scale="57" orientation="landscape" horizontalDpi="300" verticalDpi="300" r:id="rId1"/>
  <headerFooter>
    <oddFooter>&amp;R&amp;"Times New Roman,Bold"&amp;14Attachment to Response to Question No. 2(e)
Page &amp;P of &amp;N
Garrett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6">
    <pageSetUpPr fitToPage="1"/>
  </sheetPr>
  <dimension ref="A1:AC53"/>
  <sheetViews>
    <sheetView showGridLines="0" topLeftCell="A13" zoomScale="70" zoomScaleNormal="70" workbookViewId="0">
      <selection activeCell="H16" sqref="H16"/>
    </sheetView>
  </sheetViews>
  <sheetFormatPr defaultColWidth="17.85546875" defaultRowHeight="15.75" x14ac:dyDescent="0.25"/>
  <cols>
    <col min="1" max="1" width="5.42578125" style="4" customWidth="1"/>
    <col min="2" max="2" width="33.28515625" style="4" customWidth="1"/>
    <col min="3" max="3" width="19" style="4" customWidth="1"/>
    <col min="4" max="4" width="4" style="4" bestFit="1" customWidth="1"/>
    <col min="5" max="5" width="1.7109375" style="4" customWidth="1"/>
    <col min="6" max="6" width="16" style="4" bestFit="1" customWidth="1"/>
    <col min="7" max="7" width="2" style="4" customWidth="1"/>
    <col min="8" max="8" width="25.5703125" style="4" bestFit="1" customWidth="1"/>
    <col min="9" max="9" width="2" style="4" customWidth="1"/>
    <col min="10" max="10" width="19" style="4" customWidth="1"/>
    <col min="11" max="11" width="2" style="4" customWidth="1"/>
    <col min="12" max="12" width="19" style="4" customWidth="1"/>
    <col min="13" max="13" width="2.28515625" style="4" customWidth="1"/>
    <col min="14" max="14" width="19" style="4" customWidth="1"/>
    <col min="15" max="15" width="2.28515625" style="4" customWidth="1"/>
    <col min="16" max="16" width="19" style="4" customWidth="1"/>
    <col min="17" max="17" width="1.85546875" style="4" customWidth="1"/>
    <col min="18" max="18" width="19" style="4" customWidth="1"/>
    <col min="19" max="20" width="1.85546875" style="4" customWidth="1"/>
    <col min="21" max="21" width="19" style="4" customWidth="1"/>
    <col min="22" max="22" width="2.28515625" style="4" customWidth="1"/>
    <col min="23" max="23" width="18.28515625" style="4" customWidth="1"/>
    <col min="24" max="24" width="2.42578125" style="4" customWidth="1"/>
    <col min="25" max="25" width="16.42578125" style="4" customWidth="1"/>
    <col min="26" max="26" width="2.85546875" style="4" customWidth="1"/>
    <col min="27" max="27" width="18.140625" style="4" customWidth="1"/>
    <col min="28" max="16384" width="17.85546875" style="4"/>
  </cols>
  <sheetData>
    <row r="1" spans="1:27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"/>
      <c r="X1" s="3"/>
      <c r="Y1" s="3"/>
      <c r="Z1" s="3"/>
    </row>
    <row r="2" spans="1:27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X2" s="3"/>
      <c r="Y2" s="3"/>
      <c r="Z2" s="3"/>
    </row>
    <row r="3" spans="1:27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X3" s="3"/>
      <c r="Y3" s="3"/>
    </row>
    <row r="4" spans="1:27" x14ac:dyDescent="0.25">
      <c r="A4" s="71" t="s">
        <v>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5"/>
      <c r="U4" s="5"/>
      <c r="V4" s="5"/>
      <c r="W4" s="69"/>
      <c r="X4" s="6"/>
      <c r="Y4" s="6"/>
      <c r="Z4" s="6"/>
      <c r="AA4" s="6"/>
    </row>
    <row r="5" spans="1:2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  <c r="Y5" s="3"/>
      <c r="Z5" s="3"/>
      <c r="AA5" s="3"/>
    </row>
    <row r="6" spans="1:27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9"/>
      <c r="U6" s="69"/>
      <c r="V6" s="69"/>
      <c r="W6" s="69"/>
      <c r="X6" s="6"/>
      <c r="Y6" s="6"/>
      <c r="Z6" s="6"/>
      <c r="AA6" s="6"/>
    </row>
    <row r="7" spans="1:27" x14ac:dyDescent="0.25">
      <c r="A7" s="72" t="s">
        <v>51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69"/>
      <c r="U7" s="69"/>
      <c r="V7" s="69"/>
      <c r="W7" s="7"/>
    </row>
    <row r="8" spans="1:27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6"/>
      <c r="S8" s="69"/>
      <c r="T8" s="69"/>
      <c r="U8" s="69"/>
      <c r="V8" s="69"/>
      <c r="W8" s="7"/>
    </row>
    <row r="9" spans="1:27" ht="18" x14ac:dyDescent="0.4">
      <c r="A9" s="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7" x14ac:dyDescent="0.25">
      <c r="A10" s="2"/>
      <c r="B10" s="2"/>
      <c r="C10" s="3"/>
      <c r="D10" s="3"/>
      <c r="E10" s="3"/>
      <c r="H10" s="3"/>
      <c r="I10" s="3"/>
      <c r="J10" s="3"/>
      <c r="K10" s="3"/>
      <c r="L10" s="9" t="s">
        <v>3</v>
      </c>
      <c r="O10" s="3"/>
      <c r="P10" s="3"/>
      <c r="Q10" s="3"/>
      <c r="R10" s="3"/>
      <c r="T10" s="9"/>
    </row>
    <row r="11" spans="1:27" x14ac:dyDescent="0.25">
      <c r="A11" s="2"/>
      <c r="B11" s="2"/>
      <c r="C11" s="9"/>
      <c r="D11" s="9"/>
      <c r="E11" s="9"/>
      <c r="H11" s="9"/>
      <c r="I11" s="9"/>
      <c r="J11" s="9"/>
      <c r="K11" s="9"/>
      <c r="L11" s="9" t="s">
        <v>4</v>
      </c>
      <c r="M11" s="9"/>
      <c r="N11" s="9" t="s">
        <v>6</v>
      </c>
      <c r="Q11" s="9"/>
      <c r="R11" s="10" t="s">
        <v>7</v>
      </c>
      <c r="T11" s="10"/>
      <c r="V11" s="9"/>
      <c r="W11" s="9"/>
    </row>
    <row r="12" spans="1:27" x14ac:dyDescent="0.25">
      <c r="A12" s="2"/>
      <c r="B12" s="2"/>
      <c r="C12" s="9"/>
      <c r="D12" s="9"/>
      <c r="E12" s="9"/>
      <c r="F12" s="9"/>
      <c r="H12" s="9"/>
      <c r="I12" s="9"/>
      <c r="J12" s="9" t="s">
        <v>8</v>
      </c>
      <c r="K12" s="9"/>
      <c r="L12" s="9" t="s">
        <v>9</v>
      </c>
      <c r="M12" s="9"/>
      <c r="N12" s="9" t="s">
        <v>10</v>
      </c>
      <c r="O12" s="10"/>
      <c r="P12" s="9" t="s">
        <v>2</v>
      </c>
      <c r="Q12" s="9"/>
      <c r="R12" s="9" t="s">
        <v>2</v>
      </c>
    </row>
    <row r="13" spans="1:27" x14ac:dyDescent="0.25">
      <c r="A13" s="2"/>
      <c r="B13" s="3"/>
      <c r="C13" s="9" t="s">
        <v>34</v>
      </c>
      <c r="D13" s="9"/>
      <c r="E13" s="9"/>
      <c r="F13" s="10" t="s">
        <v>11</v>
      </c>
      <c r="H13" s="9"/>
      <c r="I13" s="9"/>
      <c r="J13" s="9" t="s">
        <v>12</v>
      </c>
      <c r="K13" s="9"/>
      <c r="L13" s="9" t="s">
        <v>13</v>
      </c>
      <c r="M13" s="9"/>
      <c r="N13" s="9" t="s">
        <v>13</v>
      </c>
      <c r="O13" s="10"/>
      <c r="P13" s="9" t="s">
        <v>1</v>
      </c>
      <c r="Q13" s="9"/>
      <c r="R13" s="10" t="s">
        <v>13</v>
      </c>
    </row>
    <row r="14" spans="1:27" x14ac:dyDescent="0.25">
      <c r="A14" s="3"/>
      <c r="B14" s="3"/>
      <c r="C14" s="11" t="s">
        <v>57</v>
      </c>
      <c r="D14" s="9"/>
      <c r="E14" s="9"/>
      <c r="F14" s="10" t="s">
        <v>14</v>
      </c>
      <c r="H14" s="9" t="s">
        <v>37</v>
      </c>
      <c r="I14" s="9"/>
      <c r="J14" s="61" t="s">
        <v>15</v>
      </c>
      <c r="K14" s="9"/>
      <c r="L14" s="61" t="s">
        <v>38</v>
      </c>
      <c r="M14" s="9"/>
      <c r="N14" s="12" t="s">
        <v>39</v>
      </c>
      <c r="O14" s="10"/>
      <c r="P14" s="9" t="s">
        <v>16</v>
      </c>
      <c r="Q14" s="9"/>
      <c r="R14" s="61" t="s">
        <v>40</v>
      </c>
    </row>
    <row r="15" spans="1:27" x14ac:dyDescent="0.25">
      <c r="A15" s="3"/>
      <c r="B15" s="3"/>
      <c r="C15" s="13">
        <v>-1</v>
      </c>
      <c r="D15" s="9"/>
      <c r="E15" s="10"/>
      <c r="F15" s="13">
        <v>-2</v>
      </c>
      <c r="H15" s="13">
        <v>-3</v>
      </c>
      <c r="I15" s="9"/>
      <c r="J15" s="62">
        <v>-4</v>
      </c>
      <c r="K15" s="9"/>
      <c r="L15" s="62">
        <v>-5</v>
      </c>
      <c r="M15" s="9"/>
      <c r="N15" s="13">
        <v>-6</v>
      </c>
      <c r="O15" s="9"/>
      <c r="P15" s="13">
        <v>-7</v>
      </c>
      <c r="Q15" s="9"/>
      <c r="R15" s="13">
        <v>-8</v>
      </c>
    </row>
    <row r="16" spans="1:27" x14ac:dyDescent="0.25">
      <c r="A16" s="14"/>
      <c r="B16" s="3"/>
      <c r="C16" s="15"/>
      <c r="D16" s="3"/>
      <c r="E16" s="15"/>
      <c r="F16" s="9"/>
      <c r="H16" s="63"/>
      <c r="I16" s="9"/>
      <c r="J16" s="63"/>
      <c r="K16" s="9"/>
      <c r="L16" s="9"/>
      <c r="M16" s="9"/>
      <c r="N16" s="10"/>
      <c r="O16" s="10"/>
      <c r="P16" s="9"/>
      <c r="Q16" s="9"/>
    </row>
    <row r="17" spans="1:28" x14ac:dyDescent="0.25">
      <c r="A17" s="3"/>
      <c r="B17" s="3"/>
      <c r="C17" s="3"/>
      <c r="D17" s="3"/>
      <c r="E17" s="3"/>
      <c r="F17" s="3"/>
      <c r="H17" s="46"/>
      <c r="I17" s="3"/>
      <c r="J17" s="46"/>
      <c r="K17" s="3"/>
      <c r="L17" s="3"/>
      <c r="M17" s="3"/>
      <c r="P17" s="3"/>
      <c r="Q17" s="3"/>
    </row>
    <row r="18" spans="1:28" x14ac:dyDescent="0.25">
      <c r="A18" s="16" t="s">
        <v>17</v>
      </c>
      <c r="B18" s="3" t="s">
        <v>18</v>
      </c>
      <c r="C18" s="17">
        <v>154174575</v>
      </c>
      <c r="D18" s="65" t="s">
        <v>35</v>
      </c>
      <c r="E18" s="3"/>
      <c r="F18" s="18">
        <f>ROUND(+C18/$C$24,4)</f>
        <v>3.5499999999999997E-2</v>
      </c>
      <c r="H18" s="45">
        <v>0</v>
      </c>
      <c r="I18" s="3"/>
      <c r="J18" s="45">
        <f>ROUND(+F18*$J$24,0)</f>
        <v>-43371</v>
      </c>
      <c r="K18" s="3"/>
      <c r="L18" s="45">
        <f>SUM(H18:K18)</f>
        <v>-43371</v>
      </c>
      <c r="M18" s="3"/>
      <c r="N18" s="48">
        <f>+C18+L18</f>
        <v>154131204</v>
      </c>
      <c r="P18" s="43">
        <v>0.87629999999999997</v>
      </c>
      <c r="Q18" s="3"/>
      <c r="R18" s="48">
        <f>ROUND(+N18*P18,0)</f>
        <v>135065174</v>
      </c>
    </row>
    <row r="19" spans="1:28" x14ac:dyDescent="0.25">
      <c r="A19" s="16"/>
      <c r="B19" s="3"/>
      <c r="C19" s="20"/>
      <c r="D19" s="3"/>
      <c r="E19" s="3"/>
      <c r="F19" s="18"/>
      <c r="H19" s="46"/>
      <c r="I19" s="3"/>
      <c r="J19" s="46"/>
      <c r="K19" s="3"/>
      <c r="L19" s="46"/>
      <c r="M19" s="3"/>
      <c r="N19" s="49"/>
      <c r="P19" s="21"/>
      <c r="Q19" s="3"/>
      <c r="R19" s="49"/>
    </row>
    <row r="20" spans="1:28" x14ac:dyDescent="0.25">
      <c r="A20" s="16" t="s">
        <v>19</v>
      </c>
      <c r="B20" s="3" t="s">
        <v>20</v>
      </c>
      <c r="C20" s="3">
        <v>1841544436</v>
      </c>
      <c r="D20" s="65" t="s">
        <v>35</v>
      </c>
      <c r="E20" s="3"/>
      <c r="F20" s="18">
        <f>ROUND(+C20/$C$24,4)</f>
        <v>0.42449999999999999</v>
      </c>
      <c r="H20" s="47">
        <v>0</v>
      </c>
      <c r="I20" s="3"/>
      <c r="J20" s="46">
        <f>ROUND(+F20*$J$24,0)</f>
        <v>-518620</v>
      </c>
      <c r="K20" s="3"/>
      <c r="L20" s="46">
        <f>SUM(H20:K20)</f>
        <v>-518620</v>
      </c>
      <c r="M20" s="3"/>
      <c r="N20" s="49">
        <f>+C20+L20</f>
        <v>1841025816</v>
      </c>
      <c r="P20" s="21">
        <v>0.87629999999999997</v>
      </c>
      <c r="Q20" s="3"/>
      <c r="R20" s="49">
        <f>ROUND(+N20*P20,0)</f>
        <v>1613290923</v>
      </c>
    </row>
    <row r="21" spans="1:28" x14ac:dyDescent="0.25">
      <c r="A21" s="3"/>
      <c r="B21" s="3"/>
      <c r="C21" s="20"/>
      <c r="D21" s="3"/>
      <c r="E21" s="3"/>
      <c r="F21" s="18"/>
      <c r="H21" s="37"/>
      <c r="I21" s="3"/>
      <c r="J21" s="46"/>
      <c r="K21" s="3"/>
      <c r="L21" s="46"/>
      <c r="M21" s="3"/>
      <c r="N21" s="49"/>
      <c r="P21" s="21"/>
      <c r="Q21" s="3"/>
      <c r="R21" s="49"/>
    </row>
    <row r="22" spans="1:28" x14ac:dyDescent="0.25">
      <c r="A22" s="16" t="s">
        <v>21</v>
      </c>
      <c r="B22" s="3" t="s">
        <v>22</v>
      </c>
      <c r="C22" s="3">
        <v>2341938822</v>
      </c>
      <c r="D22" s="3"/>
      <c r="E22" s="3"/>
      <c r="F22" s="18">
        <f>ROUND(1-F18-F20,4)</f>
        <v>0.54</v>
      </c>
      <c r="H22" s="47">
        <f>H24</f>
        <v>-504066</v>
      </c>
      <c r="I22" s="3"/>
      <c r="J22" s="47">
        <f>+J24-J18-J20</f>
        <v>-659729</v>
      </c>
      <c r="K22" s="3"/>
      <c r="L22" s="47">
        <f>SUM(H22:K22)</f>
        <v>-1163795</v>
      </c>
      <c r="M22" s="3"/>
      <c r="N22" s="49">
        <f>+C22+L22</f>
        <v>2340775027</v>
      </c>
      <c r="P22" s="21">
        <v>0.87629999999999997</v>
      </c>
      <c r="Q22" s="3"/>
      <c r="R22" s="49">
        <f>ROUND(+N22*P22,0)</f>
        <v>2051221156</v>
      </c>
    </row>
    <row r="23" spans="1:28" x14ac:dyDescent="0.25">
      <c r="A23" s="3"/>
      <c r="B23" s="3"/>
      <c r="C23" s="3"/>
      <c r="D23" s="3"/>
      <c r="E23" s="3"/>
      <c r="F23" s="18"/>
      <c r="H23" s="3"/>
      <c r="I23" s="3"/>
      <c r="J23" s="3"/>
      <c r="K23" s="3"/>
      <c r="L23" s="46"/>
      <c r="M23" s="3"/>
      <c r="N23" s="49"/>
      <c r="P23" s="22"/>
      <c r="Q23" s="3"/>
      <c r="R23" s="49"/>
    </row>
    <row r="24" spans="1:28" ht="16.5" thickBot="1" x14ac:dyDescent="0.3">
      <c r="A24" s="16" t="s">
        <v>23</v>
      </c>
      <c r="B24" s="3" t="s">
        <v>24</v>
      </c>
      <c r="C24" s="23">
        <f>SUM(C18:C22)</f>
        <v>4337657833</v>
      </c>
      <c r="D24" s="3"/>
      <c r="E24" s="3"/>
      <c r="F24" s="24">
        <f>SUM(F18:F22)</f>
        <v>1</v>
      </c>
      <c r="H24" s="44">
        <v>-504066</v>
      </c>
      <c r="I24" s="3"/>
      <c r="J24" s="44">
        <v>-1221720</v>
      </c>
      <c r="K24" s="3"/>
      <c r="L24" s="44">
        <f>SUM(L18:L22)</f>
        <v>-1725786</v>
      </c>
      <c r="M24" s="3"/>
      <c r="N24" s="44">
        <f>SUM(N18:N22)</f>
        <v>4335932047</v>
      </c>
      <c r="Q24" s="3"/>
      <c r="R24" s="44">
        <f>SUM(R18:R22)</f>
        <v>3799577253</v>
      </c>
    </row>
    <row r="25" spans="1:28" ht="16.5" thickTop="1" x14ac:dyDescent="0.25">
      <c r="A25" s="3"/>
      <c r="B25" s="3"/>
      <c r="C25" s="3"/>
      <c r="D25" s="3"/>
      <c r="E25" s="3"/>
      <c r="F25" s="3"/>
      <c r="H25" s="3"/>
      <c r="I25" s="3"/>
      <c r="J25" s="3"/>
      <c r="K25" s="3"/>
      <c r="L25" s="3"/>
      <c r="M25" s="3"/>
      <c r="N25" s="3"/>
      <c r="O25" s="3"/>
      <c r="Q25" s="3"/>
      <c r="S25" s="3"/>
    </row>
    <row r="26" spans="1:28" x14ac:dyDescent="0.25">
      <c r="A26" s="3"/>
      <c r="B26" s="3"/>
      <c r="C26" s="17"/>
      <c r="D26" s="3"/>
      <c r="E26" s="3"/>
      <c r="F26" s="3"/>
      <c r="H26" s="3"/>
      <c r="I26" s="3"/>
      <c r="J26" s="3"/>
      <c r="K26" s="3"/>
      <c r="L26" s="3"/>
      <c r="M26" s="3"/>
      <c r="N26" s="3"/>
      <c r="O26" s="3"/>
      <c r="P26" s="3"/>
      <c r="Q26" s="3"/>
      <c r="T26" s="3"/>
    </row>
    <row r="27" spans="1:28" ht="18" x14ac:dyDescent="0.4">
      <c r="A27" s="3"/>
      <c r="B27" s="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3"/>
    </row>
    <row r="28" spans="1:28" ht="18" x14ac:dyDescent="0.4">
      <c r="A28" s="3"/>
      <c r="B28" s="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3"/>
    </row>
    <row r="29" spans="1:28" ht="18" x14ac:dyDescent="0.4">
      <c r="A29" s="3"/>
      <c r="B29" s="3"/>
      <c r="C29" s="8"/>
      <c r="D29" s="8"/>
      <c r="E29" s="8"/>
      <c r="F29" s="8"/>
      <c r="G29" s="8"/>
      <c r="H29" s="25"/>
      <c r="I29" s="8"/>
      <c r="J29" s="25"/>
      <c r="K29" s="8"/>
      <c r="L29" s="25" t="s">
        <v>25</v>
      </c>
      <c r="M29" s="8"/>
      <c r="N29" s="8"/>
      <c r="O29" s="8"/>
      <c r="R29" s="3"/>
      <c r="S29" s="3"/>
      <c r="X29" s="3"/>
      <c r="AB29" s="10"/>
    </row>
    <row r="30" spans="1:28" ht="18" x14ac:dyDescent="0.4">
      <c r="A30" s="3"/>
      <c r="B30" s="3"/>
      <c r="C30" s="8"/>
      <c r="D30" s="8"/>
      <c r="E30" s="8"/>
      <c r="F30" s="8"/>
      <c r="G30" s="8"/>
      <c r="H30" s="25"/>
      <c r="I30" s="8"/>
      <c r="J30" s="25"/>
      <c r="K30" s="8"/>
      <c r="L30" s="10" t="s">
        <v>7</v>
      </c>
      <c r="M30" s="8"/>
      <c r="P30" s="9"/>
      <c r="Q30" s="9"/>
      <c r="R30" s="9" t="s">
        <v>26</v>
      </c>
      <c r="X30" s="3"/>
      <c r="AB30" s="10"/>
    </row>
    <row r="31" spans="1:28" x14ac:dyDescent="0.25">
      <c r="A31" s="3"/>
      <c r="B31" s="3"/>
      <c r="C31" s="10" t="s">
        <v>7</v>
      </c>
      <c r="D31" s="3"/>
      <c r="E31" s="3"/>
      <c r="F31" s="3"/>
      <c r="H31" s="25" t="s">
        <v>0</v>
      </c>
      <c r="J31" s="63" t="s">
        <v>36</v>
      </c>
      <c r="L31" s="9" t="s">
        <v>2</v>
      </c>
      <c r="M31" s="3"/>
      <c r="N31" s="10" t="s">
        <v>25</v>
      </c>
      <c r="P31" s="9" t="s">
        <v>28</v>
      </c>
      <c r="Q31" s="9"/>
      <c r="R31" s="9" t="s">
        <v>29</v>
      </c>
      <c r="X31" s="3"/>
      <c r="AA31" s="10"/>
      <c r="AB31" s="10"/>
    </row>
    <row r="32" spans="1:28" ht="18" x14ac:dyDescent="0.4">
      <c r="C32" s="9" t="s">
        <v>2</v>
      </c>
      <c r="D32" s="26"/>
      <c r="E32" s="26"/>
      <c r="F32" s="10" t="s">
        <v>11</v>
      </c>
      <c r="H32" s="9" t="s">
        <v>27</v>
      </c>
      <c r="J32" s="63" t="s">
        <v>1</v>
      </c>
      <c r="L32" s="10" t="s">
        <v>13</v>
      </c>
      <c r="M32" s="26"/>
      <c r="N32" s="10" t="s">
        <v>11</v>
      </c>
      <c r="P32" s="9" t="s">
        <v>26</v>
      </c>
      <c r="Q32" s="9"/>
      <c r="R32" s="9" t="s">
        <v>30</v>
      </c>
      <c r="X32" s="26"/>
      <c r="AA32" s="10"/>
      <c r="AB32" s="27"/>
    </row>
    <row r="33" spans="1:29" x14ac:dyDescent="0.25">
      <c r="A33" s="14"/>
      <c r="B33" s="28"/>
      <c r="C33" s="10" t="s">
        <v>13</v>
      </c>
      <c r="F33" s="10" t="s">
        <v>14</v>
      </c>
      <c r="H33" s="61" t="s">
        <v>41</v>
      </c>
      <c r="J33" s="61" t="s">
        <v>42</v>
      </c>
      <c r="L33" s="61" t="s">
        <v>43</v>
      </c>
      <c r="N33" s="10" t="s">
        <v>14</v>
      </c>
      <c r="P33" s="9" t="s">
        <v>31</v>
      </c>
      <c r="Q33" s="9"/>
      <c r="R33" s="12" t="s">
        <v>44</v>
      </c>
      <c r="X33" s="10"/>
      <c r="AA33" s="10"/>
      <c r="AB33" s="27"/>
    </row>
    <row r="34" spans="1:29" x14ac:dyDescent="0.25">
      <c r="A34" s="28"/>
      <c r="B34" s="28"/>
      <c r="C34" s="13">
        <v>-8</v>
      </c>
      <c r="D34" s="10"/>
      <c r="E34" s="10"/>
      <c r="F34" s="13">
        <v>-9</v>
      </c>
      <c r="H34" s="13">
        <v>-10</v>
      </c>
      <c r="J34" s="62">
        <v>-11</v>
      </c>
      <c r="L34" s="13">
        <v>-12</v>
      </c>
      <c r="M34" s="10"/>
      <c r="N34" s="13">
        <v>-13</v>
      </c>
      <c r="P34" s="13">
        <v>-14</v>
      </c>
      <c r="Q34" s="9"/>
      <c r="R34" s="13">
        <v>-15</v>
      </c>
      <c r="X34" s="10"/>
      <c r="AA34" s="10"/>
      <c r="AB34" s="10"/>
    </row>
    <row r="35" spans="1:29" x14ac:dyDescent="0.25">
      <c r="A35" s="28"/>
      <c r="B35" s="28"/>
      <c r="C35" s="10"/>
      <c r="D35" s="10"/>
      <c r="E35" s="10"/>
      <c r="F35" s="10"/>
      <c r="H35" s="10"/>
      <c r="J35" s="64"/>
      <c r="L35" s="10"/>
      <c r="M35" s="10"/>
      <c r="P35" s="9"/>
      <c r="Q35" s="3"/>
      <c r="R35" s="9"/>
      <c r="X35" s="10"/>
      <c r="AA35" s="10"/>
      <c r="AB35" s="10"/>
    </row>
    <row r="36" spans="1:29" x14ac:dyDescent="0.25">
      <c r="A36" s="28"/>
      <c r="B36" s="28"/>
      <c r="C36" s="10"/>
      <c r="D36" s="10"/>
      <c r="E36" s="10"/>
      <c r="F36" s="10"/>
      <c r="H36" s="10"/>
      <c r="J36" s="64"/>
      <c r="L36" s="10"/>
      <c r="M36" s="10"/>
      <c r="P36" s="3"/>
      <c r="Q36" s="3"/>
      <c r="R36" s="3"/>
      <c r="X36" s="10"/>
    </row>
    <row r="37" spans="1:29" x14ac:dyDescent="0.25">
      <c r="A37" s="16" t="s">
        <v>17</v>
      </c>
      <c r="B37" s="3" t="s">
        <v>18</v>
      </c>
      <c r="C37" s="45">
        <f>+R18</f>
        <v>135065174</v>
      </c>
      <c r="D37" s="46"/>
      <c r="E37" s="3"/>
      <c r="F37" s="37">
        <f>ROUND(+C37/$C$43,4)</f>
        <v>3.5499999999999997E-2</v>
      </c>
      <c r="H37" s="45">
        <f>ROUND(+F37*$H$43,0)</f>
        <v>-16981002</v>
      </c>
      <c r="J37" s="45">
        <f>ROUND(+F37*$J$43,0)</f>
        <v>-61088</v>
      </c>
      <c r="L37" s="52">
        <f>+C37+H37+J37</f>
        <v>118023084</v>
      </c>
      <c r="M37" s="10"/>
      <c r="N37" s="34">
        <f>ROUND(+L37/$L$43,4)</f>
        <v>3.56E-2</v>
      </c>
      <c r="O37" s="30"/>
      <c r="P37" s="19">
        <v>3.3999999999999998E-3</v>
      </c>
      <c r="Q37" s="22"/>
      <c r="R37" s="19">
        <f>ROUND(+$N$37*$P$37,4)</f>
        <v>1E-4</v>
      </c>
      <c r="X37" s="10"/>
      <c r="AA37" s="31"/>
      <c r="AB37" s="29"/>
    </row>
    <row r="38" spans="1:29" x14ac:dyDescent="0.25">
      <c r="A38" s="16"/>
      <c r="B38" s="3"/>
      <c r="C38" s="46"/>
      <c r="D38" s="46"/>
      <c r="E38" s="3"/>
      <c r="F38" s="37"/>
      <c r="H38" s="46"/>
      <c r="J38" s="46"/>
      <c r="L38" s="53"/>
      <c r="M38" s="10"/>
      <c r="N38" s="56"/>
      <c r="O38" s="30"/>
      <c r="P38" s="19"/>
      <c r="Q38" s="22"/>
      <c r="R38" s="58"/>
      <c r="U38" s="32"/>
      <c r="V38" s="32"/>
      <c r="W38" s="32"/>
      <c r="X38" s="32"/>
      <c r="Z38" s="32"/>
      <c r="AA38" s="31"/>
    </row>
    <row r="39" spans="1:29" x14ac:dyDescent="0.25">
      <c r="A39" s="16" t="s">
        <v>19</v>
      </c>
      <c r="B39" s="3" t="s">
        <v>20</v>
      </c>
      <c r="C39" s="46">
        <f>+R20</f>
        <v>1613290923</v>
      </c>
      <c r="D39" s="46"/>
      <c r="E39" s="3"/>
      <c r="F39" s="37">
        <f>ROUND(+C39/$C$43,4)</f>
        <v>0.42459999999999998</v>
      </c>
      <c r="H39" s="46">
        <f>ROUND(+F39*$H$43,0)</f>
        <v>-203102352</v>
      </c>
      <c r="J39" s="46">
        <f>ROUND(+F39*$J$43,0)</f>
        <v>-730643</v>
      </c>
      <c r="L39" s="54">
        <f>+C39+H39+J39</f>
        <v>1409457928</v>
      </c>
      <c r="M39" s="10"/>
      <c r="N39" s="34">
        <f>ROUND(+L39/$L$43,4)</f>
        <v>0.42459999999999998</v>
      </c>
      <c r="O39" s="30"/>
      <c r="P39" s="19">
        <v>3.6700000000000003E-2</v>
      </c>
      <c r="Q39" s="22"/>
      <c r="R39" s="19">
        <f>ROUND(+$N$39*$P$39,4)</f>
        <v>1.5599999999999999E-2</v>
      </c>
      <c r="U39" s="32"/>
      <c r="V39" s="32"/>
      <c r="W39" s="32"/>
      <c r="X39" s="32"/>
      <c r="Z39" s="32"/>
      <c r="AA39" s="31"/>
      <c r="AB39" s="29"/>
    </row>
    <row r="40" spans="1:29" x14ac:dyDescent="0.25">
      <c r="A40" s="3"/>
      <c r="B40" s="3"/>
      <c r="C40" s="46"/>
      <c r="D40" s="46"/>
      <c r="E40" s="3"/>
      <c r="F40" s="37"/>
      <c r="H40" s="46"/>
      <c r="J40" s="46"/>
      <c r="L40" s="55"/>
      <c r="N40" s="56"/>
      <c r="O40" s="30"/>
      <c r="P40" s="19"/>
      <c r="Q40" s="22"/>
      <c r="R40" s="58"/>
      <c r="Y40" s="33"/>
      <c r="Z40" s="34"/>
      <c r="AA40" s="35"/>
      <c r="AB40" s="34"/>
      <c r="AC40" s="34"/>
    </row>
    <row r="41" spans="1:29" x14ac:dyDescent="0.25">
      <c r="A41" s="16" t="s">
        <v>21</v>
      </c>
      <c r="B41" s="3" t="s">
        <v>22</v>
      </c>
      <c r="C41" s="46">
        <f>+R22</f>
        <v>2051221156</v>
      </c>
      <c r="D41" s="46"/>
      <c r="E41" s="3"/>
      <c r="F41" s="37">
        <f>ROUND(1-F37-F39,4)</f>
        <v>0.53990000000000005</v>
      </c>
      <c r="H41" s="46">
        <f>+H43-H37-H39</f>
        <v>-258254733</v>
      </c>
      <c r="J41" s="46">
        <f>+J43-J37-J39</f>
        <v>-929048</v>
      </c>
      <c r="L41" s="54">
        <f>+C41+H41+J41</f>
        <v>1792037375</v>
      </c>
      <c r="N41" s="37">
        <f>ROUND(1-N37-N39,4)</f>
        <v>0.53979999999999995</v>
      </c>
      <c r="O41" s="30"/>
      <c r="P41" s="19">
        <v>0.10249999999999999</v>
      </c>
      <c r="Q41" s="22"/>
      <c r="R41" s="19">
        <f>ROUND(+$N$41*$P$41,4)</f>
        <v>5.5300000000000002E-2</v>
      </c>
      <c r="AA41" s="36"/>
      <c r="AB41" s="29"/>
    </row>
    <row r="42" spans="1:29" x14ac:dyDescent="0.25">
      <c r="A42" s="3"/>
      <c r="B42" s="3"/>
      <c r="C42" s="46"/>
      <c r="D42" s="46"/>
      <c r="E42" s="3"/>
      <c r="F42" s="50"/>
      <c r="H42" s="3"/>
      <c r="J42" s="3"/>
      <c r="L42" s="55"/>
      <c r="N42" s="57"/>
      <c r="P42" s="37"/>
      <c r="Q42" s="3"/>
      <c r="R42" s="59"/>
    </row>
    <row r="43" spans="1:29" ht="16.5" thickBot="1" x14ac:dyDescent="0.3">
      <c r="A43" s="16" t="s">
        <v>23</v>
      </c>
      <c r="B43" s="3" t="s">
        <v>24</v>
      </c>
      <c r="C43" s="44">
        <f>SUM(C37:C41)</f>
        <v>3799577253</v>
      </c>
      <c r="D43" s="46"/>
      <c r="E43" s="3"/>
      <c r="F43" s="51">
        <f>SUM(F37:F41)</f>
        <v>1</v>
      </c>
      <c r="H43" s="44">
        <v>-478338087</v>
      </c>
      <c r="J43" s="44">
        <v>-1720779</v>
      </c>
      <c r="L43" s="44">
        <f>SUM(L37:L41)</f>
        <v>3319518387</v>
      </c>
      <c r="N43" s="51">
        <f>SUM(N37:N41)</f>
        <v>1</v>
      </c>
      <c r="P43" s="29"/>
      <c r="Q43" s="3"/>
      <c r="R43" s="38">
        <f>ROUND(SUM(R37:R41),4)</f>
        <v>7.0999999999999994E-2</v>
      </c>
      <c r="AB43" s="29"/>
    </row>
    <row r="44" spans="1:29" ht="16.5" thickTop="1" x14ac:dyDescent="0.25">
      <c r="J44" s="49"/>
      <c r="K44" s="49"/>
      <c r="L44" s="68"/>
      <c r="M44" s="49"/>
      <c r="N44" s="49"/>
      <c r="O44" s="49"/>
      <c r="R44" s="30"/>
    </row>
    <row r="45" spans="1:29" x14ac:dyDescent="0.25">
      <c r="H45" s="39"/>
      <c r="J45" s="67"/>
      <c r="R45" s="30"/>
    </row>
    <row r="46" spans="1:29" ht="16.5" thickBot="1" x14ac:dyDescent="0.3">
      <c r="A46" s="16" t="s">
        <v>32</v>
      </c>
      <c r="B46" s="3" t="s">
        <v>33</v>
      </c>
      <c r="R46" s="60">
        <f>ROUND(R43+(R43-R39-R37)*(0.356937/(1-0.356937)),4)</f>
        <v>0.1017</v>
      </c>
    </row>
    <row r="47" spans="1:29" ht="16.5" thickTop="1" x14ac:dyDescent="0.25"/>
    <row r="49" spans="1:16" x14ac:dyDescent="0.25">
      <c r="A49" s="4" t="s">
        <v>35</v>
      </c>
      <c r="B49" s="73" t="s">
        <v>45</v>
      </c>
    </row>
    <row r="52" spans="1:16" x14ac:dyDescent="0.25">
      <c r="L52" s="41"/>
      <c r="N52" s="40"/>
      <c r="P52" s="42"/>
    </row>
    <row r="53" spans="1:16" x14ac:dyDescent="0.25">
      <c r="L53" s="41"/>
      <c r="N53" s="40"/>
    </row>
  </sheetData>
  <printOptions horizontalCentered="1" gridLinesSet="0"/>
  <pageMargins left="0.7" right="0.7" top="0.75" bottom="0.75" header="0.3" footer="0.3"/>
  <pageSetup scale="57" orientation="landscape" horizontalDpi="300" verticalDpi="300" r:id="rId1"/>
  <headerFooter>
    <oddFooter>&amp;R&amp;"Times New Roman,Bold"&amp;14Attachment to Response to Question No. 2(e)
Page &amp;P of &amp;N
Garrett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7">
    <pageSetUpPr fitToPage="1"/>
  </sheetPr>
  <dimension ref="A1:AC53"/>
  <sheetViews>
    <sheetView showGridLines="0" topLeftCell="A16" zoomScale="70" zoomScaleNormal="70" workbookViewId="0">
      <selection activeCell="H16" sqref="H16"/>
    </sheetView>
  </sheetViews>
  <sheetFormatPr defaultColWidth="17.85546875" defaultRowHeight="15.75" x14ac:dyDescent="0.25"/>
  <cols>
    <col min="1" max="1" width="5.42578125" style="4" customWidth="1"/>
    <col min="2" max="2" width="33.28515625" style="4" customWidth="1"/>
    <col min="3" max="3" width="19" style="4" customWidth="1"/>
    <col min="4" max="4" width="4" style="4" bestFit="1" customWidth="1"/>
    <col min="5" max="5" width="1.7109375" style="4" customWidth="1"/>
    <col min="6" max="6" width="16" style="4" bestFit="1" customWidth="1"/>
    <col min="7" max="7" width="2" style="4" customWidth="1"/>
    <col min="8" max="8" width="25.5703125" style="4" bestFit="1" customWidth="1"/>
    <col min="9" max="9" width="2" style="4" customWidth="1"/>
    <col min="10" max="10" width="19" style="4" customWidth="1"/>
    <col min="11" max="11" width="2" style="4" customWidth="1"/>
    <col min="12" max="12" width="19" style="4" customWidth="1"/>
    <col min="13" max="13" width="2.28515625" style="4" customWidth="1"/>
    <col min="14" max="14" width="19" style="4" customWidth="1"/>
    <col min="15" max="15" width="2.28515625" style="4" customWidth="1"/>
    <col min="16" max="16" width="19" style="4" customWidth="1"/>
    <col min="17" max="17" width="1.85546875" style="4" customWidth="1"/>
    <col min="18" max="18" width="19" style="4" customWidth="1"/>
    <col min="19" max="20" width="1.85546875" style="4" customWidth="1"/>
    <col min="21" max="21" width="19" style="4" customWidth="1"/>
    <col min="22" max="22" width="2.28515625" style="4" customWidth="1"/>
    <col min="23" max="23" width="18.28515625" style="4" customWidth="1"/>
    <col min="24" max="24" width="2.42578125" style="4" customWidth="1"/>
    <col min="25" max="25" width="16.42578125" style="4" customWidth="1"/>
    <col min="26" max="26" width="2.85546875" style="4" customWidth="1"/>
    <col min="27" max="27" width="18.140625" style="4" customWidth="1"/>
    <col min="28" max="16384" width="17.85546875" style="4"/>
  </cols>
  <sheetData>
    <row r="1" spans="1:27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"/>
      <c r="X1" s="3"/>
      <c r="Y1" s="3"/>
      <c r="Z1" s="3"/>
    </row>
    <row r="2" spans="1:27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X2" s="3"/>
      <c r="Y2" s="3"/>
      <c r="Z2" s="3"/>
    </row>
    <row r="3" spans="1:27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X3" s="3"/>
      <c r="Y3" s="3"/>
    </row>
    <row r="4" spans="1:27" x14ac:dyDescent="0.25">
      <c r="A4" s="71" t="s">
        <v>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5"/>
      <c r="U4" s="5"/>
      <c r="V4" s="5"/>
      <c r="W4" s="69"/>
      <c r="X4" s="6"/>
      <c r="Y4" s="6"/>
      <c r="Z4" s="6"/>
      <c r="AA4" s="6"/>
    </row>
    <row r="5" spans="1:2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3"/>
      <c r="Y5" s="3"/>
      <c r="Z5" s="3"/>
      <c r="AA5" s="3"/>
    </row>
    <row r="6" spans="1:27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9"/>
      <c r="U6" s="69"/>
      <c r="V6" s="69"/>
      <c r="W6" s="69"/>
      <c r="X6" s="6"/>
      <c r="Y6" s="6"/>
      <c r="Z6" s="6"/>
      <c r="AA6" s="6"/>
    </row>
    <row r="7" spans="1:27" x14ac:dyDescent="0.25">
      <c r="A7" s="72" t="s">
        <v>52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69"/>
      <c r="U7" s="69"/>
      <c r="V7" s="69"/>
      <c r="W7" s="7"/>
    </row>
    <row r="8" spans="1:27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6"/>
      <c r="S8" s="69"/>
      <c r="T8" s="69"/>
      <c r="U8" s="69"/>
      <c r="V8" s="69"/>
      <c r="W8" s="7"/>
    </row>
    <row r="9" spans="1:27" ht="18" x14ac:dyDescent="0.4">
      <c r="A9" s="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7" x14ac:dyDescent="0.25">
      <c r="A10" s="2"/>
      <c r="B10" s="2"/>
      <c r="C10" s="3"/>
      <c r="D10" s="3"/>
      <c r="E10" s="3"/>
      <c r="H10" s="3"/>
      <c r="I10" s="3"/>
      <c r="J10" s="3"/>
      <c r="K10" s="3"/>
      <c r="L10" s="9" t="s">
        <v>3</v>
      </c>
      <c r="O10" s="3"/>
      <c r="P10" s="3"/>
      <c r="Q10" s="3"/>
      <c r="R10" s="3"/>
      <c r="T10" s="9"/>
    </row>
    <row r="11" spans="1:27" x14ac:dyDescent="0.25">
      <c r="A11" s="2"/>
      <c r="B11" s="2"/>
      <c r="C11" s="9"/>
      <c r="D11" s="9"/>
      <c r="E11" s="9"/>
      <c r="H11" s="9"/>
      <c r="I11" s="9"/>
      <c r="J11" s="9"/>
      <c r="K11" s="9"/>
      <c r="L11" s="9" t="s">
        <v>4</v>
      </c>
      <c r="M11" s="9"/>
      <c r="N11" s="9" t="s">
        <v>6</v>
      </c>
      <c r="Q11" s="9"/>
      <c r="R11" s="10" t="s">
        <v>7</v>
      </c>
      <c r="T11" s="10"/>
      <c r="V11" s="9"/>
      <c r="W11" s="9"/>
    </row>
    <row r="12" spans="1:27" x14ac:dyDescent="0.25">
      <c r="A12" s="2"/>
      <c r="B12" s="2"/>
      <c r="C12" s="9"/>
      <c r="D12" s="9"/>
      <c r="E12" s="9"/>
      <c r="F12" s="9"/>
      <c r="H12" s="9"/>
      <c r="I12" s="9"/>
      <c r="J12" s="9" t="s">
        <v>8</v>
      </c>
      <c r="K12" s="9"/>
      <c r="L12" s="9" t="s">
        <v>9</v>
      </c>
      <c r="M12" s="9"/>
      <c r="N12" s="9" t="s">
        <v>10</v>
      </c>
      <c r="O12" s="10"/>
      <c r="P12" s="9" t="s">
        <v>2</v>
      </c>
      <c r="Q12" s="9"/>
      <c r="R12" s="9" t="s">
        <v>2</v>
      </c>
    </row>
    <row r="13" spans="1:27" x14ac:dyDescent="0.25">
      <c r="A13" s="2"/>
      <c r="B13" s="3"/>
      <c r="C13" s="9" t="s">
        <v>34</v>
      </c>
      <c r="D13" s="9"/>
      <c r="E13" s="9"/>
      <c r="F13" s="10" t="s">
        <v>11</v>
      </c>
      <c r="H13" s="9"/>
      <c r="I13" s="9"/>
      <c r="J13" s="9" t="s">
        <v>12</v>
      </c>
      <c r="K13" s="9"/>
      <c r="L13" s="9" t="s">
        <v>13</v>
      </c>
      <c r="M13" s="9"/>
      <c r="N13" s="9" t="s">
        <v>13</v>
      </c>
      <c r="O13" s="10"/>
      <c r="P13" s="9" t="s">
        <v>1</v>
      </c>
      <c r="Q13" s="9"/>
      <c r="R13" s="10" t="s">
        <v>13</v>
      </c>
    </row>
    <row r="14" spans="1:27" x14ac:dyDescent="0.25">
      <c r="A14" s="3"/>
      <c r="B14" s="3"/>
      <c r="C14" s="11" t="s">
        <v>58</v>
      </c>
      <c r="D14" s="9"/>
      <c r="E14" s="9"/>
      <c r="F14" s="10" t="s">
        <v>14</v>
      </c>
      <c r="H14" s="9" t="s">
        <v>37</v>
      </c>
      <c r="I14" s="9"/>
      <c r="J14" s="61" t="s">
        <v>15</v>
      </c>
      <c r="K14" s="9"/>
      <c r="L14" s="61" t="s">
        <v>38</v>
      </c>
      <c r="M14" s="9"/>
      <c r="N14" s="12" t="s">
        <v>39</v>
      </c>
      <c r="O14" s="10"/>
      <c r="P14" s="9" t="s">
        <v>16</v>
      </c>
      <c r="Q14" s="9"/>
      <c r="R14" s="61" t="s">
        <v>40</v>
      </c>
    </row>
    <row r="15" spans="1:27" x14ac:dyDescent="0.25">
      <c r="A15" s="3"/>
      <c r="B15" s="3"/>
      <c r="C15" s="13">
        <v>-1</v>
      </c>
      <c r="D15" s="9"/>
      <c r="E15" s="10"/>
      <c r="F15" s="13">
        <v>-2</v>
      </c>
      <c r="H15" s="13">
        <v>-3</v>
      </c>
      <c r="I15" s="9"/>
      <c r="J15" s="62">
        <v>-4</v>
      </c>
      <c r="K15" s="9"/>
      <c r="L15" s="62">
        <v>-5</v>
      </c>
      <c r="M15" s="9"/>
      <c r="N15" s="13">
        <v>-6</v>
      </c>
      <c r="O15" s="9"/>
      <c r="P15" s="13">
        <v>-7</v>
      </c>
      <c r="Q15" s="9"/>
      <c r="R15" s="13">
        <v>-8</v>
      </c>
    </row>
    <row r="16" spans="1:27" x14ac:dyDescent="0.25">
      <c r="A16" s="14"/>
      <c r="B16" s="3"/>
      <c r="C16" s="15"/>
      <c r="D16" s="3"/>
      <c r="E16" s="15"/>
      <c r="F16" s="9"/>
      <c r="H16" s="63"/>
      <c r="I16" s="9"/>
      <c r="J16" s="63"/>
      <c r="K16" s="9"/>
      <c r="L16" s="9"/>
      <c r="M16" s="9"/>
      <c r="N16" s="10"/>
      <c r="O16" s="10"/>
      <c r="P16" s="9"/>
      <c r="Q16" s="9"/>
    </row>
    <row r="17" spans="1:28" x14ac:dyDescent="0.25">
      <c r="A17" s="3"/>
      <c r="B17" s="3"/>
      <c r="C17" s="3"/>
      <c r="D17" s="3"/>
      <c r="E17" s="3"/>
      <c r="F17" s="3"/>
      <c r="H17" s="46"/>
      <c r="I17" s="3"/>
      <c r="J17" s="46"/>
      <c r="K17" s="3"/>
      <c r="L17" s="3"/>
      <c r="M17" s="3"/>
      <c r="P17" s="3"/>
      <c r="Q17" s="3"/>
    </row>
    <row r="18" spans="1:28" x14ac:dyDescent="0.25">
      <c r="A18" s="16" t="s">
        <v>17</v>
      </c>
      <c r="B18" s="3" t="s">
        <v>18</v>
      </c>
      <c r="C18" s="17">
        <v>145021963</v>
      </c>
      <c r="D18" s="65" t="s">
        <v>35</v>
      </c>
      <c r="E18" s="3"/>
      <c r="F18" s="18">
        <f>ROUND(+C18/$C$24,4)</f>
        <v>3.3500000000000002E-2</v>
      </c>
      <c r="H18" s="45">
        <v>0</v>
      </c>
      <c r="I18" s="3"/>
      <c r="J18" s="45">
        <f>ROUND(+F18*$J$24,0)</f>
        <v>-40928</v>
      </c>
      <c r="K18" s="3"/>
      <c r="L18" s="45">
        <f>SUM(H18:K18)</f>
        <v>-40928</v>
      </c>
      <c r="M18" s="3"/>
      <c r="N18" s="48">
        <f>+C18+L18</f>
        <v>144981035</v>
      </c>
      <c r="P18" s="43">
        <v>0.87629999999999997</v>
      </c>
      <c r="Q18" s="3"/>
      <c r="R18" s="48">
        <f>ROUND(+N18*P18,0)</f>
        <v>127046881</v>
      </c>
    </row>
    <row r="19" spans="1:28" x14ac:dyDescent="0.25">
      <c r="A19" s="16"/>
      <c r="B19" s="3"/>
      <c r="C19" s="20"/>
      <c r="D19" s="3"/>
      <c r="E19" s="3"/>
      <c r="F19" s="18"/>
      <c r="H19" s="46"/>
      <c r="I19" s="3"/>
      <c r="J19" s="46"/>
      <c r="K19" s="3"/>
      <c r="L19" s="46"/>
      <c r="M19" s="3"/>
      <c r="N19" s="49"/>
      <c r="P19" s="21"/>
      <c r="Q19" s="3"/>
      <c r="R19" s="49"/>
    </row>
    <row r="20" spans="1:28" x14ac:dyDescent="0.25">
      <c r="A20" s="16" t="s">
        <v>19</v>
      </c>
      <c r="B20" s="3" t="s">
        <v>20</v>
      </c>
      <c r="C20" s="3">
        <v>1841571120</v>
      </c>
      <c r="D20" s="65" t="s">
        <v>35</v>
      </c>
      <c r="E20" s="3"/>
      <c r="F20" s="18">
        <f>ROUND(+C20/$C$24,4)</f>
        <v>0.42599999999999999</v>
      </c>
      <c r="H20" s="47">
        <v>0</v>
      </c>
      <c r="I20" s="3"/>
      <c r="J20" s="46">
        <f>ROUND(+F20*$J$24,0)</f>
        <v>-520453</v>
      </c>
      <c r="K20" s="3"/>
      <c r="L20" s="46">
        <f>SUM(H20:K20)</f>
        <v>-520453</v>
      </c>
      <c r="M20" s="3"/>
      <c r="N20" s="49">
        <f>+C20+L20</f>
        <v>1841050667</v>
      </c>
      <c r="P20" s="21">
        <v>0.87629999999999997</v>
      </c>
      <c r="Q20" s="3"/>
      <c r="R20" s="49">
        <f>ROUND(+N20*P20,0)</f>
        <v>1613312699</v>
      </c>
    </row>
    <row r="21" spans="1:28" x14ac:dyDescent="0.25">
      <c r="A21" s="3"/>
      <c r="B21" s="3"/>
      <c r="C21" s="20"/>
      <c r="D21" s="3"/>
      <c r="E21" s="3"/>
      <c r="F21" s="18"/>
      <c r="H21" s="37"/>
      <c r="I21" s="3"/>
      <c r="J21" s="46"/>
      <c r="K21" s="3"/>
      <c r="L21" s="46"/>
      <c r="M21" s="3"/>
      <c r="N21" s="49"/>
      <c r="P21" s="21"/>
      <c r="Q21" s="3"/>
      <c r="R21" s="49"/>
    </row>
    <row r="22" spans="1:28" x14ac:dyDescent="0.25">
      <c r="A22" s="16" t="s">
        <v>21</v>
      </c>
      <c r="B22" s="3" t="s">
        <v>22</v>
      </c>
      <c r="C22" s="3">
        <v>2336831556</v>
      </c>
      <c r="D22" s="3"/>
      <c r="E22" s="3"/>
      <c r="F22" s="18">
        <f>ROUND(1-F18-F20,4)</f>
        <v>0.54049999999999998</v>
      </c>
      <c r="H22" s="47">
        <f>H24</f>
        <v>-504066</v>
      </c>
      <c r="I22" s="3"/>
      <c r="J22" s="47">
        <f>+J24-J18-J20</f>
        <v>-660339</v>
      </c>
      <c r="K22" s="3"/>
      <c r="L22" s="47">
        <f>SUM(H22:K22)</f>
        <v>-1164405</v>
      </c>
      <c r="M22" s="3"/>
      <c r="N22" s="49">
        <f>+C22+L22</f>
        <v>2335667151</v>
      </c>
      <c r="P22" s="21">
        <v>0.87629999999999997</v>
      </c>
      <c r="Q22" s="3"/>
      <c r="R22" s="49">
        <f>ROUND(+N22*P22,0)</f>
        <v>2046745124</v>
      </c>
    </row>
    <row r="23" spans="1:28" x14ac:dyDescent="0.25">
      <c r="A23" s="3"/>
      <c r="B23" s="3"/>
      <c r="C23" s="3"/>
      <c r="D23" s="3"/>
      <c r="E23" s="3"/>
      <c r="F23" s="18"/>
      <c r="H23" s="3"/>
      <c r="I23" s="3"/>
      <c r="J23" s="3"/>
      <c r="K23" s="3"/>
      <c r="L23" s="46"/>
      <c r="M23" s="3"/>
      <c r="N23" s="49"/>
      <c r="P23" s="22"/>
      <c r="Q23" s="3"/>
      <c r="R23" s="49"/>
    </row>
    <row r="24" spans="1:28" ht="16.5" thickBot="1" x14ac:dyDescent="0.3">
      <c r="A24" s="16" t="s">
        <v>23</v>
      </c>
      <c r="B24" s="3" t="s">
        <v>24</v>
      </c>
      <c r="C24" s="23">
        <f>SUM(C18:C22)</f>
        <v>4323424639</v>
      </c>
      <c r="D24" s="3"/>
      <c r="E24" s="3"/>
      <c r="F24" s="24">
        <f>SUM(F18:F22)</f>
        <v>1</v>
      </c>
      <c r="H24" s="44">
        <v>-504066</v>
      </c>
      <c r="I24" s="3"/>
      <c r="J24" s="44">
        <v>-1221720</v>
      </c>
      <c r="K24" s="3"/>
      <c r="L24" s="44">
        <f>SUM(L18:L22)</f>
        <v>-1725786</v>
      </c>
      <c r="M24" s="3"/>
      <c r="N24" s="44">
        <f>SUM(N18:N22)</f>
        <v>4321698853</v>
      </c>
      <c r="Q24" s="3"/>
      <c r="R24" s="44">
        <f>SUM(R18:R22)</f>
        <v>3787104704</v>
      </c>
    </row>
    <row r="25" spans="1:28" ht="16.5" thickTop="1" x14ac:dyDescent="0.25">
      <c r="A25" s="3"/>
      <c r="B25" s="3"/>
      <c r="C25" s="3"/>
      <c r="D25" s="3"/>
      <c r="E25" s="3"/>
      <c r="F25" s="3"/>
      <c r="H25" s="3"/>
      <c r="I25" s="3"/>
      <c r="J25" s="3"/>
      <c r="K25" s="3"/>
      <c r="L25" s="3"/>
      <c r="M25" s="3"/>
      <c r="N25" s="3"/>
      <c r="O25" s="3"/>
      <c r="Q25" s="3"/>
      <c r="S25" s="3"/>
    </row>
    <row r="26" spans="1:28" x14ac:dyDescent="0.25">
      <c r="A26" s="3"/>
      <c r="B26" s="3"/>
      <c r="C26" s="17"/>
      <c r="D26" s="3"/>
      <c r="E26" s="3"/>
      <c r="F26" s="3"/>
      <c r="H26" s="3"/>
      <c r="I26" s="3"/>
      <c r="J26" s="3"/>
      <c r="K26" s="3"/>
      <c r="L26" s="3"/>
      <c r="M26" s="3"/>
      <c r="N26" s="3"/>
      <c r="O26" s="3"/>
      <c r="P26" s="3"/>
      <c r="Q26" s="3"/>
      <c r="T26" s="3"/>
    </row>
    <row r="27" spans="1:28" ht="18" x14ac:dyDescent="0.4">
      <c r="A27" s="3"/>
      <c r="B27" s="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3"/>
    </row>
    <row r="28" spans="1:28" ht="18" x14ac:dyDescent="0.4">
      <c r="A28" s="3"/>
      <c r="B28" s="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3"/>
    </row>
    <row r="29" spans="1:28" ht="18" x14ac:dyDescent="0.4">
      <c r="A29" s="3"/>
      <c r="B29" s="3"/>
      <c r="C29" s="8"/>
      <c r="D29" s="8"/>
      <c r="E29" s="8"/>
      <c r="F29" s="8"/>
      <c r="G29" s="8"/>
      <c r="H29" s="25"/>
      <c r="I29" s="8"/>
      <c r="J29" s="25"/>
      <c r="K29" s="8"/>
      <c r="L29" s="25" t="s">
        <v>25</v>
      </c>
      <c r="M29" s="8"/>
      <c r="N29" s="8"/>
      <c r="O29" s="8"/>
      <c r="R29" s="3"/>
      <c r="S29" s="3"/>
      <c r="X29" s="3"/>
      <c r="AB29" s="10"/>
    </row>
    <row r="30" spans="1:28" ht="18" x14ac:dyDescent="0.4">
      <c r="A30" s="3"/>
      <c r="B30" s="3"/>
      <c r="C30" s="8"/>
      <c r="D30" s="8"/>
      <c r="E30" s="8"/>
      <c r="F30" s="8"/>
      <c r="G30" s="8"/>
      <c r="H30" s="25"/>
      <c r="I30" s="8"/>
      <c r="J30" s="25"/>
      <c r="K30" s="8"/>
      <c r="L30" s="10" t="s">
        <v>7</v>
      </c>
      <c r="M30" s="8"/>
      <c r="P30" s="9"/>
      <c r="Q30" s="9"/>
      <c r="R30" s="9" t="s">
        <v>26</v>
      </c>
      <c r="X30" s="3"/>
      <c r="AB30" s="10"/>
    </row>
    <row r="31" spans="1:28" x14ac:dyDescent="0.25">
      <c r="A31" s="3"/>
      <c r="B31" s="3"/>
      <c r="C31" s="10" t="s">
        <v>7</v>
      </c>
      <c r="D31" s="3"/>
      <c r="E31" s="3"/>
      <c r="F31" s="3"/>
      <c r="H31" s="25" t="s">
        <v>0</v>
      </c>
      <c r="J31" s="63" t="s">
        <v>36</v>
      </c>
      <c r="L31" s="9" t="s">
        <v>2</v>
      </c>
      <c r="M31" s="3"/>
      <c r="N31" s="10" t="s">
        <v>25</v>
      </c>
      <c r="P31" s="9" t="s">
        <v>28</v>
      </c>
      <c r="Q31" s="9"/>
      <c r="R31" s="9" t="s">
        <v>29</v>
      </c>
      <c r="X31" s="3"/>
      <c r="AA31" s="10"/>
      <c r="AB31" s="10"/>
    </row>
    <row r="32" spans="1:28" ht="18" x14ac:dyDescent="0.4">
      <c r="C32" s="9" t="s">
        <v>2</v>
      </c>
      <c r="D32" s="26"/>
      <c r="E32" s="26"/>
      <c r="F32" s="10" t="s">
        <v>11</v>
      </c>
      <c r="H32" s="9" t="s">
        <v>27</v>
      </c>
      <c r="J32" s="63" t="s">
        <v>1</v>
      </c>
      <c r="L32" s="10" t="s">
        <v>13</v>
      </c>
      <c r="M32" s="26"/>
      <c r="N32" s="10" t="s">
        <v>11</v>
      </c>
      <c r="P32" s="9" t="s">
        <v>26</v>
      </c>
      <c r="Q32" s="9"/>
      <c r="R32" s="9" t="s">
        <v>30</v>
      </c>
      <c r="X32" s="26"/>
      <c r="AA32" s="10"/>
      <c r="AB32" s="27"/>
    </row>
    <row r="33" spans="1:29" x14ac:dyDescent="0.25">
      <c r="A33" s="14"/>
      <c r="B33" s="28"/>
      <c r="C33" s="10" t="s">
        <v>13</v>
      </c>
      <c r="F33" s="10" t="s">
        <v>14</v>
      </c>
      <c r="H33" s="61" t="s">
        <v>41</v>
      </c>
      <c r="J33" s="61" t="s">
        <v>42</v>
      </c>
      <c r="L33" s="61" t="s">
        <v>43</v>
      </c>
      <c r="N33" s="10" t="s">
        <v>14</v>
      </c>
      <c r="P33" s="9" t="s">
        <v>31</v>
      </c>
      <c r="Q33" s="9"/>
      <c r="R33" s="12" t="s">
        <v>44</v>
      </c>
      <c r="X33" s="10"/>
      <c r="AA33" s="10"/>
      <c r="AB33" s="27"/>
    </row>
    <row r="34" spans="1:29" x14ac:dyDescent="0.25">
      <c r="A34" s="28"/>
      <c r="B34" s="28"/>
      <c r="C34" s="13">
        <v>-8</v>
      </c>
      <c r="D34" s="10"/>
      <c r="E34" s="10"/>
      <c r="F34" s="13">
        <v>-9</v>
      </c>
      <c r="H34" s="13">
        <v>-10</v>
      </c>
      <c r="J34" s="62">
        <v>-11</v>
      </c>
      <c r="L34" s="13">
        <v>-12</v>
      </c>
      <c r="M34" s="10"/>
      <c r="N34" s="13">
        <v>-13</v>
      </c>
      <c r="P34" s="13">
        <v>-14</v>
      </c>
      <c r="Q34" s="9"/>
      <c r="R34" s="13">
        <v>-15</v>
      </c>
      <c r="X34" s="10"/>
      <c r="AA34" s="10"/>
      <c r="AB34" s="10"/>
    </row>
    <row r="35" spans="1:29" x14ac:dyDescent="0.25">
      <c r="A35" s="28"/>
      <c r="B35" s="28"/>
      <c r="C35" s="10"/>
      <c r="D35" s="10"/>
      <c r="E35" s="10"/>
      <c r="F35" s="10"/>
      <c r="H35" s="10"/>
      <c r="J35" s="64"/>
      <c r="L35" s="10"/>
      <c r="M35" s="10"/>
      <c r="P35" s="9"/>
      <c r="Q35" s="3"/>
      <c r="R35" s="9"/>
      <c r="X35" s="10"/>
      <c r="AA35" s="10"/>
      <c r="AB35" s="10"/>
    </row>
    <row r="36" spans="1:29" x14ac:dyDescent="0.25">
      <c r="A36" s="28"/>
      <c r="B36" s="28"/>
      <c r="C36" s="10"/>
      <c r="D36" s="10"/>
      <c r="E36" s="10"/>
      <c r="F36" s="10"/>
      <c r="H36" s="10"/>
      <c r="J36" s="64"/>
      <c r="L36" s="10"/>
      <c r="M36" s="10"/>
      <c r="P36" s="3"/>
      <c r="Q36" s="3"/>
      <c r="R36" s="3"/>
      <c r="X36" s="10"/>
    </row>
    <row r="37" spans="1:29" x14ac:dyDescent="0.25">
      <c r="A37" s="16" t="s">
        <v>17</v>
      </c>
      <c r="B37" s="3" t="s">
        <v>18</v>
      </c>
      <c r="C37" s="45">
        <f>+R18</f>
        <v>127046881</v>
      </c>
      <c r="D37" s="46"/>
      <c r="E37" s="3"/>
      <c r="F37" s="37">
        <f>ROUND(+C37/$C$43,4)</f>
        <v>3.3500000000000002E-2</v>
      </c>
      <c r="H37" s="45">
        <f>ROUND(+F37*$H$43,0)</f>
        <v>-16599876</v>
      </c>
      <c r="J37" s="45">
        <f>ROUND(+F37*$J$43,0)</f>
        <v>-60699</v>
      </c>
      <c r="L37" s="52">
        <f>+C37+H37+J37</f>
        <v>110386306</v>
      </c>
      <c r="M37" s="10"/>
      <c r="N37" s="34">
        <f>ROUND(+L37/$L$43,4)</f>
        <v>3.3599999999999998E-2</v>
      </c>
      <c r="O37" s="30"/>
      <c r="P37" s="19">
        <v>3.3E-3</v>
      </c>
      <c r="Q37" s="22"/>
      <c r="R37" s="19">
        <f>ROUND(+$N$37*$P$37,4)</f>
        <v>1E-4</v>
      </c>
      <c r="X37" s="10"/>
      <c r="AA37" s="31"/>
      <c r="AB37" s="29"/>
    </row>
    <row r="38" spans="1:29" x14ac:dyDescent="0.25">
      <c r="A38" s="16"/>
      <c r="B38" s="3"/>
      <c r="C38" s="46"/>
      <c r="D38" s="46"/>
      <c r="E38" s="3"/>
      <c r="F38" s="37"/>
      <c r="H38" s="46"/>
      <c r="J38" s="46"/>
      <c r="L38" s="53"/>
      <c r="M38" s="10"/>
      <c r="N38" s="56"/>
      <c r="O38" s="30"/>
      <c r="P38" s="19"/>
      <c r="Q38" s="22"/>
      <c r="R38" s="58"/>
      <c r="U38" s="32"/>
      <c r="V38" s="32"/>
      <c r="W38" s="32"/>
      <c r="X38" s="32"/>
      <c r="Z38" s="32"/>
      <c r="AA38" s="31"/>
    </row>
    <row r="39" spans="1:29" x14ac:dyDescent="0.25">
      <c r="A39" s="16" t="s">
        <v>19</v>
      </c>
      <c r="B39" s="3" t="s">
        <v>20</v>
      </c>
      <c r="C39" s="46">
        <f>+R20</f>
        <v>1613312699</v>
      </c>
      <c r="D39" s="46"/>
      <c r="E39" s="3"/>
      <c r="F39" s="37">
        <f>ROUND(+C39/$C$43,4)</f>
        <v>0.42599999999999999</v>
      </c>
      <c r="H39" s="46">
        <f>ROUND(+F39*$H$43,0)</f>
        <v>-211090964</v>
      </c>
      <c r="J39" s="46">
        <f>ROUND(+F39*$J$43,0)</f>
        <v>-771869</v>
      </c>
      <c r="L39" s="54">
        <f>+C39+H39+J39</f>
        <v>1401449866</v>
      </c>
      <c r="M39" s="10"/>
      <c r="N39" s="34">
        <f>ROUND(+L39/$L$43,4)</f>
        <v>0.42599999999999999</v>
      </c>
      <c r="O39" s="30"/>
      <c r="P39" s="19">
        <v>3.6400000000000002E-2</v>
      </c>
      <c r="Q39" s="22"/>
      <c r="R39" s="19">
        <f>ROUND(+$N$39*$P$39,4)</f>
        <v>1.55E-2</v>
      </c>
      <c r="U39" s="32"/>
      <c r="V39" s="32"/>
      <c r="W39" s="32"/>
      <c r="X39" s="32"/>
      <c r="Z39" s="32"/>
      <c r="AA39" s="31"/>
      <c r="AB39" s="29"/>
    </row>
    <row r="40" spans="1:29" x14ac:dyDescent="0.25">
      <c r="A40" s="3"/>
      <c r="B40" s="3"/>
      <c r="C40" s="46"/>
      <c r="D40" s="46"/>
      <c r="E40" s="3"/>
      <c r="F40" s="37"/>
      <c r="H40" s="46"/>
      <c r="J40" s="46"/>
      <c r="L40" s="55"/>
      <c r="N40" s="56"/>
      <c r="O40" s="30"/>
      <c r="P40" s="19"/>
      <c r="Q40" s="22"/>
      <c r="R40" s="58"/>
      <c r="Y40" s="33"/>
      <c r="Z40" s="34"/>
      <c r="AA40" s="35"/>
      <c r="AB40" s="34"/>
      <c r="AC40" s="34"/>
    </row>
    <row r="41" spans="1:29" x14ac:dyDescent="0.25">
      <c r="A41" s="16" t="s">
        <v>21</v>
      </c>
      <c r="B41" s="3" t="s">
        <v>22</v>
      </c>
      <c r="C41" s="46">
        <f>+R22</f>
        <v>2046745124</v>
      </c>
      <c r="D41" s="46"/>
      <c r="E41" s="3"/>
      <c r="F41" s="37">
        <f>ROUND(1-F37-F39,4)</f>
        <v>0.54049999999999998</v>
      </c>
      <c r="H41" s="46">
        <f>+H43-H37-H39</f>
        <v>-267827854</v>
      </c>
      <c r="J41" s="46">
        <f>+J43-J37-J39</f>
        <v>-979332</v>
      </c>
      <c r="L41" s="54">
        <f>+C41+H41+J41</f>
        <v>1777937938</v>
      </c>
      <c r="N41" s="37">
        <f>ROUND(1-N37-N39,4)</f>
        <v>0.54039999999999999</v>
      </c>
      <c r="O41" s="30"/>
      <c r="P41" s="19">
        <v>0.10249999999999999</v>
      </c>
      <c r="Q41" s="22"/>
      <c r="R41" s="19">
        <f>ROUND(+$N$41*$P$41,4)</f>
        <v>5.5399999999999998E-2</v>
      </c>
      <c r="AA41" s="36"/>
      <c r="AB41" s="29"/>
    </row>
    <row r="42" spans="1:29" x14ac:dyDescent="0.25">
      <c r="A42" s="3"/>
      <c r="B42" s="3"/>
      <c r="C42" s="46"/>
      <c r="D42" s="46"/>
      <c r="E42" s="3"/>
      <c r="F42" s="50"/>
      <c r="H42" s="3"/>
      <c r="J42" s="3"/>
      <c r="L42" s="55"/>
      <c r="N42" s="57"/>
      <c r="P42" s="37"/>
      <c r="Q42" s="3"/>
      <c r="R42" s="59"/>
    </row>
    <row r="43" spans="1:29" ht="16.5" thickBot="1" x14ac:dyDescent="0.3">
      <c r="A43" s="16" t="s">
        <v>23</v>
      </c>
      <c r="B43" s="3" t="s">
        <v>24</v>
      </c>
      <c r="C43" s="44">
        <f>SUM(C37:C41)</f>
        <v>3787104704</v>
      </c>
      <c r="D43" s="46"/>
      <c r="E43" s="3"/>
      <c r="F43" s="51">
        <f>SUM(F37:F41)</f>
        <v>1</v>
      </c>
      <c r="H43" s="44">
        <v>-495518694</v>
      </c>
      <c r="J43" s="44">
        <v>-1811900</v>
      </c>
      <c r="L43" s="44">
        <f>SUM(L37:L41)</f>
        <v>3289774110</v>
      </c>
      <c r="N43" s="51">
        <f>SUM(N37:N41)</f>
        <v>1</v>
      </c>
      <c r="P43" s="29"/>
      <c r="Q43" s="3"/>
      <c r="R43" s="38">
        <f>ROUND(SUM(R37:R41),4)</f>
        <v>7.0999999999999994E-2</v>
      </c>
      <c r="AB43" s="29"/>
    </row>
    <row r="44" spans="1:29" ht="16.5" thickTop="1" x14ac:dyDescent="0.25">
      <c r="J44" s="49"/>
      <c r="K44" s="49"/>
      <c r="L44" s="68"/>
      <c r="M44" s="49"/>
      <c r="N44" s="49"/>
      <c r="O44" s="49"/>
      <c r="R44" s="30"/>
    </row>
    <row r="45" spans="1:29" x14ac:dyDescent="0.25">
      <c r="H45" s="39"/>
      <c r="J45" s="67"/>
      <c r="R45" s="30"/>
    </row>
    <row r="46" spans="1:29" ht="16.5" thickBot="1" x14ac:dyDescent="0.3">
      <c r="A46" s="16" t="s">
        <v>32</v>
      </c>
      <c r="B46" s="3" t="s">
        <v>33</v>
      </c>
      <c r="R46" s="60">
        <f>ROUND(R43+(R43-R39-R37)*(0.356937/(1-0.356937)),4)</f>
        <v>0.1018</v>
      </c>
    </row>
    <row r="47" spans="1:29" ht="16.5" thickTop="1" x14ac:dyDescent="0.25"/>
    <row r="49" spans="1:16" x14ac:dyDescent="0.25">
      <c r="A49" s="4" t="s">
        <v>35</v>
      </c>
      <c r="B49" s="73" t="s">
        <v>45</v>
      </c>
    </row>
    <row r="52" spans="1:16" x14ac:dyDescent="0.25">
      <c r="L52" s="41"/>
      <c r="N52" s="40"/>
      <c r="P52" s="42"/>
    </row>
    <row r="53" spans="1:16" x14ac:dyDescent="0.25">
      <c r="L53" s="41"/>
      <c r="N53" s="40"/>
    </row>
  </sheetData>
  <printOptions horizontalCentered="1" gridLinesSet="0"/>
  <pageMargins left="0.7" right="0.7" top="0.75" bottom="0.75" header="0.3" footer="0.3"/>
  <pageSetup scale="57" orientation="landscape" horizontalDpi="300" verticalDpi="300" r:id="rId1"/>
  <headerFooter>
    <oddFooter>&amp;R&amp;"Times New Roman,Bold"&amp;14Attachment to Response to Question No. 2(e)
Page &amp;P of &amp;N
Garrett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ROR Mar13</vt:lpstr>
      <vt:lpstr>ROR Apr13</vt:lpstr>
      <vt:lpstr>ROR May13</vt:lpstr>
      <vt:lpstr>ROR Jun13</vt:lpstr>
      <vt:lpstr>ROR Jul13</vt:lpstr>
      <vt:lpstr>ROR Aug13</vt:lpstr>
      <vt:lpstr>'ROR Apr13'!Print_Area</vt:lpstr>
      <vt:lpstr>'ROR Aug13'!Print_Area</vt:lpstr>
      <vt:lpstr>'ROR Jul13'!Print_Area</vt:lpstr>
      <vt:lpstr>'ROR Jun13'!Print_Area</vt:lpstr>
      <vt:lpstr>'ROR Mar13'!Print_Area</vt:lpstr>
      <vt:lpstr>'ROR May13'!Print_Area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2014-03-07T16:46:22Z</dcterms:created>
  <dcterms:modified xsi:type="dcterms:W3CDTF">2014-03-11T20:17:58Z</dcterms:modified>
</cp:coreProperties>
</file>