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90" windowWidth="21720" windowHeight="12585" tabRatio="868"/>
  </bookViews>
  <sheets>
    <sheet name="LY-R1" sheetId="1" r:id="rId1"/>
    <sheet name="LY-R2" sheetId="2" r:id="rId2"/>
    <sheet name="LY-R3" sheetId="5" r:id="rId3"/>
    <sheet name="LY-R4" sheetId="17" r:id="rId4"/>
    <sheet name="LY-R4A" sheetId="18" r:id="rId5"/>
    <sheet name="345 WSC - KY Pivot" sheetId="19" state="hidden" r:id="rId6"/>
    <sheet name="800 Midwest Region Pivot" sheetId="20" state="hidden" r:id="rId7"/>
    <sheet name="860 State of KY Pivot" sheetId="21" state="hidden" r:id="rId8"/>
    <sheet name="102 RVP Atl Midwest Pivot" sheetId="23" state="hidden" r:id="rId9"/>
    <sheet name="102 without RVP Pivot" sheetId="24" state="hidden" r:id="rId10"/>
    <sheet name="LY-R5" sheetId="9" r:id="rId11"/>
    <sheet name="ACC-4" sheetId="4" r:id="rId12"/>
    <sheet name="ACC-11" sheetId="11" r:id="rId13"/>
    <sheet name="LY-R6" sheetId="13" r:id="rId14"/>
    <sheet name="ACC-3" sheetId="3" state="hidden" r:id="rId15"/>
    <sheet name="ACC-6" sheetId="6" state="hidden" r:id="rId16"/>
    <sheet name="ACC-7" sheetId="7" state="hidden" r:id="rId17"/>
    <sheet name="LYR-8" sheetId="8" state="hidden" r:id="rId18"/>
    <sheet name="ACC-10" sheetId="10" state="hidden" r:id="rId19"/>
    <sheet name="ACC-12" sheetId="12" state="hidden" r:id="rId20"/>
    <sheet name="Sch 14" sheetId="14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D">'[1]A-15'!#REF!</definedName>
    <definedName name="\G">'[1]A-15'!#REF!</definedName>
    <definedName name="\P">'[1]A-15'!#REF!</definedName>
    <definedName name="\S">'[1]A-15'!#REF!</definedName>
    <definedName name="_1CONTRACT_LABOR">#REF!</definedName>
    <definedName name="_CNC2.CE2">'[2]Cust Eq Input'!#REF!</definedName>
    <definedName name="_pri0004">'[1]A-15'!#REF!</definedName>
    <definedName name="_pri0005">'[1]A-15'!#REF!</definedName>
    <definedName name="_pri0006">'[1]A-15'!#REF!</definedName>
    <definedName name="_pri0007">'[1]A-15'!#REF!</definedName>
    <definedName name="_pri0008">'[1]A-15'!#REF!</definedName>
    <definedName name="_pri0009">'[1]A-15'!#REF!</definedName>
    <definedName name="_pri0010">'[1]A-15'!#REF!</definedName>
    <definedName name="_pri0011">'[1]A-15'!#REF!</definedName>
    <definedName name="_pri0012">'[1]A-15'!#REF!</definedName>
    <definedName name="_pri0013">'[1]A-15'!#REF!</definedName>
    <definedName name="_pri0014">'[1]A-15'!#REF!</definedName>
    <definedName name="_pri0015">'[1]A-15'!#REF!</definedName>
    <definedName name="_pri0016">'[1]A-15'!#REF!</definedName>
    <definedName name="_pri0017">'[1]A-15'!#REF!</definedName>
    <definedName name="_pri0019">'[1]A-15'!#REF!</definedName>
    <definedName name="Account_and_Adjustment_Information">OFFSET(#REF!,0,0,COUNTA(#REF!),COUNTA(#REF!))</definedName>
    <definedName name="Account_Balance">'[3]COPY ELECTRONIC TB HERE'!$L$2:$L$512</definedName>
    <definedName name="Account_Name">'[3]COPY ELECTRONIC TB HERE'!$B$2:$B$513</definedName>
    <definedName name="Account_Number">'[3]COPY ELECTRONIC TB HERE'!$A$2:$A$512</definedName>
    <definedName name="Accounts">#REF!</definedName>
    <definedName name="AccumDepr">[4]Data!$I$13:$J$131</definedName>
    <definedName name="AFUDC">'[1]A-15'!#REF!</definedName>
    <definedName name="AIAC">[4]Data!$O$13:$P$131</definedName>
    <definedName name="allocation_data">OFFSET(#REF!,1,0,COUNTA(#REF!)-1,COUNTA(#REF!))</definedName>
    <definedName name="ALLOCATION_TABLE">'[5]Linked TB'!$B$684:$H$691</definedName>
    <definedName name="ANNAACIAC">'[1]A-15'!#REF!</definedName>
    <definedName name="ANNAD">'[1]A-15'!#REF!</definedName>
    <definedName name="ANNAFC">'[1]A-15'!#REF!</definedName>
    <definedName name="ANNCIAC">'[1]A-15'!#REF!</definedName>
    <definedName name="ANNPL">'[1]A-15'!#REF!</definedName>
    <definedName name="ARB">'[1]A-15'!#REF!</definedName>
    <definedName name="BALANCE">'[1]A-15'!#REF!</definedName>
    <definedName name="Calculate">'[6]General Data'!$A$42</definedName>
    <definedName name="CAM.CE">#REF!</definedName>
    <definedName name="CCE.CAM.">#REF!</definedName>
    <definedName name="CCE.CB.">#REF!</definedName>
    <definedName name="CCE.CH.">#REF!</definedName>
    <definedName name="CCE.CHAR.">#REF!</definedName>
    <definedName name="CCE.CL.">#REF!</definedName>
    <definedName name="CCE.CLAR.">#REF!</definedName>
    <definedName name="CCE.DM.">#REF!</definedName>
    <definedName name="CCE.FC.">#REF!</definedName>
    <definedName name="CCE.GN.">#REF!</definedName>
    <definedName name="CCE.GT.">#REF!</definedName>
    <definedName name="CCE.HR.">#REF!</definedName>
    <definedName name="CCE.KILL.">#REF!</definedName>
    <definedName name="CCE.MED.">#REF!</definedName>
    <definedName name="CCE.VAL.">#REF!</definedName>
    <definedName name="CCE.WH.">#REF!</definedName>
    <definedName name="CCE.WUW.">#REF!</definedName>
    <definedName name="CH.CE">#REF!</definedName>
    <definedName name="CHAR.CE">#REF!</definedName>
    <definedName name="Charlotte_office_factor">'[3]Input Schedule'!#REF!</definedName>
    <definedName name="Charlotte_Warehouse_factor">'[3]Input Schedule'!#REF!</definedName>
    <definedName name="CIAC">[4]Data!$R$13:$S$131</definedName>
    <definedName name="CL.CE">#REF!</definedName>
    <definedName name="CLAR.CE">#REF!</definedName>
    <definedName name="CNC.CE">#REF!</definedName>
    <definedName name="CNC2.CE">#REF!</definedName>
    <definedName name="Co.">'[7]General Data'!$C$2</definedName>
    <definedName name="co_sub">'[3]Input Schedule'!$C$5</definedName>
    <definedName name="COL.CE">#REF!</definedName>
    <definedName name="Company_Name">[8]Input!$B$5</definedName>
    <definedName name="company_title">'[3]Input Schedule'!$C$3</definedName>
    <definedName name="Company2">'[6]WSC Factor'!$C$101</definedName>
    <definedName name="Company3">'[6]WSC Factor'!$C$152</definedName>
    <definedName name="Computers_rate">[9]Input!$B$20</definedName>
    <definedName name="CPI">'[10]wp-t-Assumptions'!$C$26</definedName>
    <definedName name="CSI.CE">#REF!</definedName>
    <definedName name="CustomerDeposits">[4]Data!$AA$13:$AB$131</definedName>
    <definedName name="CWIP">[4]Data!$F$13:$G$131</definedName>
    <definedName name="CWS.CE">#REF!</definedName>
    <definedName name="cws_customers">'[3]Input Schedule'!$C$15</definedName>
    <definedName name="DeferredCharges">[4]Data!$U$13:$V$131</definedName>
    <definedName name="DeferredIncomeTaxes">[4]Data!$X$13:$Y$131</definedName>
    <definedName name="DIR">'[1]A-15'!#REF!</definedName>
    <definedName name="DisallowedPAA">[4]Data!$CF$13:$CG$131</definedName>
    <definedName name="DM.CE">#REF!</definedName>
    <definedName name="Docket_Number">'[3]Input Schedule'!$C$7:$C$7</definedName>
    <definedName name="Docket2">'[6]WSC Factor'!$C$102</definedName>
    <definedName name="Docket3">'[6]WSC Factor'!$C$153</definedName>
    <definedName name="end_balance">OFFSET('[11]tb 2007 reformat'!$H$1,1,0,COUNTA('[11]tb 2007 reformat'!$A$1:$A$65536),1)</definedName>
    <definedName name="FC.CE">#REF!</definedName>
    <definedName name="FICA">'[10]wp-t-Assumptions'!$C$10</definedName>
    <definedName name="FICARate">'[10]wp-t-Assumptions'!$C$10</definedName>
    <definedName name="FL.1">#REF!</definedName>
    <definedName name="FL.3">#REF!</definedName>
    <definedName name="FL.5">#REF!</definedName>
    <definedName name="FL.CE">#REF!</definedName>
    <definedName name="FL.CEP">#REF!</definedName>
    <definedName name="Florida_CSR_Allocation">'[3]Input Schedule'!#REF!</definedName>
    <definedName name="FUTA">'[10]wp-t-Assumptions'!$C$18</definedName>
    <definedName name="GA.1">#REF!</definedName>
    <definedName name="GA.3">#REF!</definedName>
    <definedName name="GA.5">#REF!</definedName>
    <definedName name="GA.CE">#REF!</definedName>
    <definedName name="GA.CEP">#REF!</definedName>
    <definedName name="GN.CE">#REF!</definedName>
    <definedName name="GT.CE">#REF!</definedName>
    <definedName name="HealthIns">'[10]wp-t-Assumptions'!$C$22</definedName>
    <definedName name="HR.CE">#REF!</definedName>
    <definedName name="IL.1">#REF!</definedName>
    <definedName name="IL.3">#REF!</definedName>
    <definedName name="IL.5">#REF!</definedName>
    <definedName name="IL.CE">#REF!</definedName>
    <definedName name="IL.CEP">#REF!</definedName>
    <definedName name="IN.3">#REF!</definedName>
    <definedName name="IN.5">#REF!</definedName>
    <definedName name="IN.CE">#REF!</definedName>
    <definedName name="IN.CEP">#REF!</definedName>
    <definedName name="KILL.CE">#REF!</definedName>
    <definedName name="LA.1">#REF!</definedName>
    <definedName name="LA.3">#REF!</definedName>
    <definedName name="LA.5">#REF!</definedName>
    <definedName name="LA.CE">#REF!</definedName>
    <definedName name="LA.CEP">#REF!</definedName>
    <definedName name="LEXINGTON">#REF!</definedName>
    <definedName name="LH.CE">#REF!</definedName>
    <definedName name="LUI.CE">#REF!</definedName>
    <definedName name="LUS.CE">#REF!</definedName>
    <definedName name="LW.CE">#REF!</definedName>
    <definedName name="MASS.CE">#REF!</definedName>
    <definedName name="MCSI.CE">#REF!</definedName>
    <definedName name="MD.1">#REF!</definedName>
    <definedName name="MD.3">#REF!</definedName>
    <definedName name="MD.5">#REF!</definedName>
    <definedName name="MD.CE">#REF!</definedName>
    <definedName name="MD.CEP">#REF!</definedName>
    <definedName name="MED.CE">#REF!</definedName>
    <definedName name="Medicare">'[10]wp-t-Assumptions'!$C$15</definedName>
    <definedName name="MG.CE">#REF!</definedName>
    <definedName name="MID.C.CE">#REF!</definedName>
    <definedName name="MS.1">#REF!</definedName>
    <definedName name="MS.3">#REF!</definedName>
    <definedName name="MS.5">#REF!</definedName>
    <definedName name="MS.CE">#REF!</definedName>
    <definedName name="MS.CEP">#REF!</definedName>
    <definedName name="NC.1">#REF!</definedName>
    <definedName name="NC.3">#REF!</definedName>
    <definedName name="NC.5">#REF!</definedName>
    <definedName name="NC.CE">#REF!</definedName>
    <definedName name="NC.CEP">#REF!</definedName>
    <definedName name="New_Account_balance">'[12]COPY ELECTRONIC TB HERE'!$D$2:$D$329</definedName>
    <definedName name="New_Account_Name">'[12]COPY ELECTRONIC TB HERE'!$B$2:$B$329</definedName>
    <definedName name="New_Account_Number">'[12]COPY ELECTRONIC TB HERE'!$A$2:$A$329</definedName>
    <definedName name="NEW_ALLOCATION_TABLE">'[12]Linked TB'!$B$531:$H$537</definedName>
    <definedName name="NEW_COMPANY_NAME">[9]Input!$B$5</definedName>
    <definedName name="NEW_COMPANY_TITLE">'[12]Input Schedule'!$C$3</definedName>
    <definedName name="NEW_DOCKET_NUMBER">'[12]Input Schedule'!$C$5:$C$5</definedName>
    <definedName name="NEW_SEWER_CUSTOMERS">'[12]Input Schedule'!$C$12</definedName>
    <definedName name="NEW_TB">'[12]COPY ELECTRONIC TB HERE'!$A$1:$G$65536</definedName>
    <definedName name="NEW_TEST_YEAR_END_DATE">'[12]Input Schedule'!$C$7</definedName>
    <definedName name="NEW_WATER_CUSTOMER">'[12]Input Schedule'!$C$11</definedName>
    <definedName name="Note">'[13]General Data'!$C$5</definedName>
    <definedName name="OCC.CE">#REF!</definedName>
    <definedName name="OH.1">#REF!</definedName>
    <definedName name="OH.3">#REF!</definedName>
    <definedName name="OH.5">#REF!</definedName>
    <definedName name="OH.CE">#REF!</definedName>
    <definedName name="OH.CEP">#REF!</definedName>
    <definedName name="OtherBenefits">'[10]wp-t-Assumptions'!$C$25</definedName>
    <definedName name="PAA">[4]Data!$L$13:$M$131</definedName>
    <definedName name="Parump_CSR_Allocation">'[3]Input Schedule'!#REF!</definedName>
    <definedName name="Pension">'[10]wp-t-Assumptions'!$C$23</definedName>
    <definedName name="Plant">[4]Data!$C$13:$D$131</definedName>
    <definedName name="_xlnm.Print_Area" localSheetId="18">'ACC-10'!$A$1:$F$30</definedName>
    <definedName name="_xlnm.Print_Area" localSheetId="12">'ACC-11'!$A$1:$G$30</definedName>
    <definedName name="_xlnm.Print_Area" localSheetId="19">'ACC-12'!$A$1:$E$35</definedName>
    <definedName name="_xlnm.Print_Area" localSheetId="14">'ACC-3'!$A$1:$E$28</definedName>
    <definedName name="_xlnm.Print_Area" localSheetId="11">'ACC-4'!$A$1:$G$31</definedName>
    <definedName name="_xlnm.Print_Area" localSheetId="15">'ACC-6'!$AT$1:$AZ$39</definedName>
    <definedName name="_xlnm.Print_Area" localSheetId="16">'ACC-7'!$A$1:$H$23</definedName>
    <definedName name="_xlnm.Print_Area" localSheetId="0">'LY-R1'!$A$1:$K$73</definedName>
    <definedName name="_xlnm.Print_Area" localSheetId="1">'LY-R2'!$A$1:$G$25</definedName>
    <definedName name="_xlnm.Print_Area" localSheetId="2">'LY-R3'!$A$1:$F$22</definedName>
    <definedName name="_xlnm.Print_Area" localSheetId="3">'LY-R4'!$A$1:$X$36</definedName>
    <definedName name="_xlnm.Print_Area" localSheetId="10">'LY-R5'!$A$1:$F$23</definedName>
    <definedName name="_xlnm.Print_Area" localSheetId="13">'LY-R6'!$A$1:$G$31</definedName>
    <definedName name="_xlnm.Print_Area" localSheetId="17">'LYR-8'!$A$1:$H$21</definedName>
    <definedName name="_xlnm.Print_Area" localSheetId="20">'Sch 14'!$A$1:$E$34</definedName>
    <definedName name="Rate401k">'[10]wp-t-Assumptions'!$C$24</definedName>
    <definedName name="Reduced_acct">OFFSET('[11]tb 2007 reformat'!$A$1,1,0,COUNTA('[11]tb 2007 reformat'!$A$1:$A$65536),1)</definedName>
    <definedName name="Reg_factor">'[3]Input Schedule'!$D$20</definedName>
    <definedName name="RPC.CE">#REF!</definedName>
    <definedName name="RVP_factor">'[3]Input Schedule'!$D$19</definedName>
    <definedName name="SADPRIM">'[1]A-15'!#REF!</definedName>
    <definedName name="SalaryIncrease">'[10]wp-t-Assumptions'!$C$9</definedName>
    <definedName name="SC.1">#REF!</definedName>
    <definedName name="SC.3">#REF!</definedName>
    <definedName name="SC.5">#REF!</definedName>
    <definedName name="SC.CE">#REF!</definedName>
    <definedName name="SC.CEP">#REF!</definedName>
    <definedName name="SCI.CE">#REF!</definedName>
    <definedName name="SCU.CE">#REF!</definedName>
    <definedName name="SE.SE60D.ALLOC.">#REF!</definedName>
    <definedName name="sewer_customers">'[3]Input Schedule'!$C$14</definedName>
    <definedName name="Sewer_distributions_of_costs_to_plant">[9]Input!$B$14</definedName>
    <definedName name="SocSec">'[10]wp-t-Assumptions'!$C$12</definedName>
    <definedName name="SPPRIM">'[1]A-15'!#REF!</definedName>
    <definedName name="SRB">'[1]A-15'!#REF!</definedName>
    <definedName name="State_factor">'[3]Input Schedule'!$D$21</definedName>
    <definedName name="Sub_Names">#REF!</definedName>
    <definedName name="SUI.CE">#REF!</definedName>
    <definedName name="SUMU_U">'[1]A-15'!#REF!</definedName>
    <definedName name="SUTA">'[10]wp-t-Assumptions'!$C$20</definedName>
    <definedName name="SUTALimit">'[10]wp-t-Assumptions'!$C$21</definedName>
    <definedName name="swr_cust_per">'[3]Input Schedule'!$D$14</definedName>
    <definedName name="swr_plt_dep">'[3]Input Schedule'!$D$29</definedName>
    <definedName name="TC.CE">#REF!</definedName>
    <definedName name="Test">'[6]WSC Factor'!$C$4</definedName>
    <definedName name="test_year_end_date">'[3]Input Schedule'!$C$9</definedName>
    <definedName name="TestYr">'[7]General Data'!$C$4</definedName>
    <definedName name="TN.1">#REF!</definedName>
    <definedName name="TN.3">#REF!</definedName>
    <definedName name="TN.5">#REF!</definedName>
    <definedName name="TN.CE">#REF!</definedName>
    <definedName name="TN.CEP">#REF!</definedName>
    <definedName name="TOT.CNC.CE">#REF!</definedName>
    <definedName name="UIF.CE">#REF!</definedName>
    <definedName name="UUC.CE">#REF!</definedName>
    <definedName name="v">'[14]Input Schedule'!$D$39</definedName>
    <definedName name="VA.1">#REF!</definedName>
    <definedName name="VA.3">#REF!</definedName>
    <definedName name="VA.5">#REF!</definedName>
    <definedName name="VA.CE">#REF!</definedName>
    <definedName name="VA.CEP">#REF!</definedName>
    <definedName name="VAL.CE">#REF!</definedName>
    <definedName name="Vehicles_rate">[9]Input!$B$21</definedName>
    <definedName name="WADPRIM">'[1]A-15'!#REF!</definedName>
    <definedName name="water_customer">'[3]Input Schedule'!$C$13</definedName>
    <definedName name="Water_customers">[8]Input!$B$10</definedName>
    <definedName name="Water_distributions_of_costs_to_plant">[9]Input!$B$13</definedName>
    <definedName name="Water_Rates">#REF!</definedName>
    <definedName name="WD.CE">#REF!</definedName>
    <definedName name="WH.CE">#REF!</definedName>
    <definedName name="WPPRIM">'[1]A-15'!#REF!</definedName>
    <definedName name="WRB">'[1]A-15'!#REF!</definedName>
    <definedName name="WSC_factor">'[3]Input Schedule'!$D$18</definedName>
    <definedName name="WSCBSAllocation">[4]Data!$BE$13:$BF$131</definedName>
    <definedName name="wtr_comp_dep">'[3]Input Schedule'!$C$30</definedName>
    <definedName name="wtr_cust_per">'[3]Input Schedule'!$D$13</definedName>
    <definedName name="wtr_plt_dep">'[3]Input Schedule'!$C$29</definedName>
    <definedName name="wtr_vhle_dep">'[3]Input Schedule'!$C$31</definedName>
    <definedName name="WUW.CE">#REF!</definedName>
    <definedName name="WV.CE">#REF!</definedName>
    <definedName name="Year_End_Results_for_1997__1996____1995">#REF!</definedName>
  </definedNames>
  <calcPr calcId="145621"/>
  <pivotCaches>
    <pivotCache cacheId="0" r:id="rId36"/>
    <pivotCache cacheId="1" r:id="rId37"/>
    <pivotCache cacheId="2" r:id="rId38"/>
    <pivotCache cacheId="3" r:id="rId39"/>
    <pivotCache cacheId="4" r:id="rId40"/>
  </pivotCaches>
</workbook>
</file>

<file path=xl/calcChain.xml><?xml version="1.0" encoding="utf-8"?>
<calcChain xmlns="http://schemas.openxmlformats.org/spreadsheetml/2006/main">
  <c r="S11" i="18" l="1"/>
  <c r="S7" i="18"/>
  <c r="G23" i="24"/>
  <c r="E23" i="24"/>
  <c r="G22" i="24"/>
  <c r="E22" i="24"/>
  <c r="G21" i="24"/>
  <c r="S17" i="18" s="1"/>
  <c r="E21" i="24"/>
  <c r="G20" i="24"/>
  <c r="E20" i="24"/>
  <c r="G19" i="24"/>
  <c r="S15" i="18" s="1"/>
  <c r="E19" i="24"/>
  <c r="G18" i="24"/>
  <c r="E18" i="24"/>
  <c r="G17" i="24"/>
  <c r="S13" i="18" s="1"/>
  <c r="E17" i="24"/>
  <c r="G16" i="24"/>
  <c r="E16" i="24"/>
  <c r="G15" i="24"/>
  <c r="E15" i="24"/>
  <c r="G14" i="24"/>
  <c r="E14" i="24"/>
  <c r="G13" i="24"/>
  <c r="E13" i="24"/>
  <c r="G12" i="24"/>
  <c r="E12" i="24"/>
  <c r="G11" i="24"/>
  <c r="E11" i="24"/>
  <c r="G10" i="24"/>
  <c r="S9" i="18" s="1"/>
  <c r="E10" i="24"/>
  <c r="G9" i="24"/>
  <c r="E9" i="24"/>
  <c r="G8" i="24"/>
  <c r="E8" i="24"/>
  <c r="G7" i="24"/>
  <c r="E7" i="24"/>
  <c r="G6" i="24"/>
  <c r="E6" i="24"/>
  <c r="G5" i="24"/>
  <c r="E5" i="24"/>
  <c r="G4" i="24"/>
  <c r="E4" i="24"/>
  <c r="G3" i="24"/>
  <c r="E3" i="24"/>
  <c r="G2" i="24"/>
  <c r="E2" i="24"/>
  <c r="S18" i="18" s="1"/>
  <c r="G15" i="23"/>
  <c r="E15" i="23"/>
  <c r="G14" i="23"/>
  <c r="E14" i="23"/>
  <c r="G13" i="23"/>
  <c r="E13" i="23"/>
  <c r="G12" i="23"/>
  <c r="E12" i="23"/>
  <c r="G11" i="23"/>
  <c r="E11" i="23"/>
  <c r="G10" i="23"/>
  <c r="E10" i="23"/>
  <c r="G9" i="23"/>
  <c r="E9" i="23"/>
  <c r="G8" i="23"/>
  <c r="E8" i="23"/>
  <c r="G7" i="23"/>
  <c r="E7" i="23"/>
  <c r="G6" i="23"/>
  <c r="E6" i="23"/>
  <c r="G5" i="23"/>
  <c r="E5" i="23"/>
  <c r="G4" i="23"/>
  <c r="E4" i="23"/>
  <c r="G3" i="23"/>
  <c r="E3" i="23"/>
  <c r="G2" i="23"/>
  <c r="E2" i="23"/>
  <c r="P16" i="18" s="1"/>
  <c r="J17" i="18"/>
  <c r="J15" i="18"/>
  <c r="J13" i="18"/>
  <c r="J11" i="18"/>
  <c r="J9" i="18"/>
  <c r="J7" i="18"/>
  <c r="G5" i="20"/>
  <c r="E5" i="20"/>
  <c r="G4" i="20"/>
  <c r="E4" i="20"/>
  <c r="G3" i="20"/>
  <c r="E3" i="20"/>
  <c r="G2" i="20"/>
  <c r="E2" i="20"/>
  <c r="J16" i="18" s="1"/>
  <c r="P21" i="17"/>
  <c r="P17" i="17"/>
  <c r="N14" i="17"/>
  <c r="P14" i="17" s="1"/>
  <c r="N10" i="17"/>
  <c r="P10" i="17" s="1"/>
  <c r="G18" i="19"/>
  <c r="E18" i="19"/>
  <c r="G17" i="19"/>
  <c r="E17" i="19"/>
  <c r="G16" i="19"/>
  <c r="E16" i="19"/>
  <c r="G15" i="19"/>
  <c r="E15" i="19"/>
  <c r="G14" i="19"/>
  <c r="E14" i="19"/>
  <c r="G13" i="19"/>
  <c r="N19" i="17" s="1"/>
  <c r="P19" i="17" s="1"/>
  <c r="E13" i="19"/>
  <c r="G12" i="19"/>
  <c r="E12" i="19"/>
  <c r="G11" i="19"/>
  <c r="E11" i="19"/>
  <c r="G10" i="19"/>
  <c r="N16" i="17" s="1"/>
  <c r="P16" i="17" s="1"/>
  <c r="E10" i="19"/>
  <c r="G9" i="19"/>
  <c r="E9" i="19"/>
  <c r="G8" i="19"/>
  <c r="E8" i="19"/>
  <c r="G7" i="19"/>
  <c r="E7" i="19"/>
  <c r="G6" i="19"/>
  <c r="N12" i="17" s="1"/>
  <c r="P12" i="17" s="1"/>
  <c r="E6" i="19"/>
  <c r="G5" i="19"/>
  <c r="E5" i="19"/>
  <c r="G4" i="19"/>
  <c r="E4" i="19"/>
  <c r="G3" i="19"/>
  <c r="E3" i="19"/>
  <c r="G2" i="19"/>
  <c r="E2" i="19"/>
  <c r="N18" i="17" s="1"/>
  <c r="P18" i="17" s="1"/>
  <c r="D24" i="24"/>
  <c r="D16" i="23"/>
  <c r="D3" i="21"/>
  <c r="D6" i="20"/>
  <c r="D19" i="19"/>
  <c r="P12" i="18" l="1"/>
  <c r="N11" i="17"/>
  <c r="P11" i="17" s="1"/>
  <c r="N15" i="17"/>
  <c r="P15" i="17" s="1"/>
  <c r="N20" i="17"/>
  <c r="P20" i="17" s="1"/>
  <c r="J6" i="18"/>
  <c r="J10" i="18"/>
  <c r="J14" i="18"/>
  <c r="J18" i="18"/>
  <c r="P9" i="18"/>
  <c r="P13" i="18"/>
  <c r="P17" i="18"/>
  <c r="S8" i="18"/>
  <c r="S12" i="18"/>
  <c r="S16" i="18"/>
  <c r="P6" i="18"/>
  <c r="P10" i="18"/>
  <c r="P14" i="18"/>
  <c r="P18" i="18"/>
  <c r="N9" i="17"/>
  <c r="N13" i="17"/>
  <c r="P13" i="17" s="1"/>
  <c r="J8" i="18"/>
  <c r="J12" i="18"/>
  <c r="P7" i="18"/>
  <c r="P11" i="18"/>
  <c r="P15" i="18"/>
  <c r="S6" i="18"/>
  <c r="S10" i="18"/>
  <c r="S14" i="18"/>
  <c r="P8" i="18"/>
  <c r="J21" i="17"/>
  <c r="J18" i="17"/>
  <c r="J17" i="17"/>
  <c r="J14" i="17"/>
  <c r="J13" i="17"/>
  <c r="J10" i="17"/>
  <c r="J9" i="17"/>
  <c r="H21" i="17"/>
  <c r="H20" i="17"/>
  <c r="J20" i="17" s="1"/>
  <c r="H19" i="17"/>
  <c r="J19" i="17" s="1"/>
  <c r="H18" i="17"/>
  <c r="H17" i="17"/>
  <c r="H16" i="17"/>
  <c r="J16" i="17" s="1"/>
  <c r="H15" i="17"/>
  <c r="J15" i="17" s="1"/>
  <c r="H14" i="17"/>
  <c r="H13" i="17"/>
  <c r="H12" i="17"/>
  <c r="J12" i="17" s="1"/>
  <c r="H11" i="17"/>
  <c r="J11" i="17" s="1"/>
  <c r="H10" i="17"/>
  <c r="H9" i="17"/>
  <c r="F12" i="8"/>
  <c r="J23" i="17" l="1"/>
  <c r="H23" i="17"/>
  <c r="P9" i="17"/>
  <c r="N23" i="17"/>
  <c r="D15" i="3"/>
  <c r="G1" i="2"/>
  <c r="F9" i="2"/>
  <c r="F11" i="2" s="1"/>
  <c r="D13" i="2"/>
  <c r="F18" i="1" s="1"/>
  <c r="D9" i="2"/>
  <c r="P23" i="17" l="1"/>
  <c r="D11" i="2"/>
  <c r="T10" i="17" l="1"/>
  <c r="T11" i="17"/>
  <c r="T12" i="17"/>
  <c r="T13" i="17"/>
  <c r="T14" i="17"/>
  <c r="T15" i="17"/>
  <c r="T16" i="17"/>
  <c r="T17" i="17"/>
  <c r="T18" i="17"/>
  <c r="T19" i="17"/>
  <c r="T20" i="17"/>
  <c r="T21" i="17"/>
  <c r="T9" i="17"/>
  <c r="V9" i="17" s="1"/>
  <c r="X9" i="17" s="1"/>
  <c r="F13" i="2" l="1"/>
  <c r="F25" i="17" l="1"/>
  <c r="T23" i="17"/>
  <c r="F23" i="17"/>
  <c r="F29" i="17" s="1"/>
  <c r="V21" i="17"/>
  <c r="X21" i="17" s="1"/>
  <c r="V20" i="17"/>
  <c r="X20" i="17" s="1"/>
  <c r="V19" i="17"/>
  <c r="X19" i="17" s="1"/>
  <c r="V18" i="17"/>
  <c r="X18" i="17" s="1"/>
  <c r="V17" i="17"/>
  <c r="X17" i="17" s="1"/>
  <c r="V16" i="17"/>
  <c r="X16" i="17" s="1"/>
  <c r="V15" i="17"/>
  <c r="X15" i="17" s="1"/>
  <c r="V14" i="17"/>
  <c r="X14" i="17" s="1"/>
  <c r="V13" i="17"/>
  <c r="X13" i="17" s="1"/>
  <c r="V12" i="17"/>
  <c r="X12" i="17" s="1"/>
  <c r="V11" i="17"/>
  <c r="X11" i="17" s="1"/>
  <c r="V10" i="17"/>
  <c r="X10" i="17" s="1"/>
  <c r="R23" i="17"/>
  <c r="L23" i="17" l="1"/>
  <c r="V23" i="17" l="1"/>
  <c r="X23" i="17"/>
  <c r="X29" i="17" s="1"/>
  <c r="F40" i="1" s="1"/>
  <c r="D18" i="10" l="1"/>
  <c r="AY23" i="6"/>
  <c r="AY25" i="6"/>
  <c r="AY29" i="6" s="1"/>
  <c r="F16" i="7"/>
  <c r="D16" i="14"/>
  <c r="D15" i="12"/>
  <c r="D17" i="12"/>
  <c r="D19" i="12" s="1"/>
  <c r="D21" i="12"/>
  <c r="F22" i="4"/>
  <c r="F12" i="4"/>
  <c r="F16" i="4" s="1"/>
  <c r="F20" i="4" s="1"/>
  <c r="E22" i="5"/>
  <c r="D17" i="3" l="1"/>
  <c r="D23" i="12"/>
  <c r="E11" i="9"/>
  <c r="E15" i="9" s="1"/>
  <c r="F47" i="1" s="1"/>
  <c r="F24" i="4"/>
  <c r="D18" i="14"/>
  <c r="D20" i="14" l="1"/>
  <c r="D22" i="14" l="1"/>
  <c r="D24" i="14" l="1"/>
  <c r="D26" i="14" s="1"/>
  <c r="F21" i="13" s="1"/>
  <c r="F41" i="1" l="1"/>
  <c r="H40" i="1" l="1"/>
  <c r="K40" i="1" s="1"/>
  <c r="I29" i="1"/>
  <c r="K13" i="1" l="1"/>
  <c r="K62" i="1"/>
  <c r="K60" i="1"/>
  <c r="H61" i="1" l="1"/>
  <c r="E13" i="11" s="1"/>
  <c r="F32" i="1"/>
  <c r="K61" i="1" l="1"/>
  <c r="E11" i="5"/>
  <c r="E15" i="5" s="1"/>
  <c r="F35" i="1" s="1"/>
  <c r="F29" i="1" l="1"/>
  <c r="F15" i="1"/>
  <c r="H51" i="1"/>
  <c r="K51" i="1" s="1"/>
  <c r="H41" i="1"/>
  <c r="K41" i="1" s="1"/>
  <c r="H38" i="1"/>
  <c r="K38" i="1" s="1"/>
  <c r="H37" i="1"/>
  <c r="K37" i="1" s="1"/>
  <c r="H36" i="1"/>
  <c r="K36" i="1" s="1"/>
  <c r="H35" i="1"/>
  <c r="K35" i="1" s="1"/>
  <c r="H33" i="1"/>
  <c r="K33" i="1" s="1"/>
  <c r="H32" i="1"/>
  <c r="K32" i="1" s="1"/>
  <c r="H27" i="1"/>
  <c r="K27" i="1" s="1"/>
  <c r="H26" i="1"/>
  <c r="K26" i="1" s="1"/>
  <c r="H25" i="1"/>
  <c r="K25" i="1" s="1"/>
  <c r="H24" i="1"/>
  <c r="K24" i="1" s="1"/>
  <c r="H22" i="1"/>
  <c r="K22" i="1" s="1"/>
  <c r="H21" i="1"/>
  <c r="K21" i="1" s="1"/>
  <c r="H20" i="1"/>
  <c r="K20" i="1" s="1"/>
  <c r="H19" i="1"/>
  <c r="K19" i="1" s="1"/>
  <c r="H18" i="1"/>
  <c r="K18" i="1" s="1"/>
  <c r="H12" i="1"/>
  <c r="K12" i="1" s="1"/>
  <c r="H10" i="1"/>
  <c r="H45" i="1" l="1"/>
  <c r="K45" i="1" s="1"/>
  <c r="H15" i="1"/>
  <c r="E11" i="11" s="1"/>
  <c r="H29" i="1"/>
  <c r="K29" i="1" s="1"/>
  <c r="F39" i="1"/>
  <c r="H39" i="1" s="1"/>
  <c r="F34" i="1"/>
  <c r="H34" i="1" l="1"/>
  <c r="F43" i="1"/>
  <c r="K34" i="1" l="1"/>
  <c r="H43" i="1"/>
  <c r="D53" i="1" l="1"/>
  <c r="D43" i="1"/>
  <c r="D29" i="1"/>
  <c r="D15" i="1"/>
  <c r="D55" i="1" l="1"/>
  <c r="D57" i="1" s="1"/>
  <c r="D63" i="1" s="1"/>
  <c r="H47" i="1"/>
  <c r="D14" i="10" l="1"/>
  <c r="D16" i="10" s="1"/>
  <c r="D20" i="10" s="1"/>
  <c r="F48" i="1" s="1"/>
  <c r="H48" i="1" l="1"/>
  <c r="K48" i="1" l="1"/>
  <c r="E12" i="11"/>
  <c r="E14" i="11" s="1"/>
  <c r="E16" i="11" l="1"/>
  <c r="H50" i="1" l="1"/>
  <c r="E18" i="11"/>
  <c r="E20" i="11" s="1"/>
  <c r="H49" i="1" s="1"/>
  <c r="E22" i="11" l="1"/>
  <c r="F49" i="1"/>
  <c r="F13" i="13"/>
  <c r="H53" i="1"/>
  <c r="H55" i="1" s="1"/>
  <c r="F50" i="1"/>
  <c r="F12" i="13" l="1"/>
  <c r="H57" i="1"/>
  <c r="H63" i="1" s="1"/>
  <c r="F19" i="13" s="1"/>
  <c r="F53" i="1"/>
  <c r="F55" i="1" s="1"/>
  <c r="F57" i="1" s="1"/>
  <c r="F63" i="1" s="1"/>
  <c r="F14" i="13" l="1"/>
  <c r="F17" i="13" s="1"/>
  <c r="F16" i="13" l="1"/>
  <c r="F18" i="13" l="1"/>
  <c r="F20" i="13" l="1"/>
  <c r="F22" i="13" l="1"/>
  <c r="I10" i="1" l="1"/>
  <c r="I39" i="1" l="1"/>
  <c r="I15" i="1"/>
  <c r="I47" i="1"/>
  <c r="K10" i="1"/>
  <c r="K15" i="1" s="1"/>
  <c r="K47" i="1" l="1"/>
  <c r="K39" i="1"/>
  <c r="I43" i="1"/>
  <c r="I50" i="1" l="1"/>
  <c r="I49" i="1" s="1"/>
  <c r="K43" i="1"/>
  <c r="K50" i="1" l="1"/>
  <c r="K49" i="1"/>
  <c r="I53" i="1"/>
  <c r="I55" i="1" s="1"/>
  <c r="I57" i="1" s="1"/>
  <c r="I63" i="1" s="1"/>
  <c r="K53" i="1" l="1"/>
  <c r="K55" i="1" s="1"/>
  <c r="K57" i="1" s="1"/>
  <c r="K63" i="1" s="1"/>
</calcChain>
</file>

<file path=xl/sharedStrings.xml><?xml version="1.0" encoding="utf-8"?>
<sst xmlns="http://schemas.openxmlformats.org/spreadsheetml/2006/main" count="520" uniqueCount="291">
  <si>
    <t>Operating Revenues</t>
  </si>
  <si>
    <t>Service Revenues - Water</t>
  </si>
  <si>
    <t>Service Revenues - Sewer</t>
  </si>
  <si>
    <t>Uncollectible Accounts</t>
  </si>
  <si>
    <t>Miscellaneous Revenues</t>
  </si>
  <si>
    <t>Total Operating Revenues</t>
  </si>
  <si>
    <t>Maintenance Expenses</t>
  </si>
  <si>
    <t>Purchase Water/Sewer</t>
  </si>
  <si>
    <t>Purchased Power</t>
  </si>
  <si>
    <t>Maintenance and Repair</t>
  </si>
  <si>
    <t>Maintenance testing</t>
  </si>
  <si>
    <t>Meter Reading</t>
  </si>
  <si>
    <t>Chemicals</t>
  </si>
  <si>
    <t>Transportation</t>
  </si>
  <si>
    <t>Operating Exp. Charged to Plant</t>
  </si>
  <si>
    <t>Outside Services - Other</t>
  </si>
  <si>
    <t>Total</t>
  </si>
  <si>
    <t>General Expenses</t>
  </si>
  <si>
    <t>Salaries and Wages</t>
  </si>
  <si>
    <t>Office Supplies &amp; Other Office Exp.</t>
  </si>
  <si>
    <t>Regulatory Commission Exp.</t>
  </si>
  <si>
    <t>Pension &amp; Other Benefits</t>
  </si>
  <si>
    <t>Rent</t>
  </si>
  <si>
    <t>Insurance</t>
  </si>
  <si>
    <t>Office Utilities</t>
  </si>
  <si>
    <t>Miscellaneous</t>
  </si>
  <si>
    <t>Depreciation</t>
  </si>
  <si>
    <t>Amortization of PAA</t>
  </si>
  <si>
    <t>Taxes Other Than Income</t>
  </si>
  <si>
    <t>Income Taxes - Federal</t>
  </si>
  <si>
    <t>Income Taxes - State</t>
  </si>
  <si>
    <t>Amortization of CIAC</t>
  </si>
  <si>
    <t>Total Operating Expenses</t>
  </si>
  <si>
    <t>Net Operating Income</t>
  </si>
  <si>
    <t>Other Income</t>
  </si>
  <si>
    <t>Interest During Construction</t>
  </si>
  <si>
    <t>Net Income</t>
  </si>
  <si>
    <t>Water Service Corporation of Kentucky</t>
  </si>
  <si>
    <t>Case No. 2013 - 00237</t>
  </si>
  <si>
    <t>Test Year 12/31/2012</t>
  </si>
  <si>
    <t>Interest on Debt</t>
  </si>
  <si>
    <t>Expense Reduction Related to Clinton Sewer Ops</t>
  </si>
  <si>
    <t>Charitable Contributions</t>
  </si>
  <si>
    <t>Operating Expenses</t>
  </si>
  <si>
    <t>Less: State and Federal Income Taxes</t>
  </si>
  <si>
    <t>Operating Expenses Net of Income Taxes</t>
  </si>
  <si>
    <t>Divide by Operating Ratio</t>
  </si>
  <si>
    <t>Revenue to Cover Operating Ratio</t>
  </si>
  <si>
    <t>Less: Operating Expenses Net of Income Taxes</t>
  </si>
  <si>
    <t>Net Operating Income After Income Taxes</t>
  </si>
  <si>
    <t>Multiplied by Gross Up Factor</t>
  </si>
  <si>
    <t>Recommended Adjustment</t>
  </si>
  <si>
    <t>Pro Forma</t>
  </si>
  <si>
    <t>Adjustment</t>
  </si>
  <si>
    <t>Average of Last Two Cases</t>
  </si>
  <si>
    <t>Unamortized Costs from Last Case</t>
  </si>
  <si>
    <t>Total Pro Forma Rate Case Costs</t>
  </si>
  <si>
    <t>Company Claim</t>
  </si>
  <si>
    <t>Requested Amortization Period (Yrs.)</t>
  </si>
  <si>
    <t>Annual Amortization</t>
  </si>
  <si>
    <t>Bad Debt Expense</t>
  </si>
  <si>
    <t>Cost of Project Phoenix</t>
  </si>
  <si>
    <t>Interest Expense</t>
  </si>
  <si>
    <t>Taxable Income</t>
  </si>
  <si>
    <t>State Taxes @ 6%</t>
  </si>
  <si>
    <t>Federal Taxable Income</t>
  </si>
  <si>
    <t>Federal Taxes @ 34%</t>
  </si>
  <si>
    <t>Total Income Taxes</t>
  </si>
  <si>
    <t>Revenue</t>
  </si>
  <si>
    <t>WSCK</t>
  </si>
  <si>
    <t>Present Rates</t>
  </si>
  <si>
    <t>Proposed</t>
  </si>
  <si>
    <t>(A)</t>
  </si>
  <si>
    <t>(A) Bad Debt Expenses transferred from revenue reduction to expense increase.</t>
  </si>
  <si>
    <t>Sources:</t>
  </si>
  <si>
    <t>(B)</t>
  </si>
  <si>
    <t>Revenue Requirement Summary</t>
  </si>
  <si>
    <t>Maintenance</t>
  </si>
  <si>
    <t>General</t>
  </si>
  <si>
    <t>Expenses</t>
  </si>
  <si>
    <t>Payroll Tax Expense</t>
  </si>
  <si>
    <t>Salary and Wage Expense Adjustment</t>
  </si>
  <si>
    <t>FICA Tax Rate</t>
  </si>
  <si>
    <t>Payroll Tax Adjustment</t>
  </si>
  <si>
    <t>(B) Company Filing, w/p [b].</t>
  </si>
  <si>
    <t>(C)</t>
  </si>
  <si>
    <t>Regulatory Commission Expense</t>
  </si>
  <si>
    <t>(B) Company Filing, w/p [d].</t>
  </si>
  <si>
    <t>(D)</t>
  </si>
  <si>
    <t>Pension and Other Benefits</t>
  </si>
  <si>
    <t>Pension and Other Benefits Adjustment</t>
  </si>
  <si>
    <t>(E)</t>
  </si>
  <si>
    <t xml:space="preserve">Depreciation Expense </t>
  </si>
  <si>
    <t>(A) Testimony of Mr. Baryenbruch, page 6.</t>
  </si>
  <si>
    <t>(B) Company Filing, w/p [p-4].</t>
  </si>
  <si>
    <t>(F)</t>
  </si>
  <si>
    <t>(G)</t>
  </si>
  <si>
    <t>Expense Reduction Relating to Clinton Operations</t>
  </si>
  <si>
    <t>Income Tax Expenses</t>
  </si>
  <si>
    <t>Pro Forma Revenue Present Rates</t>
  </si>
  <si>
    <t>Pro Forma Expenses</t>
  </si>
  <si>
    <t>Pro Forma Interest Expense</t>
  </si>
  <si>
    <t>(A) Schedule ACC-1.</t>
  </si>
  <si>
    <t>(B) Reflects statutory income tax rate, per Company Filing, w/p [g ].</t>
  </si>
  <si>
    <t>(I)</t>
  </si>
  <si>
    <t>Weighted Cost of Debt</t>
  </si>
  <si>
    <t>Interest Expense Adjustment</t>
  </si>
  <si>
    <t>Allocation to WSCK (%)</t>
  </si>
  <si>
    <t>Allocation to WSCK ($)</t>
  </si>
  <si>
    <t xml:space="preserve">      at cost of 6.6%.</t>
  </si>
  <si>
    <t>Accumulated Depreciation</t>
  </si>
  <si>
    <t>Percent Not Depreciated</t>
  </si>
  <si>
    <t xml:space="preserve">(D) Company Filing, w/p [h-1].  Reflects 52.44% debt </t>
  </si>
  <si>
    <t>(C) Derived from Company Filing, w/p [p-4].</t>
  </si>
  <si>
    <t>Required Revenue Increase</t>
  </si>
  <si>
    <t>Service Company - Allocated Expenses</t>
  </si>
  <si>
    <t>(J)</t>
  </si>
  <si>
    <t>Allocated Expenses:</t>
  </si>
  <si>
    <t>Subtotal</t>
  </si>
  <si>
    <t>(A) Company Filing, Workpapers "Linked TB".</t>
  </si>
  <si>
    <t>Total Adjustment</t>
  </si>
  <si>
    <t>(B) Company Filing, w/p [b].  Includes salaries, payroll taxes,</t>
  </si>
  <si>
    <t xml:space="preserve">     and related benefits.</t>
  </si>
  <si>
    <t>Miscellaneous Adjustments</t>
  </si>
  <si>
    <t>Total Recommended Adjustments</t>
  </si>
  <si>
    <t>(A) Company Filing, Workpaper "Linked TB", Account 5735.</t>
  </si>
  <si>
    <t>(B) Company Filing, Workpaper "Linked TB", Account 5795.</t>
  </si>
  <si>
    <t>Adjustment for Salary Increase</t>
  </si>
  <si>
    <t>(A) Company Filing, w/p [b-2].</t>
  </si>
  <si>
    <t>Operating Expense Charged to Plant</t>
  </si>
  <si>
    <t>Schedule ACC-4</t>
  </si>
  <si>
    <t>(A) Response to AG 1-80.</t>
  </si>
  <si>
    <t>Schedule ACC-11</t>
  </si>
  <si>
    <t>Schedule ACC-7</t>
  </si>
  <si>
    <t>Schedule ACC-12</t>
  </si>
  <si>
    <t>(B) Reflects Commission's 88% Operating Ratio Methodology.</t>
  </si>
  <si>
    <t>Schedule ACC-6</t>
  </si>
  <si>
    <t>Revenue Multiplier</t>
  </si>
  <si>
    <t>Uncollectible Costs</t>
  </si>
  <si>
    <t>Regulatory Assessment</t>
  </si>
  <si>
    <t>State Taxable Income</t>
  </si>
  <si>
    <t>State Income Taxes @ 6%</t>
  </si>
  <si>
    <t>Federal Income Taxes @ 34%</t>
  </si>
  <si>
    <t>Operating Income</t>
  </si>
  <si>
    <t>(A) Company Filing, Workpaper [a].</t>
  </si>
  <si>
    <t>(B) Rate per response to AG 2-4.</t>
  </si>
  <si>
    <t>Current Net Operating Income After Income Taxes</t>
  </si>
  <si>
    <t>Net Operating Income Adjustment</t>
  </si>
  <si>
    <t>Schedule ACC-10</t>
  </si>
  <si>
    <t>Schedule ACC-8</t>
  </si>
  <si>
    <t>Margin @15%</t>
  </si>
  <si>
    <t>Pro Forma Clinton Costs</t>
  </si>
  <si>
    <t>(C) Company Filing, Schedule B, page 1.</t>
  </si>
  <si>
    <t>(A) Response to Staff 2-2.</t>
  </si>
  <si>
    <t xml:space="preserve">(B) Reflects terms of the contract provided in response </t>
  </si>
  <si>
    <t xml:space="preserve">      to Staff 3-6.</t>
  </si>
  <si>
    <t xml:space="preserve">(A) Company Filing, Schedule B, page 1 and w/p [b]. </t>
  </si>
  <si>
    <t>Schedule ACC-14</t>
  </si>
  <si>
    <t>(C) Company Filing, w/p [b-2].</t>
  </si>
  <si>
    <t>Memberships</t>
  </si>
  <si>
    <t>Penalties/Fines</t>
  </si>
  <si>
    <t>Other Misc. Expenses</t>
  </si>
  <si>
    <t>Holiday Events/Picnics</t>
  </si>
  <si>
    <t>Public Subscriptions/Tapes</t>
  </si>
  <si>
    <t>Employment Finder Fees</t>
  </si>
  <si>
    <t>Temporary Employees - Clerical</t>
  </si>
  <si>
    <t>Travel - Lodging</t>
  </si>
  <si>
    <t>Travel - Transportation</t>
  </si>
  <si>
    <t>Travel - Airfare</t>
  </si>
  <si>
    <t>Travel - Meals</t>
  </si>
  <si>
    <t>Travel - Entertainment</t>
  </si>
  <si>
    <t>Travel - Other</t>
  </si>
  <si>
    <t>Corporate Labor, Payroll Taxes, Employee Benefits</t>
  </si>
  <si>
    <t>Corporate Costs Charged to Plant</t>
  </si>
  <si>
    <t>Maintenance Expenses (Operator  Costs)</t>
  </si>
  <si>
    <t>General Expenses (CSR Costs)</t>
  </si>
  <si>
    <t>Total 401K Contribution Rate</t>
  </si>
  <si>
    <t>Advertising Costs</t>
  </si>
  <si>
    <t>Test Year Actual Clinton Revenues</t>
  </si>
  <si>
    <t>Appendix B</t>
  </si>
  <si>
    <t>[A]</t>
  </si>
  <si>
    <t>[B]</t>
  </si>
  <si>
    <t>[C]</t>
  </si>
  <si>
    <t>[D]</t>
  </si>
  <si>
    <t>[E]</t>
  </si>
  <si>
    <t>[F]</t>
  </si>
  <si>
    <t>[G]</t>
  </si>
  <si>
    <t>Direct Expenses (AA General Ledger)</t>
  </si>
  <si>
    <t>Indirect/Allocated Expenses (UA Ledger)</t>
  </si>
  <si>
    <t>[A] From AG Schedule ACC-6, Column (A)</t>
  </si>
  <si>
    <t>Schedule LY-R6</t>
  </si>
  <si>
    <t>(B) 38,883 - (38,883/1.03) - Erroneous extra salary increase for Operations Employee 11</t>
  </si>
  <si>
    <t>345 WSC - KY</t>
  </si>
  <si>
    <t>[1]</t>
  </si>
  <si>
    <t>800 Midwest Region</t>
  </si>
  <si>
    <t>860 State of KY</t>
  </si>
  <si>
    <t>102 RVP SE/South/West</t>
  </si>
  <si>
    <t>102 RVP Atl/Midwest</t>
  </si>
  <si>
    <t>102 without RVP</t>
  </si>
  <si>
    <t>800 Midwest Cost Center</t>
  </si>
  <si>
    <t>860 State of Ky Cost Center</t>
  </si>
  <si>
    <t>102 RVP Cost Center</t>
  </si>
  <si>
    <t>102 UI Cost Center</t>
  </si>
  <si>
    <t>Allocated to WSC of KY</t>
  </si>
  <si>
    <t>Account Number</t>
  </si>
  <si>
    <t>Account Description</t>
  </si>
  <si>
    <t>Schedule LY-R6A</t>
  </si>
  <si>
    <t>Removed by AG in Schedule ACC-6</t>
  </si>
  <si>
    <t>Total Cost Center already removed in wp-r</t>
  </si>
  <si>
    <t>Removal of Expenses by AG - Schedule ACC-6, Column (A)</t>
  </si>
  <si>
    <t>Total Allocated Expenses already removed, referenced in w/p r and AG DR 2-7</t>
  </si>
  <si>
    <t>[1] Per ERC</t>
  </si>
  <si>
    <t>Appendix A</t>
  </si>
  <si>
    <t>Schedule LY-R1</t>
  </si>
  <si>
    <t>Rebuttal</t>
  </si>
  <si>
    <t>Per Company Filing</t>
  </si>
  <si>
    <t>Rebuttal position pro forma salaries</t>
  </si>
  <si>
    <t xml:space="preserve">      General Expenses including CSRs and Corporate costs.</t>
  </si>
  <si>
    <t>Schedule LY-R2</t>
  </si>
  <si>
    <t>Corporate Costs</t>
  </si>
  <si>
    <t>Total Operating expense charged to plant</t>
  </si>
  <si>
    <t>(B) No adjustment necessary.</t>
  </si>
  <si>
    <t>DO NOT INCLUDE</t>
  </si>
  <si>
    <t>Company Rebuttal Salary and Wage Expense Adjustment</t>
  </si>
  <si>
    <t>Total Adjustment per AG</t>
  </si>
  <si>
    <t>Company Rebuttal Adjustment</t>
  </si>
  <si>
    <t xml:space="preserve">(to remove double counting of AG </t>
  </si>
  <si>
    <t>adjustment and include corporate costs)</t>
  </si>
  <si>
    <t>Company Filing Depreciation Expense</t>
  </si>
  <si>
    <t>(C) Schedule ACC-14.</t>
  </si>
  <si>
    <t>Revenue Adjustment (Increase)</t>
  </si>
  <si>
    <t>(A) Schedule LY-R2</t>
  </si>
  <si>
    <t>(B) Schedule LY-R2</t>
  </si>
  <si>
    <t>(C) Schedule ACC-4.</t>
  </si>
  <si>
    <t>(D) Schedule LY-R3</t>
  </si>
  <si>
    <t>(A) Schedule LY-R2.</t>
  </si>
  <si>
    <t>(E) Schedule LY-R4</t>
  </si>
  <si>
    <t>(F) Schedule ACC-7.</t>
  </si>
  <si>
    <t>(G) Schedule LY-R5.</t>
  </si>
  <si>
    <t>(H) Schedule ACC-10.</t>
  </si>
  <si>
    <t>(H)</t>
  </si>
  <si>
    <t>(I) Schedule ACC-11.</t>
  </si>
  <si>
    <t>Schedule LY-R3</t>
  </si>
  <si>
    <t>(E) Ref LY-R4A</t>
  </si>
  <si>
    <t>Schedule LY-R4</t>
  </si>
  <si>
    <t>Cost Center</t>
  </si>
  <si>
    <t>ERC %</t>
  </si>
  <si>
    <t>Schedule LY-R5</t>
  </si>
  <si>
    <t>(J) Schedule LY-R6</t>
  </si>
  <si>
    <t>(A) Schedule LY-R1.</t>
  </si>
  <si>
    <t>Total Direct Expenses already removed, referenced in w/p r and AG DR 2-7</t>
  </si>
  <si>
    <t>[H]</t>
  </si>
  <si>
    <t>[I]</t>
  </si>
  <si>
    <t>[J]</t>
  </si>
  <si>
    <t>Total [C] + [F]</t>
  </si>
  <si>
    <t>Difference [A] - [B]</t>
  </si>
  <si>
    <t>Row Labels</t>
  </si>
  <si>
    <t>LVL7</t>
  </si>
  <si>
    <t>Sum of NET</t>
  </si>
  <si>
    <t>LICENSE FEES</t>
  </si>
  <si>
    <t>TRAINING EXPENSE</t>
  </si>
  <si>
    <t>OTHER MISC EXPENSE</t>
  </si>
  <si>
    <t>CLEANING SUPPLIES</t>
  </si>
  <si>
    <t>HOLIDAY EVENTS/PICNICS</t>
  </si>
  <si>
    <t>OFFICE SUPPLY STORES</t>
  </si>
  <si>
    <t>SHIPPING CHARGES</t>
  </si>
  <si>
    <t>OTHER OFFICE EXPENSES</t>
  </si>
  <si>
    <t>TRAVEL LODGING</t>
  </si>
  <si>
    <t>TRAVEL AIRFARE</t>
  </si>
  <si>
    <t>TRAVEL TRANSPORTATION</t>
  </si>
  <si>
    <t>TRAVEL MEALS</t>
  </si>
  <si>
    <t>TRAVEL OTHER</t>
  </si>
  <si>
    <t>FUEL</t>
  </si>
  <si>
    <t>AUTO REPAIR/TIRES</t>
  </si>
  <si>
    <t>WATER-MAINT SUPPLIES</t>
  </si>
  <si>
    <t>UNIFORMS</t>
  </si>
  <si>
    <t>Grand Total</t>
  </si>
  <si>
    <t>ADVERTISING/MARKETING</t>
  </si>
  <si>
    <t>MEMBERSHIPS</t>
  </si>
  <si>
    <t>OFFICE TELECOM</t>
  </si>
  <si>
    <t>COMMUNICATION EXPENSE</t>
  </si>
  <si>
    <t>HEALTH COSTS &amp; OTHER</t>
  </si>
  <si>
    <t>HEALTH INS REIMBURSEMENTS</t>
  </si>
  <si>
    <t>OTHER EMP PENSION/BENEFITS</t>
  </si>
  <si>
    <t>COMPUTER SUPPLIES</t>
  </si>
  <si>
    <t>KITCHEN SUPPLIES</t>
  </si>
  <si>
    <t>PRINTING/BLUEPRINTS</t>
  </si>
  <si>
    <t>TRAVEL ENTERTAINMENT</t>
  </si>
  <si>
    <t>Revised Direct AA amount to be removed = [D] -[E]</t>
  </si>
  <si>
    <t>Revised Allocated UA amount to be removed = [G] -[H]</t>
  </si>
  <si>
    <t>Revised Total = [F] + [I]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</si>
</sst>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_);\(0\)"/>
    <numFmt numFmtId="168" formatCode="0.00000"/>
    <numFmt numFmtId="169" formatCode="#."/>
    <numFmt numFmtId="170" formatCode="0.000000"/>
    <numFmt numFmtId="171" formatCode="#,##0.000000"/>
    <numFmt numFmtId="172" formatCode="#########"/>
    <numFmt numFmtId="173" formatCode="##"/>
    <numFmt numFmtId="174" formatCode="0.0%"/>
    <numFmt numFmtId="175" formatCode="mm/dd/yy"/>
    <numFmt numFmtId="176" formatCode="mm/yy"/>
    <numFmt numFmtId="177" formatCode="_([$€-2]* #,##0.00_);_([$€-2]* \(#,##0.00\);_([$€-2]* &quot;-&quot;??_)"/>
    <numFmt numFmtId="178" formatCode="[$-409]mmm\-yy;@"/>
    <numFmt numFmtId="179" formatCode="[$-409]mmmm\-yy;@"/>
    <numFmt numFmtId="180" formatCode="&quot;$&quot;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"/>
      <family val="2"/>
    </font>
    <font>
      <sz val="10"/>
      <name val="Bookman Old Styl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eneva"/>
    </font>
    <font>
      <sz val="10"/>
      <name val="Courier"/>
      <family val="3"/>
    </font>
    <font>
      <sz val="12"/>
      <name val="Times New Roman"/>
      <family val="1"/>
    </font>
    <font>
      <sz val="10"/>
      <name val="Arial"/>
      <family val="2"/>
    </font>
    <font>
      <sz val="10"/>
      <name val="Book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5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Genev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2" fontId="9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173" fontId="15" fillId="0" borderId="0" applyFont="0"/>
    <xf numFmtId="37" fontId="8" fillId="0" borderId="0"/>
    <xf numFmtId="37" fontId="8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7" fontId="8" fillId="0" borderId="0"/>
    <xf numFmtId="37" fontId="8" fillId="0" borderId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174" fontId="8" fillId="0" borderId="0"/>
    <xf numFmtId="175" fontId="8" fillId="0" borderId="0"/>
    <xf numFmtId="175" fontId="8" fillId="0" borderId="0"/>
    <xf numFmtId="44" fontId="16" fillId="0" borderId="0" applyFont="0" applyFill="0" applyBorder="0" applyAlignment="0" applyProtection="0"/>
    <xf numFmtId="14" fontId="15" fillId="0" borderId="0"/>
    <xf numFmtId="176" fontId="9" fillId="0" borderId="0" applyFont="0" applyAlignment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>
      <alignment horizontal="right"/>
    </xf>
    <xf numFmtId="0" fontId="8" fillId="0" borderId="0">
      <alignment horizontal="right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49" fontId="8" fillId="0" borderId="0">
      <alignment horizontal="center"/>
    </xf>
    <xf numFmtId="49" fontId="8" fillId="0" borderId="0">
      <alignment horizontal="center"/>
    </xf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0" borderId="0"/>
    <xf numFmtId="17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179" fontId="16" fillId="0" borderId="0"/>
    <xf numFmtId="17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178" fontId="1" fillId="0" borderId="0"/>
    <xf numFmtId="178" fontId="16" fillId="0" borderId="0"/>
    <xf numFmtId="0" fontId="18" fillId="0" borderId="0"/>
    <xf numFmtId="177" fontId="10" fillId="0" borderId="0"/>
    <xf numFmtId="177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8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8" fillId="0" borderId="0"/>
    <xf numFmtId="0" fontId="16" fillId="0" borderId="0"/>
    <xf numFmtId="0" fontId="17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8" fillId="23" borderId="8" applyNumberFormat="0" applyFon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172" fontId="9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43" fontId="3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179" fontId="36" fillId="0" borderId="0"/>
    <xf numFmtId="179" fontId="18" fillId="0" borderId="0"/>
    <xf numFmtId="179" fontId="18" fillId="0" borderId="0"/>
    <xf numFmtId="0" fontId="37" fillId="0" borderId="0"/>
    <xf numFmtId="0" fontId="1" fillId="0" borderId="0"/>
    <xf numFmtId="0" fontId="1" fillId="0" borderId="0"/>
    <xf numFmtId="178" fontId="1" fillId="0" borderId="0"/>
    <xf numFmtId="179" fontId="1" fillId="0" borderId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3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 applyBorder="1"/>
    <xf numFmtId="164" fontId="2" fillId="0" borderId="1" xfId="1" applyNumberFormat="1" applyFont="1" applyBorder="1"/>
    <xf numFmtId="5" fontId="0" fillId="0" borderId="0" xfId="0" applyNumberFormat="1"/>
    <xf numFmtId="3" fontId="0" fillId="0" borderId="0" xfId="0" applyNumberFormat="1" applyAlignment="1">
      <alignment horizontal="center"/>
    </xf>
    <xf numFmtId="0" fontId="5" fillId="0" borderId="0" xfId="0" applyFont="1"/>
    <xf numFmtId="5" fontId="6" fillId="0" borderId="0" xfId="1" applyNumberFormat="1" applyFont="1"/>
    <xf numFmtId="5" fontId="0" fillId="0" borderId="0" xfId="0" applyNumberFormat="1" applyAlignment="1">
      <alignment horizontal="center"/>
    </xf>
    <xf numFmtId="164" fontId="3" fillId="0" borderId="0" xfId="1" applyNumberFormat="1" applyFont="1" applyAlignment="1">
      <alignment horizontal="center"/>
    </xf>
    <xf numFmtId="166" fontId="0" fillId="0" borderId="0" xfId="0" applyNumberFormat="1"/>
    <xf numFmtId="1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0" applyNumberFormat="1" applyBorder="1"/>
    <xf numFmtId="164" fontId="2" fillId="0" borderId="0" xfId="1" applyNumberFormat="1" applyFont="1" applyAlignment="1">
      <alignment horizontal="left"/>
    </xf>
    <xf numFmtId="169" fontId="0" fillId="0" borderId="0" xfId="0" applyNumberFormat="1"/>
    <xf numFmtId="169" fontId="2" fillId="0" borderId="0" xfId="1" applyNumberFormat="1" applyFont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9" fontId="2" fillId="0" borderId="0" xfId="0" applyNumberFormat="1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5" fontId="2" fillId="0" borderId="0" xfId="0" applyNumberFormat="1" applyFont="1"/>
    <xf numFmtId="164" fontId="2" fillId="0" borderId="0" xfId="0" applyNumberFormat="1" applyFont="1" applyAlignment="1">
      <alignment horizontal="center"/>
    </xf>
    <xf numFmtId="5" fontId="4" fillId="0" borderId="0" xfId="0" applyNumberFormat="1" applyFont="1"/>
    <xf numFmtId="164" fontId="2" fillId="0" borderId="1" xfId="0" applyNumberFormat="1" applyFont="1" applyBorder="1"/>
    <xf numFmtId="37" fontId="2" fillId="0" borderId="1" xfId="0" applyNumberFormat="1" applyFont="1" applyBorder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5" fontId="2" fillId="0" borderId="0" xfId="0" applyNumberFormat="1" applyFont="1" applyAlignment="1">
      <alignment horizontal="center"/>
    </xf>
    <xf numFmtId="37" fontId="2" fillId="0" borderId="0" xfId="0" applyNumberFormat="1" applyFont="1"/>
    <xf numFmtId="16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5" fontId="2" fillId="0" borderId="0" xfId="0" applyNumberFormat="1" applyFont="1" applyAlignment="1"/>
    <xf numFmtId="164" fontId="2" fillId="0" borderId="1" xfId="0" applyNumberFormat="1" applyFont="1" applyBorder="1" applyAlignment="1"/>
    <xf numFmtId="164" fontId="2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5" fontId="6" fillId="0" borderId="0" xfId="0" applyNumberFormat="1" applyFont="1" applyAlignment="1"/>
    <xf numFmtId="37" fontId="2" fillId="0" borderId="0" xfId="0" applyNumberFormat="1" applyFont="1" applyAlignment="1">
      <alignment horizontal="center"/>
    </xf>
    <xf numFmtId="5" fontId="6" fillId="0" borderId="0" xfId="0" applyNumberFormat="1" applyFont="1"/>
    <xf numFmtId="10" fontId="2" fillId="0" borderId="1" xfId="0" applyNumberFormat="1" applyFont="1" applyBorder="1"/>
    <xf numFmtId="1" fontId="2" fillId="0" borderId="0" xfId="0" applyNumberFormat="1" applyFont="1" applyBorder="1"/>
    <xf numFmtId="3" fontId="2" fillId="0" borderId="0" xfId="0" applyNumberFormat="1" applyFont="1" applyBorder="1"/>
    <xf numFmtId="1" fontId="2" fillId="0" borderId="0" xfId="0" applyNumberFormat="1" applyFont="1"/>
    <xf numFmtId="166" fontId="2" fillId="0" borderId="0" xfId="0" applyNumberFormat="1" applyFont="1"/>
    <xf numFmtId="0" fontId="2" fillId="0" borderId="0" xfId="0" applyFont="1" applyBorder="1"/>
    <xf numFmtId="164" fontId="2" fillId="0" borderId="0" xfId="0" applyNumberFormat="1" applyFont="1" applyBorder="1"/>
    <xf numFmtId="10" fontId="2" fillId="0" borderId="0" xfId="0" applyNumberFormat="1" applyFont="1"/>
    <xf numFmtId="3" fontId="2" fillId="0" borderId="1" xfId="0" applyNumberFormat="1" applyFont="1" applyBorder="1"/>
    <xf numFmtId="37" fontId="2" fillId="0" borderId="0" xfId="0" applyNumberFormat="1" applyFont="1" applyBorder="1"/>
    <xf numFmtId="166" fontId="6" fillId="0" borderId="0" xfId="0" applyNumberFormat="1" applyFont="1"/>
    <xf numFmtId="169" fontId="2" fillId="0" borderId="0" xfId="0" applyNumberFormat="1" applyFont="1" applyBorder="1"/>
    <xf numFmtId="1" fontId="2" fillId="0" borderId="1" xfId="0" applyNumberFormat="1" applyFont="1" applyBorder="1"/>
    <xf numFmtId="1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0" fontId="2" fillId="0" borderId="0" xfId="0" applyNumberFormat="1" applyFont="1" applyBorder="1"/>
    <xf numFmtId="164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5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5" fontId="2" fillId="0" borderId="0" xfId="0" applyNumberFormat="1" applyFont="1" applyAlignment="1">
      <alignment horizontal="right"/>
    </xf>
    <xf numFmtId="10" fontId="2" fillId="0" borderId="1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5" fontId="2" fillId="0" borderId="0" xfId="0" applyNumberFormat="1" applyFont="1" applyBorder="1"/>
    <xf numFmtId="166" fontId="4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70" fontId="2" fillId="0" borderId="0" xfId="0" applyNumberFormat="1" applyFont="1" applyAlignment="1">
      <alignment horizontal="right"/>
    </xf>
    <xf numFmtId="170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6" fontId="2" fillId="0" borderId="0" xfId="0" applyNumberFormat="1" applyFont="1" applyAlignment="1"/>
    <xf numFmtId="170" fontId="2" fillId="0" borderId="1" xfId="0" applyNumberFormat="1" applyFont="1" applyBorder="1" applyAlignment="1">
      <alignment horizontal="right"/>
    </xf>
    <xf numFmtId="0" fontId="2" fillId="0" borderId="0" xfId="0" applyFont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Alignment="1"/>
    <xf numFmtId="10" fontId="2" fillId="0" borderId="0" xfId="0" applyNumberFormat="1" applyFont="1" applyAlignment="1"/>
    <xf numFmtId="170" fontId="4" fillId="0" borderId="0" xfId="0" applyNumberFormat="1" applyFont="1" applyBorder="1" applyAlignment="1">
      <alignment horizontal="right"/>
    </xf>
    <xf numFmtId="5" fontId="4" fillId="0" borderId="0" xfId="1" applyNumberFormat="1" applyFont="1" applyAlignment="1"/>
    <xf numFmtId="37" fontId="0" fillId="0" borderId="1" xfId="0" applyNumberFormat="1" applyBorder="1"/>
    <xf numFmtId="169" fontId="2" fillId="0" borderId="0" xfId="1" applyNumberFormat="1" applyFont="1" applyBorder="1"/>
    <xf numFmtId="0" fontId="2" fillId="0" borderId="0" xfId="0" applyFont="1"/>
    <xf numFmtId="10" fontId="0" fillId="0" borderId="0" xfId="3" applyNumberFormat="1" applyFont="1"/>
    <xf numFmtId="37" fontId="2" fillId="0" borderId="1" xfId="0" applyNumberFormat="1" applyFont="1" applyFill="1" applyBorder="1"/>
    <xf numFmtId="0" fontId="0" fillId="0" borderId="0" xfId="0"/>
    <xf numFmtId="164" fontId="2" fillId="0" borderId="0" xfId="0" applyNumberFormat="1" applyFont="1" applyFill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wrapText="1"/>
    </xf>
    <xf numFmtId="43" fontId="0" fillId="0" borderId="0" xfId="0" applyNumberFormat="1"/>
    <xf numFmtId="180" fontId="0" fillId="0" borderId="0" xfId="0" applyNumberFormat="1"/>
    <xf numFmtId="43" fontId="0" fillId="0" borderId="1" xfId="0" applyNumberFormat="1" applyBorder="1"/>
    <xf numFmtId="3" fontId="0" fillId="0" borderId="0" xfId="0" applyNumberFormat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Fill="1" applyBorder="1"/>
    <xf numFmtId="37" fontId="2" fillId="0" borderId="0" xfId="0" applyNumberFormat="1" applyFont="1" applyFill="1"/>
    <xf numFmtId="164" fontId="4" fillId="0" borderId="0" xfId="0" applyNumberFormat="1" applyFont="1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43" fontId="0" fillId="0" borderId="11" xfId="0" applyNumberFormat="1" applyBorder="1"/>
    <xf numFmtId="10" fontId="0" fillId="0" borderId="0" xfId="0" applyNumberFormat="1"/>
    <xf numFmtId="164" fontId="2" fillId="0" borderId="0" xfId="0" applyNumberFormat="1" applyFont="1" applyBorder="1" applyAlignment="1"/>
    <xf numFmtId="165" fontId="6" fillId="0" borderId="0" xfId="0" applyNumberFormat="1" applyFont="1"/>
    <xf numFmtId="0" fontId="2" fillId="0" borderId="0" xfId="0" applyFont="1" applyFill="1"/>
    <xf numFmtId="0" fontId="5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5" fontId="2" fillId="0" borderId="0" xfId="1" applyNumberFormat="1" applyFont="1" applyFill="1"/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6" fontId="3" fillId="0" borderId="0" xfId="1" applyNumberFormat="1" applyFont="1" applyFill="1" applyBorder="1"/>
    <xf numFmtId="166" fontId="3" fillId="0" borderId="0" xfId="0" applyNumberFormat="1" applyFont="1" applyFill="1" applyBorder="1"/>
    <xf numFmtId="5" fontId="3" fillId="0" borderId="0" xfId="1" applyNumberFormat="1" applyFont="1" applyFill="1" applyBorder="1"/>
    <xf numFmtId="3" fontId="2" fillId="0" borderId="0" xfId="1" applyNumberFormat="1" applyFont="1" applyFill="1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37" fontId="2" fillId="0" borderId="0" xfId="1" applyNumberFormat="1" applyFont="1" applyFill="1"/>
    <xf numFmtId="5" fontId="3" fillId="0" borderId="0" xfId="1" applyNumberFormat="1" applyFont="1" applyFill="1"/>
    <xf numFmtId="5" fontId="3" fillId="0" borderId="0" xfId="0" applyNumberFormat="1" applyFont="1" applyFill="1"/>
    <xf numFmtId="5" fontId="3" fillId="0" borderId="0" xfId="0" applyNumberFormat="1" applyFont="1" applyFill="1" applyBorder="1"/>
    <xf numFmtId="37" fontId="2" fillId="0" borderId="1" xfId="1" applyNumberFormat="1" applyFont="1" applyFill="1" applyBorder="1"/>
    <xf numFmtId="167" fontId="2" fillId="0" borderId="1" xfId="0" applyNumberFormat="1" applyFont="1" applyFill="1" applyBorder="1"/>
    <xf numFmtId="165" fontId="4" fillId="0" borderId="0" xfId="2" applyNumberFormat="1" applyFont="1" applyFill="1"/>
    <xf numFmtId="0" fontId="0" fillId="0" borderId="1" xfId="0" applyBorder="1" applyAlignment="1">
      <alignment horizontal="left"/>
    </xf>
    <xf numFmtId="169" fontId="2" fillId="0" borderId="0" xfId="0" applyNumberFormat="1" applyFont="1" applyFill="1"/>
    <xf numFmtId="164" fontId="2" fillId="0" borderId="0" xfId="0" applyNumberFormat="1" applyFont="1" applyFill="1" applyBorder="1"/>
    <xf numFmtId="166" fontId="2" fillId="0" borderId="0" xfId="0" applyNumberFormat="1" applyFont="1" applyFill="1"/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71" fontId="2" fillId="0" borderId="1" xfId="0" applyNumberFormat="1" applyFont="1" applyFill="1" applyBorder="1"/>
    <xf numFmtId="5" fontId="4" fillId="0" borderId="0" xfId="0" applyNumberFormat="1" applyFont="1" applyFill="1" applyBorder="1"/>
    <xf numFmtId="3" fontId="2" fillId="0" borderId="0" xfId="0" applyNumberFormat="1" applyFont="1" applyFill="1" applyBorder="1"/>
    <xf numFmtId="0" fontId="7" fillId="0" borderId="0" xfId="0" applyFont="1" applyFill="1"/>
    <xf numFmtId="166" fontId="2" fillId="0" borderId="0" xfId="0" applyNumberFormat="1" applyFont="1" applyFill="1" applyBorder="1"/>
    <xf numFmtId="37" fontId="2" fillId="0" borderId="0" xfId="0" applyNumberFormat="1" applyFont="1" applyFill="1" applyBorder="1"/>
    <xf numFmtId="10" fontId="2" fillId="0" borderId="0" xfId="0" applyNumberFormat="1" applyFont="1" applyFill="1"/>
    <xf numFmtId="41" fontId="2" fillId="0" borderId="0" xfId="0" applyNumberFormat="1" applyFont="1"/>
    <xf numFmtId="41" fontId="2" fillId="0" borderId="1" xfId="0" applyNumberFormat="1" applyFont="1" applyBorder="1"/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1" applyNumberFormat="1" applyFont="1"/>
    <xf numFmtId="180" fontId="0" fillId="0" borderId="1" xfId="0" applyNumberFormat="1" applyBorder="1"/>
  </cellXfs>
  <cellStyles count="411">
    <cellStyle name="########" xfId="7"/>
    <cellStyle name="######## 2" xfId="299"/>
    <cellStyle name="20% - Accent1 2" xfId="8"/>
    <cellStyle name="20% - Accent1 2 2" xfId="300"/>
    <cellStyle name="20% - Accent1 3" xfId="9"/>
    <cellStyle name="20% - Accent1 3 2" xfId="301"/>
    <cellStyle name="20% - Accent1 4" xfId="10"/>
    <cellStyle name="20% - Accent2 2" xfId="11"/>
    <cellStyle name="20% - Accent2 2 2" xfId="302"/>
    <cellStyle name="20% - Accent2 3" xfId="12"/>
    <cellStyle name="20% - Accent2 3 2" xfId="303"/>
    <cellStyle name="20% - Accent2 4" xfId="13"/>
    <cellStyle name="20% - Accent3 2" xfId="14"/>
    <cellStyle name="20% - Accent3 2 2" xfId="304"/>
    <cellStyle name="20% - Accent3 3" xfId="15"/>
    <cellStyle name="20% - Accent3 3 2" xfId="305"/>
    <cellStyle name="20% - Accent3 4" xfId="16"/>
    <cellStyle name="20% - Accent4 2" xfId="17"/>
    <cellStyle name="20% - Accent4 2 2" xfId="306"/>
    <cellStyle name="20% - Accent4 3" xfId="18"/>
    <cellStyle name="20% - Accent4 3 2" xfId="307"/>
    <cellStyle name="20% - Accent4 4" xfId="19"/>
    <cellStyle name="20% - Accent5 2" xfId="20"/>
    <cellStyle name="20% - Accent5 2 2" xfId="308"/>
    <cellStyle name="20% - Accent5 3" xfId="21"/>
    <cellStyle name="20% - Accent5 3 2" xfId="309"/>
    <cellStyle name="20% - Accent5 4" xfId="22"/>
    <cellStyle name="20% - Accent6 2" xfId="23"/>
    <cellStyle name="20% - Accent6 2 2" xfId="310"/>
    <cellStyle name="20% - Accent6 3" xfId="24"/>
    <cellStyle name="20% - Accent6 3 2" xfId="311"/>
    <cellStyle name="20% - Accent6 4" xfId="25"/>
    <cellStyle name="40% - Accent1 2" xfId="26"/>
    <cellStyle name="40% - Accent1 2 2" xfId="312"/>
    <cellStyle name="40% - Accent1 3" xfId="27"/>
    <cellStyle name="40% - Accent1 3 2" xfId="313"/>
    <cellStyle name="40% - Accent1 4" xfId="28"/>
    <cellStyle name="40% - Accent2 2" xfId="29"/>
    <cellStyle name="40% - Accent2 2 2" xfId="314"/>
    <cellStyle name="40% - Accent2 3" xfId="30"/>
    <cellStyle name="40% - Accent2 3 2" xfId="315"/>
    <cellStyle name="40% - Accent2 4" xfId="31"/>
    <cellStyle name="40% - Accent3 2" xfId="32"/>
    <cellStyle name="40% - Accent3 2 2" xfId="316"/>
    <cellStyle name="40% - Accent3 3" xfId="33"/>
    <cellStyle name="40% - Accent3 3 2" xfId="317"/>
    <cellStyle name="40% - Accent3 4" xfId="34"/>
    <cellStyle name="40% - Accent4 2" xfId="35"/>
    <cellStyle name="40% - Accent4 2 2" xfId="318"/>
    <cellStyle name="40% - Accent4 3" xfId="36"/>
    <cellStyle name="40% - Accent4 3 2" xfId="319"/>
    <cellStyle name="40% - Accent4 4" xfId="37"/>
    <cellStyle name="40% - Accent5 2" xfId="38"/>
    <cellStyle name="40% - Accent5 2 2" xfId="320"/>
    <cellStyle name="40% - Accent5 3" xfId="39"/>
    <cellStyle name="40% - Accent5 3 2" xfId="321"/>
    <cellStyle name="40% - Accent5 4" xfId="40"/>
    <cellStyle name="40% - Accent6 2" xfId="41"/>
    <cellStyle name="40% - Accent6 2 2" xfId="322"/>
    <cellStyle name="40% - Accent6 3" xfId="42"/>
    <cellStyle name="40% - Accent6 3 2" xfId="323"/>
    <cellStyle name="40% - Accent6 4" xfId="43"/>
    <cellStyle name="60% - Accent1 2" xfId="44"/>
    <cellStyle name="60% - Accent1 2 2" xfId="324"/>
    <cellStyle name="60% - Accent1 3" xfId="45"/>
    <cellStyle name="60% - Accent1 3 2" xfId="325"/>
    <cellStyle name="60% - Accent1 4" xfId="46"/>
    <cellStyle name="60% - Accent2 2" xfId="47"/>
    <cellStyle name="60% - Accent2 2 2" xfId="326"/>
    <cellStyle name="60% - Accent2 3" xfId="48"/>
    <cellStyle name="60% - Accent2 3 2" xfId="327"/>
    <cellStyle name="60% - Accent2 4" xfId="49"/>
    <cellStyle name="60% - Accent3 2" xfId="50"/>
    <cellStyle name="60% - Accent3 2 2" xfId="328"/>
    <cellStyle name="60% - Accent3 3" xfId="51"/>
    <cellStyle name="60% - Accent3 3 2" xfId="329"/>
    <cellStyle name="60% - Accent3 4" xfId="52"/>
    <cellStyle name="60% - Accent4 2" xfId="53"/>
    <cellStyle name="60% - Accent4 2 2" xfId="330"/>
    <cellStyle name="60% - Accent4 3" xfId="54"/>
    <cellStyle name="60% - Accent4 3 2" xfId="331"/>
    <cellStyle name="60% - Accent4 4" xfId="55"/>
    <cellStyle name="60% - Accent5 2" xfId="56"/>
    <cellStyle name="60% - Accent5 2 2" xfId="332"/>
    <cellStyle name="60% - Accent5 3" xfId="57"/>
    <cellStyle name="60% - Accent5 3 2" xfId="333"/>
    <cellStyle name="60% - Accent5 4" xfId="58"/>
    <cellStyle name="60% - Accent6 2" xfId="59"/>
    <cellStyle name="60% - Accent6 2 2" xfId="334"/>
    <cellStyle name="60% - Accent6 3" xfId="60"/>
    <cellStyle name="60% - Accent6 3 2" xfId="335"/>
    <cellStyle name="60% - Accent6 4" xfId="61"/>
    <cellStyle name="Accent1 2" xfId="62"/>
    <cellStyle name="Accent1 2 2" xfId="336"/>
    <cellStyle name="Accent1 3" xfId="63"/>
    <cellStyle name="Accent1 3 2" xfId="337"/>
    <cellStyle name="Accent1 4" xfId="64"/>
    <cellStyle name="Accent2 2" xfId="65"/>
    <cellStyle name="Accent2 2 2" xfId="338"/>
    <cellStyle name="Accent2 3" xfId="66"/>
    <cellStyle name="Accent2 3 2" xfId="339"/>
    <cellStyle name="Accent2 4" xfId="67"/>
    <cellStyle name="Accent3 2" xfId="68"/>
    <cellStyle name="Accent3 2 2" xfId="340"/>
    <cellStyle name="Accent3 3" xfId="69"/>
    <cellStyle name="Accent3 3 2" xfId="341"/>
    <cellStyle name="Accent3 4" xfId="70"/>
    <cellStyle name="Accent4 2" xfId="71"/>
    <cellStyle name="Accent4 2 2" xfId="342"/>
    <cellStyle name="Accent4 3" xfId="72"/>
    <cellStyle name="Accent4 3 2" xfId="343"/>
    <cellStyle name="Accent4 4" xfId="73"/>
    <cellStyle name="Accent5 2" xfId="74"/>
    <cellStyle name="Accent5 2 2" xfId="344"/>
    <cellStyle name="Accent5 3" xfId="75"/>
    <cellStyle name="Accent5 3 2" xfId="345"/>
    <cellStyle name="Accent5 4" xfId="76"/>
    <cellStyle name="Accent6 2" xfId="77"/>
    <cellStyle name="Accent6 2 2" xfId="346"/>
    <cellStyle name="Accent6 3" xfId="78"/>
    <cellStyle name="Accent6 3 2" xfId="347"/>
    <cellStyle name="Accent6 4" xfId="79"/>
    <cellStyle name="Bad 2" xfId="80"/>
    <cellStyle name="Bad 2 2" xfId="348"/>
    <cellStyle name="Bad 3" xfId="81"/>
    <cellStyle name="Bad 3 2" xfId="349"/>
    <cellStyle name="Bad 4" xfId="82"/>
    <cellStyle name="Calculation 2" xfId="83"/>
    <cellStyle name="Calculation 2 2" xfId="350"/>
    <cellStyle name="Calculation 3" xfId="84"/>
    <cellStyle name="Calculation 3 2" xfId="351"/>
    <cellStyle name="Calculation 4" xfId="85"/>
    <cellStyle name="Check Cell 2" xfId="86"/>
    <cellStyle name="Check Cell 2 2" xfId="352"/>
    <cellStyle name="Check Cell 3" xfId="87"/>
    <cellStyle name="Check Cell 3 2" xfId="353"/>
    <cellStyle name="Check Cell 4" xfId="88"/>
    <cellStyle name="Co #" xfId="89"/>
    <cellStyle name="Comma" xfId="1" builtinId="3"/>
    <cellStyle name="Comma 10" xfId="90"/>
    <cellStyle name="Comma 10 2" xfId="91"/>
    <cellStyle name="Comma 11" xfId="92"/>
    <cellStyle name="Comma 12" xfId="354"/>
    <cellStyle name="Comma 13" xfId="93"/>
    <cellStyle name="Comma 13 2" xfId="94"/>
    <cellStyle name="Comma 13 3" xfId="95"/>
    <cellStyle name="Comma 13 3 2" xfId="96"/>
    <cellStyle name="Comma 13 3 2 2" xfId="97"/>
    <cellStyle name="Comma 14" xfId="355"/>
    <cellStyle name="Comma 15" xfId="356"/>
    <cellStyle name="Comma 16" xfId="357"/>
    <cellStyle name="Comma 17" xfId="358"/>
    <cellStyle name="Comma 2" xfId="98"/>
    <cellStyle name="Comma 2 2" xfId="99"/>
    <cellStyle name="Comma 2 2 2" xfId="100"/>
    <cellStyle name="Comma 2 3" xfId="101"/>
    <cellStyle name="Comma 2 5" xfId="102"/>
    <cellStyle name="Comma 3" xfId="103"/>
    <cellStyle name="Comma 3 2" xfId="104"/>
    <cellStyle name="Comma 34" xfId="359"/>
    <cellStyle name="Comma 4" xfId="105"/>
    <cellStyle name="Comma 4 2" xfId="106"/>
    <cellStyle name="Comma 4 3" xfId="360"/>
    <cellStyle name="Comma 4 4" xfId="361"/>
    <cellStyle name="Comma 5" xfId="107"/>
    <cellStyle name="Comma 6" xfId="108"/>
    <cellStyle name="Comma 7" xfId="109"/>
    <cellStyle name="Comma 7 2" xfId="110"/>
    <cellStyle name="Comma 8" xfId="111"/>
    <cellStyle name="Comma 8 2" xfId="112"/>
    <cellStyle name="Comma 8 2 2" xfId="113"/>
    <cellStyle name="Comma 8 2 3" xfId="362"/>
    <cellStyle name="Comma 9" xfId="114"/>
    <cellStyle name="Comma 9 2" xfId="115"/>
    <cellStyle name="Currency" xfId="2" builtinId="4"/>
    <cellStyle name="Currency 2" xfId="5"/>
    <cellStyle name="Currency 2 2" xfId="116"/>
    <cellStyle name="Currency 2 3" xfId="298"/>
    <cellStyle name="Currency 3" xfId="117"/>
    <cellStyle name="Currency 3 2" xfId="118"/>
    <cellStyle name="Currency 3 3" xfId="363"/>
    <cellStyle name="Currency 4" xfId="119"/>
    <cellStyle name="Currency 4 2" xfId="120"/>
    <cellStyle name="Currency 5" xfId="121"/>
    <cellStyle name="Currency 5 2" xfId="364"/>
    <cellStyle name="Currency 6" xfId="365"/>
    <cellStyle name="Date" xfId="122"/>
    <cellStyle name="Date-Regulatory" xfId="123"/>
    <cellStyle name="Euro" xfId="124"/>
    <cellStyle name="Euro 2" xfId="125"/>
    <cellStyle name="Explanatory Text 2" xfId="126"/>
    <cellStyle name="Explanatory Text 2 2" xfId="366"/>
    <cellStyle name="Explanatory Text 3" xfId="127"/>
    <cellStyle name="Explanatory Text 3 2" xfId="367"/>
    <cellStyle name="Explanatory Text 4" xfId="128"/>
    <cellStyle name="Footnote" xfId="129"/>
    <cellStyle name="Footnote 2" xfId="130"/>
    <cellStyle name="Good 2" xfId="131"/>
    <cellStyle name="Good 2 2" xfId="368"/>
    <cellStyle name="Good 3" xfId="132"/>
    <cellStyle name="Good 3 2" xfId="369"/>
    <cellStyle name="Good 4" xfId="133"/>
    <cellStyle name="Heading 1 2" xfId="134"/>
    <cellStyle name="Heading 1 2 2" xfId="370"/>
    <cellStyle name="Heading 1 3" xfId="135"/>
    <cellStyle name="Heading 1 3 2" xfId="371"/>
    <cellStyle name="Heading 1 4" xfId="136"/>
    <cellStyle name="Heading 2 2" xfId="137"/>
    <cellStyle name="Heading 2 2 2" xfId="372"/>
    <cellStyle name="Heading 2 3" xfId="138"/>
    <cellStyle name="Heading 2 3 2" xfId="373"/>
    <cellStyle name="Heading 2 4" xfId="139"/>
    <cellStyle name="Heading 3 2" xfId="140"/>
    <cellStyle name="Heading 3 2 2" xfId="374"/>
    <cellStyle name="Heading 3 3" xfId="141"/>
    <cellStyle name="Heading 3 3 2" xfId="375"/>
    <cellStyle name="Heading 3 4" xfId="142"/>
    <cellStyle name="Heading 4 2" xfId="143"/>
    <cellStyle name="Heading 4 2 2" xfId="376"/>
    <cellStyle name="Heading 4 3" xfId="144"/>
    <cellStyle name="Heading 4 3 2" xfId="377"/>
    <cellStyle name="Heading 4 4" xfId="145"/>
    <cellStyle name="Hyperlink 2" xfId="146"/>
    <cellStyle name="Input 2" xfId="147"/>
    <cellStyle name="Input 2 2" xfId="378"/>
    <cellStyle name="Input 3" xfId="148"/>
    <cellStyle name="Input 3 2" xfId="379"/>
    <cellStyle name="Input 4" xfId="149"/>
    <cellStyle name="Line Number" xfId="150"/>
    <cellStyle name="Line Number 2" xfId="151"/>
    <cellStyle name="Linked Cell 2" xfId="152"/>
    <cellStyle name="Linked Cell 2 2" xfId="380"/>
    <cellStyle name="Linked Cell 3" xfId="153"/>
    <cellStyle name="Linked Cell 3 2" xfId="381"/>
    <cellStyle name="Linked Cell 4" xfId="154"/>
    <cellStyle name="Neutral 2" xfId="155"/>
    <cellStyle name="Neutral 2 2" xfId="382"/>
    <cellStyle name="Neutral 3" xfId="156"/>
    <cellStyle name="Neutral 3 2" xfId="383"/>
    <cellStyle name="Neutral 4" xfId="157"/>
    <cellStyle name="Normal" xfId="0" builtinId="0"/>
    <cellStyle name="Normal 10" xfId="158"/>
    <cellStyle name="Normal 10 2" xfId="159"/>
    <cellStyle name="Normal 10 2 2" xfId="160"/>
    <cellStyle name="Normal 11" xfId="161"/>
    <cellStyle name="Normal 11 2" xfId="162"/>
    <cellStyle name="Normal 12" xfId="163"/>
    <cellStyle name="Normal 12 2" xfId="164"/>
    <cellStyle name="Normal 13" xfId="165"/>
    <cellStyle name="Normal 13 2" xfId="166"/>
    <cellStyle name="Normal 14" xfId="167"/>
    <cellStyle name="Normal 14 2" xfId="168"/>
    <cellStyle name="Normal 15" xfId="169"/>
    <cellStyle name="Normal 15 2" xfId="170"/>
    <cellStyle name="Normal 16" xfId="171"/>
    <cellStyle name="Normal 16 2" xfId="172"/>
    <cellStyle name="Normal 17" xfId="173"/>
    <cellStyle name="Normal 17 2" xfId="174"/>
    <cellStyle name="Normal 18" xfId="175"/>
    <cellStyle name="Normal 18 2" xfId="176"/>
    <cellStyle name="Normal 19" xfId="177"/>
    <cellStyle name="Normal 19 2" xfId="384"/>
    <cellStyle name="Normal 2" xfId="4"/>
    <cellStyle name="Normal 2 10" xfId="178"/>
    <cellStyle name="Normal 2 11" xfId="297"/>
    <cellStyle name="Normal 2 2" xfId="179"/>
    <cellStyle name="Normal 2 2 2" xfId="385"/>
    <cellStyle name="Normal 2 2 2 2" xfId="386"/>
    <cellStyle name="Normal 2 2 2 3" xfId="387"/>
    <cellStyle name="Normal 2 3" xfId="180"/>
    <cellStyle name="Normal 2 4" xfId="181"/>
    <cellStyle name="Normal 2 4 2" xfId="182"/>
    <cellStyle name="Normal 2 4 2 2" xfId="183"/>
    <cellStyle name="Normal 2 5" xfId="184"/>
    <cellStyle name="Normal 2 6" xfId="185"/>
    <cellStyle name="Normal 2 7" xfId="186"/>
    <cellStyle name="Normal 2 8" xfId="187"/>
    <cellStyle name="Normal 2 9" xfId="188"/>
    <cellStyle name="Normal 2_Adjustment to Insurance Expense WSC KY 2008" xfId="189"/>
    <cellStyle name="Normal 20" xfId="190"/>
    <cellStyle name="Normal 20 2" xfId="191"/>
    <cellStyle name="Normal 20 2 2" xfId="192"/>
    <cellStyle name="Normal 20 2 3" xfId="388"/>
    <cellStyle name="Normal 20 2 7" xfId="193"/>
    <cellStyle name="Normal 20 2 8" xfId="194"/>
    <cellStyle name="Normal 20_Xl0000121" xfId="195"/>
    <cellStyle name="Normal 21" xfId="196"/>
    <cellStyle name="Normal 21 2" xfId="197"/>
    <cellStyle name="Normal 22" xfId="198"/>
    <cellStyle name="Normal 22 2" xfId="199"/>
    <cellStyle name="Normal 23" xfId="200"/>
    <cellStyle name="Normal 23 2" xfId="201"/>
    <cellStyle name="Normal 24" xfId="202"/>
    <cellStyle name="Normal 24 2" xfId="389"/>
    <cellStyle name="Normal 25" xfId="203"/>
    <cellStyle name="Normal 26" xfId="204"/>
    <cellStyle name="Normal 26 2" xfId="205"/>
    <cellStyle name="Normal 27" xfId="206"/>
    <cellStyle name="Normal 27 2" xfId="207"/>
    <cellStyle name="Normal 27 2 2" xfId="208"/>
    <cellStyle name="Normal 27 2 3" xfId="209"/>
    <cellStyle name="Normal 27 3" xfId="210"/>
    <cellStyle name="Normal 28" xfId="211"/>
    <cellStyle name="Normal 29" xfId="212"/>
    <cellStyle name="Normal 3" xfId="213"/>
    <cellStyle name="Normal 3 2" xfId="214"/>
    <cellStyle name="Normal 3 3" xfId="215"/>
    <cellStyle name="Normal 3 3 2" xfId="216"/>
    <cellStyle name="Normal 30" xfId="217"/>
    <cellStyle name="Normal 31" xfId="218"/>
    <cellStyle name="Normal 32" xfId="219"/>
    <cellStyle name="Normal 33" xfId="220"/>
    <cellStyle name="Normal 33 2" xfId="390"/>
    <cellStyle name="Normal 34" xfId="221"/>
    <cellStyle name="Normal 35" xfId="222"/>
    <cellStyle name="Normal 36" xfId="223"/>
    <cellStyle name="Normal 37" xfId="224"/>
    <cellStyle name="Normal 38" xfId="225"/>
    <cellStyle name="Normal 39" xfId="226"/>
    <cellStyle name="Normal 4" xfId="227"/>
    <cellStyle name="Normal 4 2" xfId="228"/>
    <cellStyle name="Normal 4 2 2" xfId="229"/>
    <cellStyle name="Normal 4 3" xfId="230"/>
    <cellStyle name="Normal 40" xfId="231"/>
    <cellStyle name="Normal 41" xfId="232"/>
    <cellStyle name="Normal 42" xfId="233"/>
    <cellStyle name="Normal 43" xfId="234"/>
    <cellStyle name="Normal 44" xfId="235"/>
    <cellStyle name="Normal 45" xfId="236"/>
    <cellStyle name="Normal 46" xfId="237"/>
    <cellStyle name="Normal 47" xfId="238"/>
    <cellStyle name="Normal 48" xfId="239"/>
    <cellStyle name="Normal 49" xfId="240"/>
    <cellStyle name="Normal 49 2" xfId="241"/>
    <cellStyle name="Normal 5" xfId="242"/>
    <cellStyle name="Normal 5 2" xfId="243"/>
    <cellStyle name="Normal 5 2 2" xfId="244"/>
    <cellStyle name="Normal 50" xfId="245"/>
    <cellStyle name="Normal 51" xfId="246"/>
    <cellStyle name="Normal 52" xfId="247"/>
    <cellStyle name="Normal 53" xfId="248"/>
    <cellStyle name="Normal 54" xfId="249"/>
    <cellStyle name="Normal 55" xfId="250"/>
    <cellStyle name="Normal 56" xfId="251"/>
    <cellStyle name="Normal 57" xfId="252"/>
    <cellStyle name="Normal 58" xfId="253"/>
    <cellStyle name="Normal 59" xfId="254"/>
    <cellStyle name="Normal 6" xfId="255"/>
    <cellStyle name="Normal 6 2" xfId="256"/>
    <cellStyle name="Normal 6 2 2" xfId="257"/>
    <cellStyle name="Normal 6 2 2 2" xfId="258"/>
    <cellStyle name="Normal 6 2 3" xfId="259"/>
    <cellStyle name="Normal 6 2_Xl0000121" xfId="260"/>
    <cellStyle name="Normal 6 3" xfId="391"/>
    <cellStyle name="Normal 6_Sheet1" xfId="261"/>
    <cellStyle name="Normal 60" xfId="262"/>
    <cellStyle name="Normal 61" xfId="263"/>
    <cellStyle name="Normal 62" xfId="264"/>
    <cellStyle name="Normal 7" xfId="265"/>
    <cellStyle name="Normal 7 2" xfId="266"/>
    <cellStyle name="Normal 7 2 2" xfId="267"/>
    <cellStyle name="Normal 7 3" xfId="268"/>
    <cellStyle name="Normal 7_Xl0000121" xfId="269"/>
    <cellStyle name="Normal 8" xfId="270"/>
    <cellStyle name="Normal 8 2" xfId="271"/>
    <cellStyle name="Normal 9" xfId="272"/>
    <cellStyle name="Normal 9 2" xfId="273"/>
    <cellStyle name="Note 2" xfId="274"/>
    <cellStyle name="Note 2 2" xfId="392"/>
    <cellStyle name="Note 3" xfId="275"/>
    <cellStyle name="Note 3 2" xfId="393"/>
    <cellStyle name="Note 4" xfId="276"/>
    <cellStyle name="Note 4 2" xfId="394"/>
    <cellStyle name="Note 5" xfId="277"/>
    <cellStyle name="Note 5 2" xfId="395"/>
    <cellStyle name="Note 6" xfId="396"/>
    <cellStyle name="Note 6 2" xfId="397"/>
    <cellStyle name="Output 2" xfId="278"/>
    <cellStyle name="Output 2 2" xfId="398"/>
    <cellStyle name="Output 3" xfId="279"/>
    <cellStyle name="Output 3 2" xfId="399"/>
    <cellStyle name="Output 4" xfId="280"/>
    <cellStyle name="Percent" xfId="3" builtinId="5"/>
    <cellStyle name="Percent 12" xfId="400"/>
    <cellStyle name="Percent 2" xfId="6"/>
    <cellStyle name="Percent 2 2" xfId="281"/>
    <cellStyle name="Percent 2 3" xfId="296"/>
    <cellStyle name="Percent 3" xfId="282"/>
    <cellStyle name="Percent 3 2" xfId="283"/>
    <cellStyle name="Percent 3 2 2" xfId="401"/>
    <cellStyle name="Percent 3 3" xfId="402"/>
    <cellStyle name="Percent 4" xfId="284"/>
    <cellStyle name="Percent 4 2" xfId="285"/>
    <cellStyle name="Percent 5" xfId="286"/>
    <cellStyle name="Percent 6" xfId="403"/>
    <cellStyle name="Percent 8" xfId="404"/>
    <cellStyle name="Title 2" xfId="287"/>
    <cellStyle name="Title 2 2" xfId="405"/>
    <cellStyle name="Title 3" xfId="288"/>
    <cellStyle name="Title 3 2" xfId="406"/>
    <cellStyle name="Title 4" xfId="289"/>
    <cellStyle name="Total 2" xfId="290"/>
    <cellStyle name="Total 2 2" xfId="407"/>
    <cellStyle name="Total 3" xfId="291"/>
    <cellStyle name="Total 3 2" xfId="408"/>
    <cellStyle name="Total 4" xfId="292"/>
    <cellStyle name="Warning Text 2" xfId="293"/>
    <cellStyle name="Warning Text 2 2" xfId="409"/>
    <cellStyle name="Warning Text 3" xfId="294"/>
    <cellStyle name="Warning Text 3 2" xfId="410"/>
    <cellStyle name="Warning Text 4" xfId="295"/>
  </cellStyles>
  <dxfs count="10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pivotCacheDefinition" Target="pivotCache/pivotCacheDefinition2.xml"/><Relationship Id="rId40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Rate%20Case%20Dept/%20%20%20Transfer-Rate%20Case/%20*%20ELN/069-ELN-99%20Rate%20Case/6/30/99%20Filing/069-6/99-MFR's%20(A)%20Rate%20Bas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IAL%20DEPT\ACCOUNTING\WSC%20Allocation\2006\123106\SE50%20063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NC/083-CWS%20Systems,%20Inc/2012%20RC/Filing/Templates/CWS%20systems%202012%20Fairfield%20Harbour%20Filing%20new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Kentucky/2013%20Rate%20Case/Filing/WSC%20Kentucky%20-%202013%20filing%20New%208.08.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wshrake/Local%20Settings/Temporary%20Internet%20Files/Content.Outlook/JJT6KL69/Copy%20of%20Copy%20of%20CWSS%20w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BARNETT\Sub%20297\Schedules\Sub%20297%20Settle%20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086-Carolina%20Trace%20Utilities/2008%20RC/Final%20Filing/Additional%20rate%20case%20schedule%20templates%20C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083-CWS%20Systems,%20Inc/2008%20RC/Additional%20rate%20case%20schedule%20templa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0.85\Rate%20Case\Maryland\043-Provinces%20Utilities\Provinces%202007%20Rate%20Case\TY%202007.06.30\2007%20Provinces%20filing%20template%20r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083-CWS%20Systems,%20Inc/2008%20RC/Misc%20Input/2007%20Financial%20Statements/183%202007%20TB%20reconstructed%20032608%20AA%20UA%20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083-CWS%20Systems,%20Inc/2008%20RC/CWS%20Systems%2008%20RC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Rate%20Case\Transylvania%20Sub%207\Trans.%20Sub%207%20stipulat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NC/121-Carolina%20Pines/2008%20RC/Filling%20Template/Carolina%20Pines%2008%20RC%20Final%20Fil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12.31.11 ERC avail adjust  "/>
      <sheetName val="Control Panel"/>
      <sheetName val="Sheet1"/>
      <sheetName val="COPY ELECTRONIC TB HERE"/>
      <sheetName val="Linked TB"/>
      <sheetName val="Sch.A-B.S"/>
      <sheetName val="wp-f-depr"/>
      <sheetName val="Sch.B-I.S"/>
      <sheetName val="Sch.C-R.B"/>
      <sheetName val="Sch.D&amp;E-REV"/>
      <sheetName val="xxxRate-Rev Comp"/>
      <sheetName val="Consumption Data"/>
      <sheetName val="wp-appendix"/>
      <sheetName val="wp.a-uncoll"/>
      <sheetName val="Wp-b Salary"/>
      <sheetName val="wp-b1 Allocation of Staff"/>
      <sheetName val="Wp-b Salary Captime"/>
      <sheetName val="wp-b3 Calc of Health and Other "/>
      <sheetName val="wp-b4 office salaries"/>
      <sheetName val="WSC Salaries"/>
      <sheetName val="wp-c-def charges"/>
      <sheetName val="wp-c2-calc of def charges"/>
      <sheetName val="wp-c3-acc def inc taxes"/>
      <sheetName val="wp-c3a-adj acc def inc taxes"/>
      <sheetName val="wp-c3d-diff between tax and boo"/>
      <sheetName val="wp-d-rc.exp"/>
      <sheetName val="wp-e-toi"/>
      <sheetName val="wp-g-inc.tx"/>
      <sheetName val="WP g-2 Calculation of DPFD %"/>
      <sheetName val="WP g-3 Calculation of DPFD"/>
      <sheetName val="wp.h-cap.struc"/>
      <sheetName val="wp-i-wc1"/>
      <sheetName val="wp-i-wc2"/>
      <sheetName val="wp-j-pf.plant"/>
      <sheetName val="wp k Water Ex. Cap."/>
      <sheetName val="wp-l-GL additions"/>
      <sheetName val="wp-m-penalties"/>
      <sheetName val="wp-n-CPI"/>
      <sheetName val="Wp-o-repression adjustment"/>
      <sheetName val="wp-p1 Allocation of Expenses"/>
      <sheetName val="Wp-p1 foot notes"/>
      <sheetName val="wp-p1a Allocation of Rate base"/>
      <sheetName val="wp-p1a foot notes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p6 wsc legal fees"/>
      <sheetName val="wp-p7 WSC outside services"/>
      <sheetName val="Fairfield Harbour Bill Sheet"/>
      <sheetName val="wp-r  Insurance"/>
      <sheetName val="Sheet2"/>
    </sheetNames>
    <sheetDataSet>
      <sheetData sheetId="0">
        <row r="3">
          <cell r="C3" t="str">
            <v>CWS Systems</v>
          </cell>
        </row>
        <row r="5">
          <cell r="C5" t="str">
            <v>Fairfield Harbour</v>
          </cell>
        </row>
        <row r="7">
          <cell r="C7" t="str">
            <v>W-778, Sub 89</v>
          </cell>
        </row>
        <row r="9">
          <cell r="C9">
            <v>40908</v>
          </cell>
        </row>
        <row r="13">
          <cell r="C13">
            <v>2021.1999999999998</v>
          </cell>
          <cell r="D13">
            <v>0.50711929045450554</v>
          </cell>
        </row>
        <row r="14">
          <cell r="C14">
            <v>1964.4499999999998</v>
          </cell>
          <cell r="D14">
            <v>0.49288070954549446</v>
          </cell>
        </row>
        <row r="15">
          <cell r="C15">
            <v>3985.6499999999996</v>
          </cell>
        </row>
        <row r="18">
          <cell r="D18">
            <v>1.5483715923995551E-2</v>
          </cell>
        </row>
        <row r="19">
          <cell r="D19">
            <v>4.0121486368871848E-2</v>
          </cell>
        </row>
        <row r="20">
          <cell r="D20">
            <v>5.9637350324936889E-2</v>
          </cell>
        </row>
        <row r="21">
          <cell r="D21">
            <v>8.0576473606461571E-2</v>
          </cell>
        </row>
        <row r="29">
          <cell r="C29">
            <v>1.8499999999999999E-2</v>
          </cell>
          <cell r="D29">
            <v>1.6299999999999999E-2</v>
          </cell>
        </row>
        <row r="30">
          <cell r="C30">
            <v>0.125</v>
          </cell>
        </row>
        <row r="31">
          <cell r="C31">
            <v>0.25</v>
          </cell>
        </row>
      </sheetData>
      <sheetData sheetId="1" refreshError="1"/>
      <sheetData sheetId="2" refreshError="1"/>
      <sheetData sheetId="3" refreshError="1"/>
      <sheetData sheetId="4">
        <row r="2">
          <cell r="A2">
            <v>1020</v>
          </cell>
          <cell r="B2" t="str">
            <v xml:space="preserve">     ORGANIZATION</v>
          </cell>
          <cell r="L2">
            <v>0</v>
          </cell>
        </row>
        <row r="3">
          <cell r="A3">
            <v>1025</v>
          </cell>
          <cell r="B3" t="str">
            <v xml:space="preserve">     FRANCHISES</v>
          </cell>
          <cell r="L3">
            <v>0</v>
          </cell>
        </row>
        <row r="4">
          <cell r="A4">
            <v>1030</v>
          </cell>
          <cell r="B4" t="str">
            <v xml:space="preserve">     LAND &amp; LAND RIGHTS PUMP</v>
          </cell>
          <cell r="L4">
            <v>0</v>
          </cell>
        </row>
        <row r="5">
          <cell r="A5">
            <v>1035</v>
          </cell>
          <cell r="B5" t="str">
            <v xml:space="preserve">     LAND &amp; LAND RIGHTS WTR TR</v>
          </cell>
          <cell r="L5">
            <v>0</v>
          </cell>
        </row>
        <row r="6">
          <cell r="A6">
            <v>1040</v>
          </cell>
          <cell r="B6" t="str">
            <v xml:space="preserve">     LAND &amp; LAND RIGHTS TRANS</v>
          </cell>
          <cell r="L6">
            <v>0</v>
          </cell>
        </row>
        <row r="7">
          <cell r="A7">
            <v>1045</v>
          </cell>
          <cell r="B7" t="str">
            <v xml:space="preserve">     LAND &amp; LAND RIGHTS GEN PL</v>
          </cell>
          <cell r="L7">
            <v>0</v>
          </cell>
        </row>
        <row r="8">
          <cell r="A8">
            <v>1050</v>
          </cell>
          <cell r="B8" t="str">
            <v xml:space="preserve">     STRUCT &amp; IMPRV SRC SUPPLY</v>
          </cell>
          <cell r="L8">
            <v>0</v>
          </cell>
        </row>
        <row r="9">
          <cell r="A9">
            <v>1055</v>
          </cell>
          <cell r="B9" t="str">
            <v xml:space="preserve">     STRUCT &amp; IMPRV WTR TRT PL</v>
          </cell>
          <cell r="L9">
            <v>0</v>
          </cell>
        </row>
        <row r="10">
          <cell r="A10">
            <v>1060</v>
          </cell>
          <cell r="B10" t="str">
            <v xml:space="preserve">     STRUCT &amp; IMPRV TRANS DIST</v>
          </cell>
          <cell r="L10">
            <v>0</v>
          </cell>
        </row>
        <row r="11">
          <cell r="A11">
            <v>1065</v>
          </cell>
          <cell r="B11" t="str">
            <v xml:space="preserve">     STRUCT &amp; IMPRV GEN PLT</v>
          </cell>
          <cell r="L11">
            <v>0</v>
          </cell>
        </row>
        <row r="12">
          <cell r="A12">
            <v>1080</v>
          </cell>
          <cell r="B12" t="str">
            <v xml:space="preserve">     WELLS &amp; SPRINGS</v>
          </cell>
          <cell r="L12">
            <v>0</v>
          </cell>
        </row>
        <row r="13">
          <cell r="A13">
            <v>1085</v>
          </cell>
          <cell r="B13" t="str">
            <v xml:space="preserve">     INFILTRATION GALLERY</v>
          </cell>
          <cell r="L13">
            <v>0</v>
          </cell>
        </row>
        <row r="14">
          <cell r="A14">
            <v>1090</v>
          </cell>
          <cell r="B14" t="str">
            <v xml:space="preserve">     SUPPLY MAINS</v>
          </cell>
          <cell r="L14">
            <v>0</v>
          </cell>
        </row>
        <row r="15">
          <cell r="A15">
            <v>1095</v>
          </cell>
          <cell r="B15" t="str">
            <v xml:space="preserve">     POWER GENERATION EQUIP</v>
          </cell>
          <cell r="L15">
            <v>0</v>
          </cell>
        </row>
        <row r="16">
          <cell r="A16">
            <v>1100</v>
          </cell>
          <cell r="B16" t="str">
            <v xml:space="preserve">     ELECTRIC PUMP EQUIP SRC P</v>
          </cell>
          <cell r="L16">
            <v>0</v>
          </cell>
        </row>
        <row r="17">
          <cell r="A17">
            <v>1105</v>
          </cell>
          <cell r="B17" t="str">
            <v xml:space="preserve">     ELECTRIC PUMP EQUIP WTP</v>
          </cell>
          <cell r="L17">
            <v>0</v>
          </cell>
        </row>
        <row r="18">
          <cell r="A18">
            <v>1110</v>
          </cell>
          <cell r="B18" t="str">
            <v xml:space="preserve">     ELECTRIC PUMP EQUIP TRANS</v>
          </cell>
          <cell r="L18">
            <v>0</v>
          </cell>
        </row>
        <row r="19">
          <cell r="A19">
            <v>1115</v>
          </cell>
          <cell r="B19" t="str">
            <v xml:space="preserve">     WATER TREATMENT EQPT</v>
          </cell>
          <cell r="L19">
            <v>0</v>
          </cell>
        </row>
        <row r="20">
          <cell r="A20">
            <v>1120</v>
          </cell>
          <cell r="B20" t="str">
            <v xml:space="preserve">     DIST RESV &amp; STANDPIPES</v>
          </cell>
          <cell r="L20">
            <v>0</v>
          </cell>
        </row>
        <row r="21">
          <cell r="A21">
            <v>1125</v>
          </cell>
          <cell r="B21" t="str">
            <v xml:space="preserve">     TRANS &amp; DISTR MAINS</v>
          </cell>
          <cell r="L21">
            <v>0</v>
          </cell>
        </row>
        <row r="22">
          <cell r="A22">
            <v>1130</v>
          </cell>
          <cell r="B22" t="str">
            <v xml:space="preserve">     SERVICE LINES</v>
          </cell>
          <cell r="L22">
            <v>0</v>
          </cell>
        </row>
        <row r="23">
          <cell r="A23">
            <v>1135</v>
          </cell>
          <cell r="B23" t="str">
            <v xml:space="preserve">     METERS</v>
          </cell>
          <cell r="L23">
            <v>0</v>
          </cell>
        </row>
        <row r="24">
          <cell r="A24">
            <v>1140</v>
          </cell>
          <cell r="B24" t="str">
            <v xml:space="preserve">     METER INSTALLATIONS</v>
          </cell>
          <cell r="L24">
            <v>0</v>
          </cell>
        </row>
        <row r="25">
          <cell r="A25">
            <v>1145</v>
          </cell>
          <cell r="B25" t="str">
            <v xml:space="preserve">     HYDRANTS</v>
          </cell>
          <cell r="L25">
            <v>0</v>
          </cell>
        </row>
        <row r="26">
          <cell r="A26">
            <v>1150</v>
          </cell>
          <cell r="B26" t="str">
            <v xml:space="preserve">     BACKFLOW PREVENTION DEVIC</v>
          </cell>
          <cell r="L26">
            <v>0</v>
          </cell>
        </row>
        <row r="27">
          <cell r="A27">
            <v>1160</v>
          </cell>
          <cell r="B27" t="str">
            <v xml:space="preserve">     OTH PLT&amp;MISC EQUIP SRC SU</v>
          </cell>
          <cell r="L27">
            <v>0</v>
          </cell>
        </row>
        <row r="28">
          <cell r="A28">
            <v>1165</v>
          </cell>
          <cell r="B28" t="str">
            <v xml:space="preserve">     OTH PLT&amp;MISC EQUIP WTP</v>
          </cell>
          <cell r="L28">
            <v>0</v>
          </cell>
        </row>
        <row r="29">
          <cell r="A29">
            <v>1175</v>
          </cell>
          <cell r="B29" t="str">
            <v xml:space="preserve">     OFFICE STRUCT &amp; IMPRV</v>
          </cell>
          <cell r="L29">
            <v>0</v>
          </cell>
        </row>
        <row r="30">
          <cell r="A30">
            <v>1180</v>
          </cell>
          <cell r="B30" t="str">
            <v xml:space="preserve">     OFFICE FURN &amp; EQPT</v>
          </cell>
          <cell r="L30">
            <v>0</v>
          </cell>
        </row>
        <row r="31">
          <cell r="A31">
            <v>1185</v>
          </cell>
          <cell r="B31" t="str">
            <v xml:space="preserve">     STORES EQUIPMENT</v>
          </cell>
          <cell r="L31">
            <v>0</v>
          </cell>
        </row>
        <row r="32">
          <cell r="A32">
            <v>1190</v>
          </cell>
          <cell r="B32" t="str">
            <v xml:space="preserve">     TOOL SHOP &amp; MISC EQPT</v>
          </cell>
          <cell r="L32">
            <v>0</v>
          </cell>
        </row>
        <row r="33">
          <cell r="A33">
            <v>1195</v>
          </cell>
          <cell r="B33" t="str">
            <v xml:space="preserve">     LABORATORY EQUIPMENT</v>
          </cell>
          <cell r="L33">
            <v>0</v>
          </cell>
        </row>
        <row r="34">
          <cell r="A34">
            <v>1200</v>
          </cell>
          <cell r="B34" t="str">
            <v xml:space="preserve">     POWER OPERATED EQUIP</v>
          </cell>
          <cell r="L34">
            <v>0</v>
          </cell>
        </row>
        <row r="35">
          <cell r="A35">
            <v>1205</v>
          </cell>
          <cell r="B35" t="str">
            <v xml:space="preserve">     COMMUNICATION EQPT</v>
          </cell>
          <cell r="L35">
            <v>0</v>
          </cell>
        </row>
        <row r="36">
          <cell r="A36">
            <v>1210</v>
          </cell>
          <cell r="B36" t="str">
            <v xml:space="preserve">     MISC EQUIPMENT</v>
          </cell>
          <cell r="L36">
            <v>0</v>
          </cell>
        </row>
        <row r="37">
          <cell r="A37">
            <v>1215</v>
          </cell>
          <cell r="B37" t="str">
            <v xml:space="preserve">     WATER PLANT ALLOCATED</v>
          </cell>
          <cell r="L37">
            <v>0</v>
          </cell>
        </row>
        <row r="38">
          <cell r="A38">
            <v>1220</v>
          </cell>
          <cell r="B38" t="str">
            <v xml:space="preserve">     OTHER TANGIBLE PLT WATER</v>
          </cell>
          <cell r="L38">
            <v>0</v>
          </cell>
        </row>
        <row r="39">
          <cell r="A39">
            <v>1245</v>
          </cell>
          <cell r="B39" t="str">
            <v xml:space="preserve">     ORGANIZATION</v>
          </cell>
          <cell r="L39">
            <v>0</v>
          </cell>
        </row>
        <row r="40">
          <cell r="A40">
            <v>1250</v>
          </cell>
          <cell r="B40" t="str">
            <v xml:space="preserve">     FRANCHISES INTANG PLT</v>
          </cell>
          <cell r="L40">
            <v>0</v>
          </cell>
        </row>
        <row r="41">
          <cell r="A41">
            <v>1275</v>
          </cell>
          <cell r="B41" t="str">
            <v xml:space="preserve">     LAND &amp; LAND RIGHTS RECLAI</v>
          </cell>
          <cell r="L41">
            <v>0</v>
          </cell>
        </row>
        <row r="42">
          <cell r="A42">
            <v>1285</v>
          </cell>
          <cell r="B42" t="str">
            <v xml:space="preserve">     LAND &amp; LAND RIGHTS GEN PL</v>
          </cell>
          <cell r="L42">
            <v>0</v>
          </cell>
        </row>
        <row r="43">
          <cell r="A43">
            <v>1290</v>
          </cell>
          <cell r="B43" t="str">
            <v xml:space="preserve">     STRUCT/IMPRV COLL PLT</v>
          </cell>
          <cell r="L43">
            <v>0</v>
          </cell>
        </row>
        <row r="44">
          <cell r="A44">
            <v>1295</v>
          </cell>
          <cell r="B44" t="str">
            <v xml:space="preserve">     STRUCT/IMPRV PUMP PLT LS</v>
          </cell>
          <cell r="L44">
            <v>0</v>
          </cell>
        </row>
        <row r="45">
          <cell r="A45">
            <v>1300</v>
          </cell>
          <cell r="B45" t="str">
            <v xml:space="preserve">     STRUCT/IMPRV TREAT PLT</v>
          </cell>
          <cell r="L45">
            <v>0</v>
          </cell>
        </row>
        <row r="46">
          <cell r="A46">
            <v>1305</v>
          </cell>
          <cell r="B46" t="str">
            <v xml:space="preserve">     STRUCT/IMPRV RECLAIM WTP</v>
          </cell>
          <cell r="L46">
            <v>0</v>
          </cell>
        </row>
        <row r="47">
          <cell r="A47">
            <v>1310</v>
          </cell>
          <cell r="B47" t="str">
            <v xml:space="preserve">     STRUCT/IMPRV RECLAIM WTR</v>
          </cell>
          <cell r="L47">
            <v>0</v>
          </cell>
        </row>
        <row r="48">
          <cell r="A48">
            <v>1315</v>
          </cell>
          <cell r="B48" t="str">
            <v xml:space="preserve">     STRUCT/IMPRV GEN PLT</v>
          </cell>
          <cell r="L48">
            <v>0</v>
          </cell>
        </row>
        <row r="49">
          <cell r="A49">
            <v>1320</v>
          </cell>
          <cell r="B49" t="str">
            <v xml:space="preserve">     POWER GEN EQUIP COLL PLT</v>
          </cell>
          <cell r="L49">
            <v>0</v>
          </cell>
        </row>
        <row r="50">
          <cell r="A50">
            <v>1325</v>
          </cell>
          <cell r="B50" t="str">
            <v xml:space="preserve">     POWER GEN EQUIP PUMP PLT</v>
          </cell>
          <cell r="L50">
            <v>0</v>
          </cell>
        </row>
        <row r="51">
          <cell r="A51">
            <v>1330</v>
          </cell>
          <cell r="B51" t="str">
            <v xml:space="preserve">     POWER GEN EQUIP TREAT PLT</v>
          </cell>
          <cell r="L51">
            <v>0</v>
          </cell>
        </row>
        <row r="52">
          <cell r="A52">
            <v>1345</v>
          </cell>
          <cell r="B52" t="str">
            <v xml:space="preserve">     SEWER FORCE MAIN</v>
          </cell>
          <cell r="L52">
            <v>0</v>
          </cell>
        </row>
        <row r="53">
          <cell r="A53">
            <v>1350</v>
          </cell>
          <cell r="B53" t="str">
            <v xml:space="preserve">     SEWER GRAVITY MAIN</v>
          </cell>
          <cell r="L53">
            <v>0</v>
          </cell>
        </row>
        <row r="54">
          <cell r="A54">
            <v>1353</v>
          </cell>
          <cell r="B54" t="str">
            <v xml:space="preserve">     MANHOLES</v>
          </cell>
          <cell r="L54">
            <v>0</v>
          </cell>
        </row>
        <row r="55">
          <cell r="A55">
            <v>1355</v>
          </cell>
          <cell r="B55" t="str">
            <v xml:space="preserve">     SPECIAL COLL STRUCTURES</v>
          </cell>
          <cell r="L55">
            <v>0</v>
          </cell>
        </row>
        <row r="56">
          <cell r="A56">
            <v>1360</v>
          </cell>
          <cell r="B56" t="str">
            <v xml:space="preserve">     SERVICES TO CUSTOMERS</v>
          </cell>
          <cell r="L56">
            <v>0</v>
          </cell>
        </row>
        <row r="57">
          <cell r="A57">
            <v>1365</v>
          </cell>
          <cell r="B57" t="str">
            <v xml:space="preserve">     FLOW MEASURE DEVICES</v>
          </cell>
          <cell r="L57">
            <v>0</v>
          </cell>
        </row>
        <row r="58">
          <cell r="A58">
            <v>1370</v>
          </cell>
          <cell r="B58" t="str">
            <v xml:space="preserve">     FLOW MEASURE INSTALL</v>
          </cell>
          <cell r="L58">
            <v>0</v>
          </cell>
        </row>
        <row r="59">
          <cell r="A59">
            <v>1375</v>
          </cell>
          <cell r="B59" t="str">
            <v xml:space="preserve">     RECEIVING WELLS</v>
          </cell>
          <cell r="L59">
            <v>0</v>
          </cell>
        </row>
        <row r="60">
          <cell r="A60">
            <v>1380</v>
          </cell>
          <cell r="B60" t="str">
            <v xml:space="preserve">     PUMPING EQUIPMENT PUMP PL</v>
          </cell>
          <cell r="L60">
            <v>0</v>
          </cell>
        </row>
        <row r="61">
          <cell r="A61">
            <v>1385</v>
          </cell>
          <cell r="B61" t="str">
            <v xml:space="preserve">     PUMPING EQUIPMENT RECLAIM</v>
          </cell>
          <cell r="L61">
            <v>0</v>
          </cell>
        </row>
        <row r="62">
          <cell r="A62">
            <v>1390</v>
          </cell>
          <cell r="B62" t="str">
            <v xml:space="preserve">     PUMPING EQUIPMENT RCL WTR</v>
          </cell>
          <cell r="L62">
            <v>0</v>
          </cell>
        </row>
        <row r="63">
          <cell r="A63">
            <v>1395</v>
          </cell>
          <cell r="B63" t="str">
            <v xml:space="preserve">     TREAT/DISP EQUIP LAGOON</v>
          </cell>
          <cell r="L63">
            <v>0</v>
          </cell>
        </row>
        <row r="64">
          <cell r="A64">
            <v>1400</v>
          </cell>
          <cell r="B64" t="str">
            <v xml:space="preserve">     TREAT/DISP EQUIP TRT PLT</v>
          </cell>
          <cell r="L64">
            <v>0</v>
          </cell>
        </row>
        <row r="65">
          <cell r="A65">
            <v>1405</v>
          </cell>
          <cell r="B65" t="str">
            <v xml:space="preserve">     TREAT/DISP EQUIP RCL WTP</v>
          </cell>
          <cell r="L65">
            <v>0</v>
          </cell>
        </row>
        <row r="66">
          <cell r="A66">
            <v>1410</v>
          </cell>
          <cell r="B66" t="str">
            <v xml:space="preserve">     PLANT SEWERS TRTMT PLT</v>
          </cell>
          <cell r="L66">
            <v>0</v>
          </cell>
        </row>
        <row r="67">
          <cell r="A67">
            <v>1415</v>
          </cell>
          <cell r="B67" t="str">
            <v xml:space="preserve">     PLANT SEWERS RECLAIM WTP</v>
          </cell>
          <cell r="L67">
            <v>0</v>
          </cell>
        </row>
        <row r="68">
          <cell r="A68">
            <v>1420</v>
          </cell>
          <cell r="B68" t="str">
            <v xml:space="preserve">     OUTFALL LINES</v>
          </cell>
          <cell r="L68">
            <v>0</v>
          </cell>
        </row>
        <row r="69">
          <cell r="A69">
            <v>1425</v>
          </cell>
          <cell r="B69" t="str">
            <v xml:space="preserve">     OTHER PLT TANGIBLE</v>
          </cell>
          <cell r="L69">
            <v>0</v>
          </cell>
        </row>
        <row r="70">
          <cell r="A70">
            <v>1430</v>
          </cell>
          <cell r="B70" t="str">
            <v xml:space="preserve">     OTHER PLT COLLECTION</v>
          </cell>
          <cell r="L70">
            <v>0</v>
          </cell>
        </row>
        <row r="71">
          <cell r="A71">
            <v>1435</v>
          </cell>
          <cell r="B71" t="str">
            <v xml:space="preserve">     OTHER PLT PUMP</v>
          </cell>
          <cell r="L71">
            <v>0</v>
          </cell>
        </row>
        <row r="72">
          <cell r="A72">
            <v>1440</v>
          </cell>
          <cell r="B72" t="str">
            <v xml:space="preserve">     OTHER PLT TREATMENT</v>
          </cell>
          <cell r="L72">
            <v>0</v>
          </cell>
        </row>
        <row r="73">
          <cell r="A73">
            <v>1445</v>
          </cell>
          <cell r="B73" t="str">
            <v xml:space="preserve">     OTHER PLT RECLAIM WTR TRT</v>
          </cell>
          <cell r="L73">
            <v>0</v>
          </cell>
        </row>
        <row r="74">
          <cell r="A74">
            <v>1450</v>
          </cell>
          <cell r="B74" t="str">
            <v xml:space="preserve">     OTHER PLT RECLAIM WTR DIS</v>
          </cell>
          <cell r="L74">
            <v>0</v>
          </cell>
        </row>
        <row r="75">
          <cell r="A75">
            <v>1455</v>
          </cell>
          <cell r="B75" t="str">
            <v xml:space="preserve">     OFFICE STRUCT &amp; IMPRV</v>
          </cell>
          <cell r="L75">
            <v>0</v>
          </cell>
        </row>
        <row r="76">
          <cell r="A76">
            <v>1460</v>
          </cell>
          <cell r="B76" t="str">
            <v xml:space="preserve">     OFFICE FURN &amp; EQPT</v>
          </cell>
          <cell r="L76">
            <v>0</v>
          </cell>
        </row>
        <row r="77">
          <cell r="A77">
            <v>1465</v>
          </cell>
          <cell r="B77" t="str">
            <v xml:space="preserve">     STORES EQUIPMENT</v>
          </cell>
          <cell r="L77">
            <v>0</v>
          </cell>
        </row>
        <row r="78">
          <cell r="A78">
            <v>1470</v>
          </cell>
          <cell r="B78" t="str">
            <v xml:space="preserve">     TOOL SHOP &amp; MISC EQPT</v>
          </cell>
          <cell r="L78">
            <v>0</v>
          </cell>
        </row>
        <row r="79">
          <cell r="A79">
            <v>1475</v>
          </cell>
          <cell r="B79" t="str">
            <v xml:space="preserve">     LABORATORY EQPT</v>
          </cell>
          <cell r="L79">
            <v>0</v>
          </cell>
        </row>
        <row r="80">
          <cell r="A80">
            <v>1480</v>
          </cell>
          <cell r="B80" t="str">
            <v xml:space="preserve">     POWER OPERATED EQUIP</v>
          </cell>
          <cell r="L80">
            <v>0</v>
          </cell>
        </row>
        <row r="81">
          <cell r="A81">
            <v>1485</v>
          </cell>
          <cell r="B81" t="str">
            <v xml:space="preserve">     COMMUNICATION EQPT</v>
          </cell>
          <cell r="L81">
            <v>0</v>
          </cell>
        </row>
        <row r="82">
          <cell r="A82">
            <v>1490</v>
          </cell>
          <cell r="B82" t="str">
            <v xml:space="preserve">     MISC EQUIP SEWER</v>
          </cell>
          <cell r="L82">
            <v>0</v>
          </cell>
        </row>
        <row r="83">
          <cell r="A83">
            <v>1495</v>
          </cell>
          <cell r="B83" t="str">
            <v xml:space="preserve">     SEWER PLANT ALLOCATED</v>
          </cell>
          <cell r="L83">
            <v>0</v>
          </cell>
        </row>
        <row r="84">
          <cell r="A84">
            <v>1500</v>
          </cell>
          <cell r="B84" t="str">
            <v xml:space="preserve">     OTHER TANGIBLE PLT SEWER</v>
          </cell>
          <cell r="L84">
            <v>0</v>
          </cell>
        </row>
        <row r="85">
          <cell r="A85">
            <v>1535</v>
          </cell>
          <cell r="B85" t="str">
            <v xml:space="preserve">     REUSE DIST RESERVOIRS</v>
          </cell>
          <cell r="L85">
            <v>0</v>
          </cell>
        </row>
        <row r="86">
          <cell r="A86">
            <v>1540</v>
          </cell>
          <cell r="B86" t="str">
            <v xml:space="preserve">     REUSE TRANMISSION &amp; DIST</v>
          </cell>
          <cell r="L86">
            <v>0</v>
          </cell>
        </row>
        <row r="87">
          <cell r="B87" t="str">
            <v>Plant (Water)</v>
          </cell>
          <cell r="L87">
            <v>3477305.0780995362</v>
          </cell>
        </row>
        <row r="88">
          <cell r="B88" t="str">
            <v>Plant (Sewer)</v>
          </cell>
          <cell r="L88">
            <v>7912390.1987983584</v>
          </cell>
        </row>
        <row r="89">
          <cell r="A89">
            <v>1699</v>
          </cell>
          <cell r="B89" t="str">
            <v xml:space="preserve">     WATER PLANT IN PROCESS</v>
          </cell>
          <cell r="L89" t="e">
            <v>#VALUE!</v>
          </cell>
        </row>
        <row r="90">
          <cell r="A90">
            <v>1739</v>
          </cell>
          <cell r="B90" t="str">
            <v xml:space="preserve">     SEWER PLANT IN PROCESS</v>
          </cell>
          <cell r="L90" t="e">
            <v>#VALUE!</v>
          </cell>
        </row>
        <row r="91">
          <cell r="A91">
            <v>1769</v>
          </cell>
          <cell r="B91" t="str">
            <v xml:space="preserve">     OTHER PLANT IN PROCESS</v>
          </cell>
          <cell r="L91" t="e">
            <v>#VALUE!</v>
          </cell>
        </row>
        <row r="92">
          <cell r="A92">
            <v>1799</v>
          </cell>
          <cell r="B92" t="str">
            <v xml:space="preserve">     DEFERRED PLANT IN PROCESS</v>
          </cell>
          <cell r="L92" t="e">
            <v>#VALUE!</v>
          </cell>
        </row>
        <row r="93">
          <cell r="A93">
            <v>1805</v>
          </cell>
          <cell r="B93" t="str">
            <v xml:space="preserve">    PLT HELD FUTURE USE-WTR</v>
          </cell>
          <cell r="L93" t="e">
            <v>#VALUE!</v>
          </cell>
        </row>
        <row r="94">
          <cell r="A94">
            <v>1810</v>
          </cell>
          <cell r="B94" t="str">
            <v xml:space="preserve">    PLT HELD FUTURE USE-SWR</v>
          </cell>
          <cell r="L94" t="e">
            <v>#VALUE!</v>
          </cell>
        </row>
        <row r="95">
          <cell r="A95">
            <v>1835</v>
          </cell>
          <cell r="B95" t="str">
            <v xml:space="preserve">     ACC DEPR-ORGANIZATION</v>
          </cell>
          <cell r="L95">
            <v>0</v>
          </cell>
        </row>
        <row r="96">
          <cell r="A96">
            <v>1840</v>
          </cell>
          <cell r="B96" t="str">
            <v xml:space="preserve">     ACC DEPR-FRANCHISES</v>
          </cell>
          <cell r="L96">
            <v>0</v>
          </cell>
        </row>
        <row r="97">
          <cell r="A97">
            <v>1845</v>
          </cell>
          <cell r="B97" t="str">
            <v xml:space="preserve">     ACC DEPR-STRUCT&amp;IMPRV SRC</v>
          </cell>
          <cell r="L97">
            <v>0</v>
          </cell>
        </row>
        <row r="98">
          <cell r="A98">
            <v>1850</v>
          </cell>
          <cell r="B98" t="str">
            <v xml:space="preserve">     ACC DEPR-STRUCT&amp;IMPRV WTP</v>
          </cell>
          <cell r="L98">
            <v>0</v>
          </cell>
        </row>
        <row r="99">
          <cell r="A99">
            <v>1855</v>
          </cell>
          <cell r="B99" t="str">
            <v xml:space="preserve">     ACC DEPR-STRUCT&amp;IMPRV TRN</v>
          </cell>
          <cell r="L99">
            <v>0</v>
          </cell>
        </row>
        <row r="100">
          <cell r="A100">
            <v>1860</v>
          </cell>
          <cell r="B100" t="str">
            <v xml:space="preserve">     ACC DEPR-STRUCT&amp;IMPRV GEN</v>
          </cell>
          <cell r="L100">
            <v>0</v>
          </cell>
        </row>
        <row r="101">
          <cell r="A101">
            <v>1875</v>
          </cell>
          <cell r="B101" t="str">
            <v xml:space="preserve">     ACC DEPR-WELLS &amp; SPRINGS</v>
          </cell>
          <cell r="L101">
            <v>0</v>
          </cell>
        </row>
        <row r="102">
          <cell r="A102">
            <v>1880</v>
          </cell>
          <cell r="B102" t="str">
            <v xml:space="preserve">     ACC DEPR-INFILTRATION GAL</v>
          </cell>
          <cell r="L102">
            <v>0</v>
          </cell>
        </row>
        <row r="103">
          <cell r="A103">
            <v>1885</v>
          </cell>
          <cell r="B103" t="str">
            <v xml:space="preserve">     ACC DEPR-SUPPLY MAINS</v>
          </cell>
          <cell r="L103">
            <v>0</v>
          </cell>
        </row>
        <row r="104">
          <cell r="A104">
            <v>1890</v>
          </cell>
          <cell r="B104" t="str">
            <v xml:space="preserve">     ACC DEPR-POWER GENERATION</v>
          </cell>
          <cell r="L104">
            <v>0</v>
          </cell>
        </row>
        <row r="105">
          <cell r="A105">
            <v>1895</v>
          </cell>
          <cell r="B105" t="str">
            <v xml:space="preserve">     ACC DEPR-ELECT PUMP EQUIP</v>
          </cell>
          <cell r="L105">
            <v>0</v>
          </cell>
        </row>
        <row r="106">
          <cell r="A106">
            <v>1900</v>
          </cell>
          <cell r="B106" t="str">
            <v xml:space="preserve">     ACC DEPR-ELECT PUMP EQUIP</v>
          </cell>
          <cell r="L106">
            <v>0</v>
          </cell>
        </row>
        <row r="107">
          <cell r="A107">
            <v>1905</v>
          </cell>
          <cell r="B107" t="str">
            <v xml:space="preserve">     ACC DEPR-ELECT PUMP EQUIP</v>
          </cell>
          <cell r="L107">
            <v>0</v>
          </cell>
        </row>
        <row r="108">
          <cell r="A108">
            <v>1910</v>
          </cell>
          <cell r="B108" t="str">
            <v xml:space="preserve">     ACC DEPR-WATER TREATMENT</v>
          </cell>
          <cell r="L108">
            <v>0</v>
          </cell>
        </row>
        <row r="109">
          <cell r="A109">
            <v>1915</v>
          </cell>
          <cell r="B109" t="str">
            <v xml:space="preserve">     ACC DEPR-DIST RESV &amp; STAN</v>
          </cell>
          <cell r="L109">
            <v>0</v>
          </cell>
        </row>
        <row r="110">
          <cell r="A110">
            <v>1920</v>
          </cell>
          <cell r="B110" t="str">
            <v xml:space="preserve">     ACC DEPR-TRANS &amp; DISTR MA</v>
          </cell>
          <cell r="L110">
            <v>0</v>
          </cell>
        </row>
        <row r="111">
          <cell r="A111">
            <v>1925</v>
          </cell>
          <cell r="B111" t="str">
            <v xml:space="preserve">     ACC DEPR-SERVICE LINES</v>
          </cell>
          <cell r="L111">
            <v>0</v>
          </cell>
        </row>
        <row r="112">
          <cell r="A112">
            <v>1930</v>
          </cell>
          <cell r="B112" t="str">
            <v xml:space="preserve">     ACC DEPR-METERS</v>
          </cell>
          <cell r="L112">
            <v>0</v>
          </cell>
        </row>
        <row r="113">
          <cell r="A113">
            <v>1935</v>
          </cell>
          <cell r="B113" t="str">
            <v xml:space="preserve">     ACC DEPR-METER INSTALLS</v>
          </cell>
          <cell r="L113">
            <v>0</v>
          </cell>
        </row>
        <row r="114">
          <cell r="A114">
            <v>1940</v>
          </cell>
          <cell r="B114" t="str">
            <v xml:space="preserve">     ACC DEPR-HYDRANTS</v>
          </cell>
          <cell r="L114">
            <v>0</v>
          </cell>
        </row>
        <row r="115">
          <cell r="A115">
            <v>1945</v>
          </cell>
          <cell r="B115" t="str">
            <v xml:space="preserve">     ACC DEPR-BACKFLOW PREVENT</v>
          </cell>
          <cell r="L115">
            <v>0</v>
          </cell>
        </row>
        <row r="116">
          <cell r="A116">
            <v>1955</v>
          </cell>
          <cell r="B116" t="str">
            <v xml:space="preserve">     ACC DEPR-OTH PLANT&amp;MISC S</v>
          </cell>
          <cell r="L116">
            <v>0</v>
          </cell>
        </row>
        <row r="117">
          <cell r="A117">
            <v>1960</v>
          </cell>
          <cell r="B117" t="str">
            <v xml:space="preserve">     ACC DEPR-OTH PLANT&amp;MISC W</v>
          </cell>
          <cell r="L117">
            <v>0</v>
          </cell>
        </row>
        <row r="118">
          <cell r="A118">
            <v>1970</v>
          </cell>
          <cell r="B118" t="str">
            <v xml:space="preserve">     ACC DEPR-OFFICE STRUCTURE</v>
          </cell>
          <cell r="L118">
            <v>0</v>
          </cell>
        </row>
        <row r="119">
          <cell r="A119">
            <v>1975</v>
          </cell>
          <cell r="B119" t="str">
            <v xml:space="preserve">     ACC DEPR-OFFICE FURN/EQPT</v>
          </cell>
          <cell r="L119">
            <v>0</v>
          </cell>
        </row>
        <row r="120">
          <cell r="A120">
            <v>1980</v>
          </cell>
          <cell r="B120" t="str">
            <v xml:space="preserve">     ACC DEPR-STORES EQUIPMENT</v>
          </cell>
          <cell r="L120">
            <v>0</v>
          </cell>
        </row>
        <row r="121">
          <cell r="A121">
            <v>1985</v>
          </cell>
          <cell r="B121" t="str">
            <v xml:space="preserve">     ACC DEPR-TOOL SHOP &amp; MISC</v>
          </cell>
          <cell r="L121">
            <v>0</v>
          </cell>
        </row>
        <row r="122">
          <cell r="A122">
            <v>1990</v>
          </cell>
          <cell r="B122" t="str">
            <v xml:space="preserve">     ACC DEPR-LABORATORY EQUIP</v>
          </cell>
          <cell r="L122">
            <v>0</v>
          </cell>
        </row>
        <row r="123">
          <cell r="A123">
            <v>1995</v>
          </cell>
          <cell r="B123" t="str">
            <v xml:space="preserve">     ACC DEPR-POWER OPERATED E</v>
          </cell>
          <cell r="L123">
            <v>0</v>
          </cell>
        </row>
        <row r="124">
          <cell r="A124">
            <v>2000</v>
          </cell>
          <cell r="B124" t="str">
            <v xml:space="preserve">     ACC DEPR-COMMUNICATION EQ</v>
          </cell>
          <cell r="L124">
            <v>0</v>
          </cell>
        </row>
        <row r="125">
          <cell r="A125">
            <v>2005</v>
          </cell>
          <cell r="B125" t="str">
            <v xml:space="preserve">     ACC DEPR-MISC EQUIPMENT</v>
          </cell>
          <cell r="L125">
            <v>0</v>
          </cell>
        </row>
        <row r="126">
          <cell r="A126">
            <v>2010</v>
          </cell>
          <cell r="B126" t="str">
            <v xml:space="preserve">     ACC DEPR-OTHER TANG PLT W</v>
          </cell>
          <cell r="L126">
            <v>0</v>
          </cell>
        </row>
        <row r="127">
          <cell r="A127">
            <v>2030</v>
          </cell>
          <cell r="B127" t="str">
            <v xml:space="preserve">     ACC DEPR-ORGANIZATION</v>
          </cell>
          <cell r="L127">
            <v>0</v>
          </cell>
        </row>
        <row r="128">
          <cell r="A128">
            <v>2040</v>
          </cell>
          <cell r="B128" t="str">
            <v xml:space="preserve">     ACC DEPR FRANCHISES INTAN</v>
          </cell>
          <cell r="L128">
            <v>0</v>
          </cell>
        </row>
        <row r="129">
          <cell r="A129">
            <v>2050</v>
          </cell>
          <cell r="B129" t="str">
            <v xml:space="preserve">     ACC DEPR-STRUCT/IMPRV COL</v>
          </cell>
          <cell r="L129">
            <v>0</v>
          </cell>
        </row>
        <row r="130">
          <cell r="A130">
            <v>2055</v>
          </cell>
          <cell r="B130" t="str">
            <v xml:space="preserve">     ACC DEPR-STRUCT/IMPRV PUM</v>
          </cell>
          <cell r="L130">
            <v>0</v>
          </cell>
        </row>
        <row r="131">
          <cell r="A131">
            <v>2060</v>
          </cell>
          <cell r="B131" t="str">
            <v xml:space="preserve">     ACC DEPR-STRUCT/IMPRV TRE</v>
          </cell>
          <cell r="L131">
            <v>0</v>
          </cell>
        </row>
        <row r="132">
          <cell r="A132">
            <v>2065</v>
          </cell>
          <cell r="B132" t="str">
            <v xml:space="preserve">     ACC DEPR-STRUCT/IMPRV RCL</v>
          </cell>
          <cell r="L132">
            <v>0</v>
          </cell>
        </row>
        <row r="133">
          <cell r="A133">
            <v>2070</v>
          </cell>
          <cell r="B133" t="str">
            <v xml:space="preserve">     ACC DEPR-STRUCT/IMPRV RCL</v>
          </cell>
          <cell r="L133">
            <v>0</v>
          </cell>
        </row>
        <row r="134">
          <cell r="A134">
            <v>2075</v>
          </cell>
          <cell r="B134" t="str">
            <v xml:space="preserve">     ACC DEPR-STRUCT/IMPRV GEN</v>
          </cell>
          <cell r="L134">
            <v>0</v>
          </cell>
        </row>
        <row r="135">
          <cell r="A135">
            <v>2080</v>
          </cell>
          <cell r="B135" t="str">
            <v xml:space="preserve">     ACC DEPR-PWR GEN EQP COLL</v>
          </cell>
          <cell r="L135">
            <v>0</v>
          </cell>
        </row>
        <row r="136">
          <cell r="A136">
            <v>2085</v>
          </cell>
          <cell r="B136" t="str">
            <v xml:space="preserve">     ACC DEPR-PWR GEN EQP PUMP</v>
          </cell>
          <cell r="L136">
            <v>0</v>
          </cell>
        </row>
        <row r="137">
          <cell r="A137">
            <v>2090</v>
          </cell>
          <cell r="B137" t="str">
            <v xml:space="preserve">     ACC DEPR-PWR GEN EQP TRT</v>
          </cell>
          <cell r="L137">
            <v>0</v>
          </cell>
        </row>
        <row r="138">
          <cell r="A138">
            <v>2105</v>
          </cell>
          <cell r="B138" t="str">
            <v xml:space="preserve">     ACC DEPR-SEWER FORCE MAIN</v>
          </cell>
          <cell r="L138">
            <v>0</v>
          </cell>
        </row>
        <row r="139">
          <cell r="A139">
            <v>2110</v>
          </cell>
          <cell r="B139" t="str">
            <v xml:space="preserve">     ACC DEPR-SEWER GRAVITY MA</v>
          </cell>
          <cell r="L139">
            <v>0</v>
          </cell>
        </row>
        <row r="140">
          <cell r="A140">
            <v>2113</v>
          </cell>
          <cell r="B140" t="str">
            <v xml:space="preserve">     ACC DEPR-MANHOLES</v>
          </cell>
          <cell r="L140">
            <v>0</v>
          </cell>
        </row>
        <row r="141">
          <cell r="A141">
            <v>2115</v>
          </cell>
          <cell r="B141" t="str">
            <v xml:space="preserve">     ACC DEPR-SPECIAL COLL STR</v>
          </cell>
          <cell r="L141">
            <v>0</v>
          </cell>
        </row>
        <row r="142">
          <cell r="A142">
            <v>2120</v>
          </cell>
          <cell r="B142" t="str">
            <v xml:space="preserve">     ACC DEPR-SERVICES TO CUST</v>
          </cell>
          <cell r="L142">
            <v>0</v>
          </cell>
        </row>
        <row r="143">
          <cell r="A143">
            <v>2125</v>
          </cell>
          <cell r="B143" t="str">
            <v xml:space="preserve">     ACC DEPR-FLOW MEASURE DEV</v>
          </cell>
          <cell r="L143">
            <v>0</v>
          </cell>
        </row>
        <row r="144">
          <cell r="A144">
            <v>2130</v>
          </cell>
          <cell r="B144" t="str">
            <v xml:space="preserve">     ACC DEPR-FLOW MEASURE INS</v>
          </cell>
          <cell r="L144">
            <v>0</v>
          </cell>
        </row>
        <row r="145">
          <cell r="A145">
            <v>2135</v>
          </cell>
          <cell r="B145" t="str">
            <v xml:space="preserve">     ACC DEPR-RECEIVING WELLS</v>
          </cell>
          <cell r="L145">
            <v>0</v>
          </cell>
        </row>
        <row r="146">
          <cell r="A146">
            <v>2140</v>
          </cell>
          <cell r="B146" t="str">
            <v xml:space="preserve">     ACC DEPR-PUMP EQP PUMP PL</v>
          </cell>
          <cell r="L146">
            <v>0</v>
          </cell>
        </row>
        <row r="147">
          <cell r="A147">
            <v>2145</v>
          </cell>
          <cell r="B147" t="str">
            <v xml:space="preserve">     ACC DEPR-PUMP EQP RCLM WT</v>
          </cell>
          <cell r="L147">
            <v>0</v>
          </cell>
        </row>
        <row r="148">
          <cell r="A148">
            <v>2150</v>
          </cell>
          <cell r="B148" t="str">
            <v xml:space="preserve">     ACC DEPR-PUMP EQP RCLM DI</v>
          </cell>
          <cell r="L148">
            <v>0</v>
          </cell>
        </row>
        <row r="149">
          <cell r="A149">
            <v>2155</v>
          </cell>
          <cell r="B149" t="str">
            <v xml:space="preserve">     ACC DEPR-TREAT/DISP EQP L</v>
          </cell>
          <cell r="L149">
            <v>0</v>
          </cell>
        </row>
        <row r="150">
          <cell r="A150">
            <v>2160</v>
          </cell>
          <cell r="B150" t="str">
            <v xml:space="preserve">     ACC DEPR-TREAT/DISP EQP T</v>
          </cell>
          <cell r="L150">
            <v>0</v>
          </cell>
        </row>
        <row r="151">
          <cell r="A151">
            <v>2165</v>
          </cell>
          <cell r="B151" t="str">
            <v xml:space="preserve">     ACC DEPR-TREAT/DISP EQP R</v>
          </cell>
          <cell r="L151">
            <v>0</v>
          </cell>
        </row>
        <row r="152">
          <cell r="A152">
            <v>2170</v>
          </cell>
          <cell r="B152" t="str">
            <v xml:space="preserve">     ACC DEPR-PLANT SEWERS TRT</v>
          </cell>
          <cell r="L152">
            <v>0</v>
          </cell>
        </row>
        <row r="153">
          <cell r="A153">
            <v>2175</v>
          </cell>
          <cell r="B153" t="str">
            <v xml:space="preserve">     ACC DEPR-PLANT SEWERS REC</v>
          </cell>
          <cell r="L153">
            <v>0</v>
          </cell>
        </row>
        <row r="154">
          <cell r="A154">
            <v>2180</v>
          </cell>
          <cell r="B154" t="str">
            <v xml:space="preserve">     ACC DEPR-OUTFALL LINES</v>
          </cell>
          <cell r="L154">
            <v>0</v>
          </cell>
        </row>
        <row r="155">
          <cell r="A155">
            <v>2185</v>
          </cell>
          <cell r="B155" t="str">
            <v xml:space="preserve">     ACC DEPR-OTHER PLT TANGIB</v>
          </cell>
          <cell r="L155">
            <v>0</v>
          </cell>
        </row>
        <row r="156">
          <cell r="A156">
            <v>2190</v>
          </cell>
          <cell r="B156" t="str">
            <v xml:space="preserve">     ACC DEPR-OTHER PLT COLLEC</v>
          </cell>
          <cell r="L156">
            <v>0</v>
          </cell>
        </row>
        <row r="157">
          <cell r="A157">
            <v>2195</v>
          </cell>
          <cell r="B157" t="str">
            <v xml:space="preserve">     ACC DEPR-OTHER PLT PUMP</v>
          </cell>
          <cell r="L157">
            <v>0</v>
          </cell>
        </row>
        <row r="158">
          <cell r="A158">
            <v>2200</v>
          </cell>
          <cell r="B158" t="str">
            <v xml:space="preserve">     ACC DEPR-OTHER PLT TREATM</v>
          </cell>
          <cell r="L158">
            <v>0</v>
          </cell>
        </row>
        <row r="159">
          <cell r="A159">
            <v>2205</v>
          </cell>
          <cell r="B159" t="str">
            <v xml:space="preserve">     ACC DEPR-OTHER PLT RCLM W</v>
          </cell>
          <cell r="L159">
            <v>0</v>
          </cell>
        </row>
        <row r="160">
          <cell r="A160">
            <v>2210</v>
          </cell>
          <cell r="B160" t="str">
            <v xml:space="preserve">     ACC DEPR-OTHER PLT RCLM D</v>
          </cell>
          <cell r="L160">
            <v>0</v>
          </cell>
        </row>
        <row r="161">
          <cell r="A161">
            <v>2215</v>
          </cell>
          <cell r="B161" t="str">
            <v xml:space="preserve">     ACC DEPR-OFFICE STRUCTURE</v>
          </cell>
          <cell r="L161">
            <v>0</v>
          </cell>
        </row>
        <row r="162">
          <cell r="A162">
            <v>2220</v>
          </cell>
          <cell r="B162" t="str">
            <v xml:space="preserve">     ACC DEPR-OFFICE FURN/EQPT</v>
          </cell>
          <cell r="L162">
            <v>0</v>
          </cell>
        </row>
        <row r="163">
          <cell r="A163">
            <v>2225</v>
          </cell>
          <cell r="B163" t="str">
            <v xml:space="preserve">     ACC DEPR-STORES EQUIPMENT</v>
          </cell>
          <cell r="L163">
            <v>0</v>
          </cell>
        </row>
        <row r="164">
          <cell r="A164">
            <v>2230</v>
          </cell>
          <cell r="B164" t="str">
            <v xml:space="preserve">     ACC DEPR-TOOL SHOP &amp; MISC</v>
          </cell>
          <cell r="L164">
            <v>0</v>
          </cell>
        </row>
        <row r="165">
          <cell r="A165">
            <v>2235</v>
          </cell>
          <cell r="B165" t="str">
            <v xml:space="preserve">     ACC DEPR-LABORATORY EQPT</v>
          </cell>
          <cell r="L165">
            <v>0</v>
          </cell>
        </row>
        <row r="166">
          <cell r="A166">
            <v>2240</v>
          </cell>
          <cell r="B166" t="str">
            <v xml:space="preserve">     ACC DEPR-POWER OPERATED E</v>
          </cell>
          <cell r="L166">
            <v>0</v>
          </cell>
        </row>
        <row r="167">
          <cell r="A167">
            <v>2245</v>
          </cell>
          <cell r="B167" t="str">
            <v xml:space="preserve">     ACC DEPR-COMMUNICATION EQ</v>
          </cell>
          <cell r="L167">
            <v>0</v>
          </cell>
        </row>
        <row r="168">
          <cell r="A168">
            <v>2250</v>
          </cell>
          <cell r="B168" t="str">
            <v xml:space="preserve">     ACC DEPR-MISC EQUIP SEWER</v>
          </cell>
          <cell r="L168">
            <v>0</v>
          </cell>
        </row>
        <row r="169">
          <cell r="A169">
            <v>2255</v>
          </cell>
          <cell r="B169" t="str">
            <v xml:space="preserve">     ACC DEPR-OTHER TANG PLT S</v>
          </cell>
          <cell r="L169">
            <v>0</v>
          </cell>
        </row>
        <row r="170">
          <cell r="A170">
            <v>2280</v>
          </cell>
          <cell r="B170" t="str">
            <v xml:space="preserve">     ACC DEPR-REUSE DIST RESER</v>
          </cell>
          <cell r="L170">
            <v>0</v>
          </cell>
        </row>
        <row r="171">
          <cell r="A171">
            <v>2285</v>
          </cell>
          <cell r="B171" t="str">
            <v xml:space="preserve">     ACC DEPR-REUSE TRANS/DIST</v>
          </cell>
          <cell r="L171">
            <v>0</v>
          </cell>
        </row>
        <row r="172">
          <cell r="A172">
            <v>2400</v>
          </cell>
          <cell r="B172" t="str">
            <v xml:space="preserve">    UTILITY PAA WTR PLANT AMOR</v>
          </cell>
          <cell r="L172">
            <v>0</v>
          </cell>
        </row>
        <row r="173">
          <cell r="A173">
            <v>2410</v>
          </cell>
          <cell r="B173" t="str">
            <v xml:space="preserve">    UTILITY PAA SWR PLANT AMOR</v>
          </cell>
          <cell r="L173">
            <v>0</v>
          </cell>
        </row>
        <row r="174">
          <cell r="A174">
            <v>2420</v>
          </cell>
          <cell r="B174" t="str">
            <v xml:space="preserve">    ACC AMORT UTIL PAA-WATER</v>
          </cell>
          <cell r="L174">
            <v>0</v>
          </cell>
        </row>
        <row r="175">
          <cell r="A175">
            <v>2425</v>
          </cell>
          <cell r="B175" t="str">
            <v xml:space="preserve">    ACC AMORT UTIL PAA-SEWER</v>
          </cell>
          <cell r="L175">
            <v>0</v>
          </cell>
        </row>
        <row r="176">
          <cell r="B176" t="str">
            <v>Accumulated Depreciation (Water)</v>
          </cell>
          <cell r="L176">
            <v>-986141.01655429567</v>
          </cell>
        </row>
        <row r="177">
          <cell r="B177" t="str">
            <v>Accumulated Depreciation (Sewer)</v>
          </cell>
          <cell r="L177">
            <v>-2054991.9396482522</v>
          </cell>
        </row>
        <row r="178">
          <cell r="B178" t="str">
            <v>PAA (Water)</v>
          </cell>
          <cell r="L178">
            <v>-16445.1132</v>
          </cell>
        </row>
        <row r="179">
          <cell r="B179" t="str">
            <v>PAA (Sewer)</v>
          </cell>
          <cell r="L179">
            <v>-33892.22</v>
          </cell>
        </row>
        <row r="180">
          <cell r="B180" t="str">
            <v>PAA Accumulated Amortization (Water)</v>
          </cell>
          <cell r="L180">
            <v>8353.556799999993</v>
          </cell>
        </row>
        <row r="181">
          <cell r="B181" t="str">
            <v>PAA Accumulated Amortization (Sewer)</v>
          </cell>
          <cell r="L181">
            <v>17009.24000000002</v>
          </cell>
        </row>
        <row r="182">
          <cell r="A182">
            <v>2640</v>
          </cell>
          <cell r="B182" t="str">
            <v xml:space="preserve">     CASH-CHASE-WSC DISBURSEME</v>
          </cell>
          <cell r="L182" t="e">
            <v>#VALUE!</v>
          </cell>
        </row>
        <row r="183">
          <cell r="A183">
            <v>2650</v>
          </cell>
          <cell r="B183" t="str">
            <v xml:space="preserve">     CASH-WSC PETTY CASH-CHASE</v>
          </cell>
          <cell r="L183" t="e">
            <v>#VALUE!</v>
          </cell>
        </row>
        <row r="184">
          <cell r="A184">
            <v>2675</v>
          </cell>
          <cell r="B184" t="str">
            <v xml:space="preserve">     A/R-CUSTOMER TRADE CC&amp;B</v>
          </cell>
          <cell r="L184" t="e">
            <v>#VALUE!</v>
          </cell>
        </row>
        <row r="185">
          <cell r="A185">
            <v>2680</v>
          </cell>
          <cell r="B185" t="str">
            <v xml:space="preserve">     A/R-CUSTOMER ACCRUAL</v>
          </cell>
          <cell r="L185" t="e">
            <v>#VALUE!</v>
          </cell>
        </row>
        <row r="186">
          <cell r="A186">
            <v>2685</v>
          </cell>
          <cell r="B186" t="str">
            <v xml:space="preserve">     A/R-CUSTOMER REFUNDS</v>
          </cell>
          <cell r="L186" t="e">
            <v>#VALUE!</v>
          </cell>
        </row>
        <row r="187">
          <cell r="A187">
            <v>2690</v>
          </cell>
          <cell r="B187" t="str">
            <v xml:space="preserve">    ACCUM PROV UNCOLLECT ACCTS</v>
          </cell>
          <cell r="L187" t="e">
            <v>#VALUE!</v>
          </cell>
        </row>
        <row r="188">
          <cell r="A188">
            <v>2710</v>
          </cell>
          <cell r="B188" t="str">
            <v xml:space="preserve">    A/R ASSOC COS</v>
          </cell>
          <cell r="L188" t="e">
            <v>#VALUE!</v>
          </cell>
        </row>
        <row r="189">
          <cell r="A189">
            <v>2775</v>
          </cell>
          <cell r="B189" t="str">
            <v xml:space="preserve">    SPECIAL DEPOSITS</v>
          </cell>
          <cell r="L189" t="e">
            <v>#VALUE!</v>
          </cell>
        </row>
        <row r="190">
          <cell r="A190">
            <v>2856</v>
          </cell>
          <cell r="B190" t="str">
            <v xml:space="preserve">     PRELIMINARY SURVEY</v>
          </cell>
          <cell r="L190" t="e">
            <v>#VALUE!</v>
          </cell>
        </row>
        <row r="191">
          <cell r="A191">
            <v>2914</v>
          </cell>
          <cell r="B191" t="str">
            <v xml:space="preserve">     RATE CASE IN PROGRESS</v>
          </cell>
          <cell r="L191" t="e">
            <v>#VALUE!</v>
          </cell>
        </row>
        <row r="192">
          <cell r="A192">
            <v>2915</v>
          </cell>
          <cell r="B192" t="str">
            <v xml:space="preserve">     REG EXP BEING AMORT</v>
          </cell>
          <cell r="L192" t="e">
            <v>#VALUE!</v>
          </cell>
        </row>
        <row r="193">
          <cell r="A193">
            <v>2920</v>
          </cell>
          <cell r="B193" t="str">
            <v xml:space="preserve">     RATE CASE BEING AMORT</v>
          </cell>
          <cell r="L193" t="e">
            <v>#VALUE!</v>
          </cell>
        </row>
        <row r="194">
          <cell r="A194">
            <v>2925</v>
          </cell>
          <cell r="B194" t="str">
            <v xml:space="preserve">     MISC REGULATORY COMM EXP</v>
          </cell>
          <cell r="L194" t="e">
            <v>#VALUE!</v>
          </cell>
        </row>
        <row r="195">
          <cell r="A195">
            <v>2930</v>
          </cell>
          <cell r="B195" t="str">
            <v xml:space="preserve">     RATE CASE ACCUM AMORT</v>
          </cell>
          <cell r="L195" t="e">
            <v>#VALUE!</v>
          </cell>
        </row>
        <row r="196">
          <cell r="A196">
            <v>2940</v>
          </cell>
          <cell r="B196" t="str">
            <v xml:space="preserve">     ORIG COST AMORTIZATION</v>
          </cell>
          <cell r="L196" t="e">
            <v>#VALUE!</v>
          </cell>
        </row>
        <row r="197">
          <cell r="A197">
            <v>2955</v>
          </cell>
          <cell r="B197" t="str">
            <v xml:space="preserve">     DEF CHGS-CUSTOMER COMPLAI</v>
          </cell>
          <cell r="L197" t="e">
            <v>#VALUE!</v>
          </cell>
        </row>
        <row r="198">
          <cell r="A198">
            <v>2960</v>
          </cell>
          <cell r="B198" t="str">
            <v xml:space="preserve">     DEF CHGS-TANK MAINT&amp;REP W</v>
          </cell>
          <cell r="L198" t="e">
            <v>#VALUE!</v>
          </cell>
        </row>
        <row r="199">
          <cell r="A199">
            <v>2965</v>
          </cell>
          <cell r="B199" t="str">
            <v xml:space="preserve">     DEF CHGS-RELOCATION EXPEN</v>
          </cell>
          <cell r="L199" t="e">
            <v>#VALUE!</v>
          </cell>
        </row>
        <row r="200">
          <cell r="A200">
            <v>2985</v>
          </cell>
          <cell r="B200" t="str">
            <v xml:space="preserve">     DEF CHGS-OTHER</v>
          </cell>
          <cell r="L200" t="e">
            <v>#VALUE!</v>
          </cell>
        </row>
        <row r="201">
          <cell r="A201">
            <v>3005</v>
          </cell>
          <cell r="B201" t="str">
            <v xml:space="preserve">     DEF CHGS-VOC TESTING</v>
          </cell>
          <cell r="L201" t="e">
            <v>#VALUE!</v>
          </cell>
        </row>
        <row r="202">
          <cell r="A202">
            <v>3020</v>
          </cell>
          <cell r="B202" t="str">
            <v xml:space="preserve">     DEF CHGS-SLUDGE HAULING</v>
          </cell>
          <cell r="L202" t="e">
            <v>#VALUE!</v>
          </cell>
        </row>
        <row r="203">
          <cell r="A203">
            <v>3040</v>
          </cell>
          <cell r="B203" t="str">
            <v xml:space="preserve">     DEF CHGS-TANK MAINT&amp;REP S</v>
          </cell>
          <cell r="L203" t="e">
            <v>#VALUE!</v>
          </cell>
        </row>
        <row r="204">
          <cell r="A204">
            <v>3090</v>
          </cell>
          <cell r="B204" t="str">
            <v xml:space="preserve">     AMORT - CUSTOMER COMPLAIN</v>
          </cell>
          <cell r="L204" t="e">
            <v>#VALUE!</v>
          </cell>
        </row>
        <row r="205">
          <cell r="A205">
            <v>3110</v>
          </cell>
          <cell r="B205" t="str">
            <v xml:space="preserve">     AMORT - TANK MAINT&amp;REP WT</v>
          </cell>
          <cell r="L205" t="e">
            <v>#VALUE!</v>
          </cell>
        </row>
        <row r="206">
          <cell r="A206">
            <v>3120</v>
          </cell>
          <cell r="B206" t="str">
            <v xml:space="preserve">     AMORT - RELOCATION EXP</v>
          </cell>
          <cell r="L206" t="e">
            <v>#VALUE!</v>
          </cell>
        </row>
        <row r="207">
          <cell r="A207">
            <v>3140</v>
          </cell>
          <cell r="B207" t="str">
            <v xml:space="preserve">     AMORT - OTHER</v>
          </cell>
          <cell r="L207" t="e">
            <v>#VALUE!</v>
          </cell>
        </row>
        <row r="208">
          <cell r="A208">
            <v>3160</v>
          </cell>
          <cell r="B208" t="str">
            <v xml:space="preserve">     AMORT - VOC TESTING</v>
          </cell>
          <cell r="L208" t="e">
            <v>#VALUE!</v>
          </cell>
        </row>
        <row r="209">
          <cell r="A209">
            <v>3175</v>
          </cell>
          <cell r="B209" t="str">
            <v xml:space="preserve">     AMORT - SLUDGE HAULING</v>
          </cell>
          <cell r="L209" t="e">
            <v>#VALUE!</v>
          </cell>
        </row>
        <row r="210">
          <cell r="A210">
            <v>3195</v>
          </cell>
          <cell r="B210" t="str">
            <v xml:space="preserve">     AMORT - TANK MAINT&amp;REP SW</v>
          </cell>
          <cell r="L210" t="e">
            <v>#VALUE!</v>
          </cell>
        </row>
        <row r="211">
          <cell r="A211">
            <v>3225</v>
          </cell>
          <cell r="B211" t="str">
            <v xml:space="preserve">    ADV-IN-AID OF CONST-WATER</v>
          </cell>
          <cell r="L211" t="e">
            <v>#VALUE!</v>
          </cell>
        </row>
        <row r="212">
          <cell r="A212">
            <v>3230</v>
          </cell>
          <cell r="B212" t="str">
            <v xml:space="preserve">    ADV-IN-AID OF CONST-SEWER</v>
          </cell>
          <cell r="L212" t="e">
            <v>#VALUE!</v>
          </cell>
        </row>
        <row r="213">
          <cell r="A213">
            <v>3295</v>
          </cell>
          <cell r="B213" t="str">
            <v xml:space="preserve">     CIAC-WELLS &amp; SPRINGS</v>
          </cell>
          <cell r="L213">
            <v>0</v>
          </cell>
        </row>
        <row r="214">
          <cell r="A214">
            <v>3335</v>
          </cell>
          <cell r="B214" t="str">
            <v xml:space="preserve">     CIAC-DIST RESV &amp; STANDPIP</v>
          </cell>
          <cell r="L214">
            <v>0</v>
          </cell>
        </row>
        <row r="215">
          <cell r="A215">
            <v>3340</v>
          </cell>
          <cell r="B215" t="str">
            <v xml:space="preserve">     CIAC-TRANS &amp; DISTR MAINS</v>
          </cell>
          <cell r="L215">
            <v>0</v>
          </cell>
        </row>
        <row r="216">
          <cell r="A216">
            <v>3345</v>
          </cell>
          <cell r="B216" t="str">
            <v xml:space="preserve">     CIAC-SERVICE LINES</v>
          </cell>
          <cell r="L216">
            <v>0</v>
          </cell>
        </row>
        <row r="217">
          <cell r="A217">
            <v>3360</v>
          </cell>
          <cell r="B217" t="str">
            <v xml:space="preserve">     CIAC-HYDRANTS</v>
          </cell>
          <cell r="L217">
            <v>0</v>
          </cell>
        </row>
        <row r="218">
          <cell r="A218">
            <v>3430</v>
          </cell>
          <cell r="B218" t="str">
            <v xml:space="preserve">     CIAC-OTHER TANGIBLE PLT W</v>
          </cell>
          <cell r="L218">
            <v>0</v>
          </cell>
        </row>
        <row r="219">
          <cell r="A219">
            <v>3435</v>
          </cell>
          <cell r="B219" t="str">
            <v xml:space="preserve">     CIAC-WATER-TAP</v>
          </cell>
          <cell r="L219">
            <v>0</v>
          </cell>
        </row>
        <row r="220">
          <cell r="A220">
            <v>3450</v>
          </cell>
          <cell r="B220" t="str">
            <v xml:space="preserve">     CIAC-WTR PLT MOD FEE</v>
          </cell>
          <cell r="L220">
            <v>0</v>
          </cell>
        </row>
        <row r="221">
          <cell r="A221">
            <v>3455</v>
          </cell>
          <cell r="B221" t="str">
            <v xml:space="preserve">     CIAC-WTR PLT MTR FEE</v>
          </cell>
          <cell r="L221">
            <v>0</v>
          </cell>
        </row>
        <row r="222">
          <cell r="A222">
            <v>3500</v>
          </cell>
          <cell r="B222" t="str">
            <v xml:space="preserve">     CIAC-STRUCT/IMPRV PUMP PL</v>
          </cell>
          <cell r="L222">
            <v>0</v>
          </cell>
        </row>
        <row r="223">
          <cell r="A223">
            <v>3505</v>
          </cell>
          <cell r="B223" t="str">
            <v xml:space="preserve">     CIAC-STRUCT/IMPRV TREAT P</v>
          </cell>
          <cell r="L223">
            <v>0</v>
          </cell>
        </row>
        <row r="224">
          <cell r="A224">
            <v>3520</v>
          </cell>
          <cell r="B224" t="str">
            <v xml:space="preserve">     CIAC-STRUCT/IMPRV GEN PLT</v>
          </cell>
          <cell r="L224">
            <v>0</v>
          </cell>
        </row>
        <row r="225">
          <cell r="A225">
            <v>3555</v>
          </cell>
          <cell r="B225" t="str">
            <v xml:space="preserve">     CIAC-SEWER GRAVITY MAIN</v>
          </cell>
          <cell r="L225">
            <v>0</v>
          </cell>
        </row>
        <row r="226">
          <cell r="A226">
            <v>3557</v>
          </cell>
          <cell r="B226" t="str">
            <v xml:space="preserve">     CIAC-MANHOLES</v>
          </cell>
          <cell r="L226">
            <v>0</v>
          </cell>
        </row>
        <row r="227">
          <cell r="A227">
            <v>3565</v>
          </cell>
          <cell r="B227" t="str">
            <v xml:space="preserve">     CIAC-SERVICES TO CUSTOMER</v>
          </cell>
          <cell r="L227">
            <v>0</v>
          </cell>
        </row>
        <row r="228">
          <cell r="A228">
            <v>3605</v>
          </cell>
          <cell r="B228" t="str">
            <v xml:space="preserve">     CIAC-TREAT/DISP EQUIP TRT</v>
          </cell>
          <cell r="L228">
            <v>0</v>
          </cell>
        </row>
        <row r="229">
          <cell r="A229">
            <v>3705</v>
          </cell>
          <cell r="B229" t="str">
            <v xml:space="preserve">     CIAC-SEWER-TAP</v>
          </cell>
          <cell r="L229">
            <v>0</v>
          </cell>
        </row>
        <row r="230">
          <cell r="A230">
            <v>3720</v>
          </cell>
          <cell r="B230" t="str">
            <v xml:space="preserve">     CIAC-SWR PLT MOD FEE</v>
          </cell>
          <cell r="L230">
            <v>0</v>
          </cell>
        </row>
        <row r="231">
          <cell r="A231">
            <v>3800</v>
          </cell>
          <cell r="B231" t="str">
            <v xml:space="preserve">     ACC AMORT ORGANIZATION</v>
          </cell>
          <cell r="L231">
            <v>0</v>
          </cell>
        </row>
        <row r="232">
          <cell r="A232">
            <v>3840</v>
          </cell>
          <cell r="B232" t="str">
            <v xml:space="preserve">     ACC AMORT WELLS &amp; SPRINGS</v>
          </cell>
          <cell r="L232">
            <v>0</v>
          </cell>
        </row>
        <row r="233">
          <cell r="A233">
            <v>3885</v>
          </cell>
          <cell r="B233" t="str">
            <v xml:space="preserve">     ACC AMORT TRANS &amp; DISTR M</v>
          </cell>
          <cell r="L233">
            <v>0</v>
          </cell>
        </row>
        <row r="234">
          <cell r="A234">
            <v>3890</v>
          </cell>
          <cell r="B234" t="str">
            <v xml:space="preserve">     ACC AMORT SERVICE LINES</v>
          </cell>
          <cell r="L234">
            <v>0</v>
          </cell>
        </row>
        <row r="235">
          <cell r="A235">
            <v>3905</v>
          </cell>
          <cell r="B235" t="str">
            <v xml:space="preserve">     ACC AMORT HYDRANTS</v>
          </cell>
          <cell r="L235">
            <v>0</v>
          </cell>
        </row>
        <row r="236">
          <cell r="A236">
            <v>3975</v>
          </cell>
          <cell r="B236" t="str">
            <v xml:space="preserve">     ACC AMORT OTHER TANG PLT</v>
          </cell>
          <cell r="L236">
            <v>0</v>
          </cell>
        </row>
        <row r="237">
          <cell r="A237">
            <v>3980</v>
          </cell>
          <cell r="B237" t="str">
            <v xml:space="preserve">     ACC AMORT WATER-CIAC TAP</v>
          </cell>
          <cell r="L237">
            <v>0</v>
          </cell>
        </row>
        <row r="238">
          <cell r="A238">
            <v>4000</v>
          </cell>
          <cell r="B238" t="str">
            <v xml:space="preserve">     ACC AMORT WTR PLT MOD FEE</v>
          </cell>
          <cell r="L238">
            <v>0</v>
          </cell>
        </row>
        <row r="239">
          <cell r="A239">
            <v>4005</v>
          </cell>
          <cell r="B239" t="str">
            <v xml:space="preserve">     ACC AMORT WTR PLT MTR FEE</v>
          </cell>
          <cell r="L239">
            <v>0</v>
          </cell>
        </row>
        <row r="240">
          <cell r="A240">
            <v>4030</v>
          </cell>
          <cell r="B240" t="str">
            <v xml:space="preserve">     ACC AMORT ORGANIZATION</v>
          </cell>
          <cell r="L240">
            <v>0</v>
          </cell>
        </row>
        <row r="241">
          <cell r="A241">
            <v>4050</v>
          </cell>
          <cell r="B241" t="str">
            <v xml:space="preserve">     ACC AMORTSTRUCT/IMPRV PUM</v>
          </cell>
          <cell r="L241">
            <v>0</v>
          </cell>
        </row>
        <row r="242">
          <cell r="A242">
            <v>4055</v>
          </cell>
          <cell r="B242" t="str">
            <v xml:space="preserve">     ACC AMORTSTRUCT/IMPRV TRE</v>
          </cell>
          <cell r="L242">
            <v>0</v>
          </cell>
        </row>
        <row r="243">
          <cell r="A243">
            <v>4070</v>
          </cell>
          <cell r="B243" t="str">
            <v xml:space="preserve">     ACC AMORTSTRUCT/IMPRV GEN</v>
          </cell>
          <cell r="L243">
            <v>0</v>
          </cell>
        </row>
        <row r="244">
          <cell r="A244">
            <v>4105</v>
          </cell>
          <cell r="B244" t="str">
            <v xml:space="preserve">     ACC AMORT SEWER GRAVITY M</v>
          </cell>
          <cell r="L244">
            <v>0</v>
          </cell>
        </row>
        <row r="245">
          <cell r="A245">
            <v>4115</v>
          </cell>
          <cell r="B245" t="str">
            <v xml:space="preserve">     ACC AMORT SERVICES TO CUS</v>
          </cell>
          <cell r="L245">
            <v>0</v>
          </cell>
        </row>
        <row r="246">
          <cell r="A246">
            <v>4265</v>
          </cell>
          <cell r="B246" t="str">
            <v xml:space="preserve">     ACC AMORT SEWER-TAP</v>
          </cell>
          <cell r="L246">
            <v>0</v>
          </cell>
        </row>
        <row r="247">
          <cell r="A247">
            <v>4280</v>
          </cell>
          <cell r="B247" t="str">
            <v xml:space="preserve">     ACC AMORT SWR PLT MOD FEE</v>
          </cell>
          <cell r="L247">
            <v>0</v>
          </cell>
        </row>
        <row r="248">
          <cell r="B248" t="str">
            <v>CIAC (Water)</v>
          </cell>
          <cell r="L248">
            <v>-2322895.6671815161</v>
          </cell>
        </row>
        <row r="249">
          <cell r="B249" t="str">
            <v>CIAC (Sewer)</v>
          </cell>
          <cell r="L249">
            <v>-6198238.9539999999</v>
          </cell>
        </row>
        <row r="250">
          <cell r="B250" t="str">
            <v>CIAC Accumulated Amortization (Water)</v>
          </cell>
          <cell r="L250">
            <v>694878.58000000077</v>
          </cell>
        </row>
        <row r="251">
          <cell r="B251" t="str">
            <v>CIAC Accumulated Amortization (Sewer)</v>
          </cell>
          <cell r="L251">
            <v>1955637.0599999998</v>
          </cell>
        </row>
        <row r="252">
          <cell r="A252">
            <v>4356</v>
          </cell>
          <cell r="B252" t="str">
            <v xml:space="preserve">     COST FREE CAPITAL-WATER</v>
          </cell>
          <cell r="L252" t="e">
            <v>#VALUE!</v>
          </cell>
        </row>
        <row r="253">
          <cell r="A253">
            <v>4357</v>
          </cell>
          <cell r="B253" t="str">
            <v xml:space="preserve">     COST FREE CAPITAL-SEWER</v>
          </cell>
          <cell r="L253" t="e">
            <v>#VALUE!</v>
          </cell>
        </row>
        <row r="254">
          <cell r="A254">
            <v>4358</v>
          </cell>
          <cell r="B254" t="str">
            <v xml:space="preserve">     GOS &amp; FLOW BACK TAXES-WAT</v>
          </cell>
          <cell r="L254" t="e">
            <v>#VALUE!</v>
          </cell>
        </row>
        <row r="255">
          <cell r="A255">
            <v>4369</v>
          </cell>
          <cell r="B255" t="str">
            <v xml:space="preserve">     DEF FED TAX - CIAC PRE 19</v>
          </cell>
          <cell r="L255" t="e">
            <v>#VALUE!</v>
          </cell>
        </row>
        <row r="256">
          <cell r="A256">
            <v>4371</v>
          </cell>
          <cell r="B256" t="str">
            <v xml:space="preserve">     DEF FED TAX - TAP FEE POS</v>
          </cell>
          <cell r="L256" t="e">
            <v>#VALUE!</v>
          </cell>
        </row>
        <row r="257">
          <cell r="A257">
            <v>4375</v>
          </cell>
          <cell r="B257" t="str">
            <v xml:space="preserve">     DEF FED TAX - RATE CASE</v>
          </cell>
          <cell r="L257" t="e">
            <v>#VALUE!</v>
          </cell>
        </row>
        <row r="258">
          <cell r="A258">
            <v>4377</v>
          </cell>
          <cell r="B258" t="str">
            <v xml:space="preserve">     DEF FED TAX - DEF MAINT</v>
          </cell>
          <cell r="L258" t="e">
            <v>#VALUE!</v>
          </cell>
        </row>
        <row r="259">
          <cell r="A259">
            <v>4383</v>
          </cell>
          <cell r="B259" t="str">
            <v xml:space="preserve">     DEF FED TAX - ORGN EXP</v>
          </cell>
          <cell r="L259" t="e">
            <v>#VALUE!</v>
          </cell>
        </row>
        <row r="260">
          <cell r="A260">
            <v>4385</v>
          </cell>
          <cell r="B260" t="str">
            <v xml:space="preserve">     DEF FED TAX - BAD DEBT</v>
          </cell>
          <cell r="L260" t="e">
            <v>#VALUE!</v>
          </cell>
        </row>
        <row r="261">
          <cell r="A261">
            <v>4387</v>
          </cell>
          <cell r="B261" t="str">
            <v xml:space="preserve">     DEF FED TAX - DEPRECIATIO</v>
          </cell>
          <cell r="L261" t="e">
            <v>#VALUE!</v>
          </cell>
        </row>
        <row r="262">
          <cell r="A262">
            <v>4419</v>
          </cell>
          <cell r="B262" t="str">
            <v xml:space="preserve">     DEF ST TAX - CIAC PRE 198</v>
          </cell>
          <cell r="L262" t="e">
            <v>#VALUE!</v>
          </cell>
        </row>
        <row r="263">
          <cell r="A263">
            <v>4421</v>
          </cell>
          <cell r="B263" t="str">
            <v xml:space="preserve">     DEF ST TAX - TAP FEE POST</v>
          </cell>
          <cell r="L263" t="e">
            <v>#VALUE!</v>
          </cell>
        </row>
        <row r="264">
          <cell r="A264">
            <v>4425</v>
          </cell>
          <cell r="B264" t="str">
            <v xml:space="preserve">     DEF ST TAX - RATE CASE</v>
          </cell>
          <cell r="L264" t="e">
            <v>#VALUE!</v>
          </cell>
        </row>
        <row r="265">
          <cell r="A265">
            <v>4427</v>
          </cell>
          <cell r="B265" t="str">
            <v xml:space="preserve">     DEF ST TAX - DEF MAINT</v>
          </cell>
          <cell r="L265" t="e">
            <v>#VALUE!</v>
          </cell>
        </row>
        <row r="266">
          <cell r="A266">
            <v>4433</v>
          </cell>
          <cell r="B266" t="str">
            <v xml:space="preserve">     DEF ST TAX - ORGN EXP</v>
          </cell>
          <cell r="L266" t="e">
            <v>#VALUE!</v>
          </cell>
        </row>
        <row r="267">
          <cell r="A267">
            <v>4435</v>
          </cell>
          <cell r="B267" t="str">
            <v xml:space="preserve">     DEF ST TAX - BAD DEBT</v>
          </cell>
          <cell r="L267" t="e">
            <v>#VALUE!</v>
          </cell>
        </row>
        <row r="268">
          <cell r="A268">
            <v>4437</v>
          </cell>
          <cell r="B268" t="str">
            <v xml:space="preserve">     DEF ST TAX - DEPRECIATION</v>
          </cell>
          <cell r="L268" t="e">
            <v>#VALUE!</v>
          </cell>
        </row>
        <row r="269">
          <cell r="A269">
            <v>4460</v>
          </cell>
          <cell r="B269" t="str">
            <v xml:space="preserve">    UNAMORT INVEST TAX CREDIT</v>
          </cell>
          <cell r="L269" t="e">
            <v>#VALUE!</v>
          </cell>
        </row>
        <row r="270">
          <cell r="A270">
            <v>4515</v>
          </cell>
          <cell r="B270" t="str">
            <v xml:space="preserve">     A/P TRADE</v>
          </cell>
          <cell r="L270" t="e">
            <v>#VALUE!</v>
          </cell>
        </row>
        <row r="271">
          <cell r="A271">
            <v>4525</v>
          </cell>
          <cell r="B271" t="str">
            <v xml:space="preserve">     A/P TRADE - ACCRUAL</v>
          </cell>
          <cell r="L271" t="e">
            <v>#VALUE!</v>
          </cell>
        </row>
        <row r="272">
          <cell r="A272">
            <v>4527</v>
          </cell>
          <cell r="B272" t="str">
            <v xml:space="preserve">     A/P TRADE - RECD NOT VOUC</v>
          </cell>
          <cell r="L272" t="e">
            <v>#VALUE!</v>
          </cell>
        </row>
        <row r="273">
          <cell r="A273">
            <v>4535</v>
          </cell>
          <cell r="B273" t="str">
            <v xml:space="preserve">     A/P-ASSOC COMPANIES</v>
          </cell>
          <cell r="L273" t="e">
            <v>#VALUE!</v>
          </cell>
        </row>
        <row r="274">
          <cell r="A274">
            <v>4545</v>
          </cell>
          <cell r="B274" t="str">
            <v xml:space="preserve">     A/P MISCELLANEOUS</v>
          </cell>
          <cell r="L274" t="e">
            <v>#VALUE!</v>
          </cell>
        </row>
        <row r="275">
          <cell r="A275">
            <v>4565</v>
          </cell>
          <cell r="B275" t="str">
            <v xml:space="preserve">    ADVANCES FROM UTILITIES IN</v>
          </cell>
          <cell r="L275" t="e">
            <v>#VALUE!</v>
          </cell>
        </row>
        <row r="276">
          <cell r="A276">
            <v>4595</v>
          </cell>
          <cell r="B276" t="str">
            <v xml:space="preserve">    CUSTOMER DEPOSITS</v>
          </cell>
          <cell r="L276" t="e">
            <v>#VALUE!</v>
          </cell>
        </row>
        <row r="277">
          <cell r="A277">
            <v>4612</v>
          </cell>
          <cell r="B277" t="str">
            <v xml:space="preserve">     ACCRUED TAXES GENERAL</v>
          </cell>
          <cell r="L277" t="e">
            <v>#VALUE!</v>
          </cell>
        </row>
        <row r="278">
          <cell r="A278">
            <v>4614</v>
          </cell>
          <cell r="B278" t="str">
            <v xml:space="preserve">     ACCRUED GROSS RECEIPT TAX</v>
          </cell>
          <cell r="L278" t="e">
            <v>#VALUE!</v>
          </cell>
        </row>
        <row r="279">
          <cell r="A279">
            <v>4618</v>
          </cell>
          <cell r="B279" t="str">
            <v xml:space="preserve">     ACCRUED UTIL OR COMM TAX</v>
          </cell>
          <cell r="L279" t="e">
            <v>#VALUE!</v>
          </cell>
        </row>
        <row r="280">
          <cell r="A280">
            <v>4628</v>
          </cell>
          <cell r="B280" t="str">
            <v xml:space="preserve">     ACCRUED REAL EST TAX</v>
          </cell>
          <cell r="L280" t="e">
            <v>#VALUE!</v>
          </cell>
        </row>
        <row r="281">
          <cell r="A281">
            <v>4634</v>
          </cell>
          <cell r="B281" t="str">
            <v xml:space="preserve">     ACCRUED SALES TAX</v>
          </cell>
          <cell r="L281" t="e">
            <v>#VALUE!</v>
          </cell>
        </row>
        <row r="282">
          <cell r="A282">
            <v>4635</v>
          </cell>
          <cell r="B282" t="str">
            <v xml:space="preserve">     ACCRUED USE TAX</v>
          </cell>
          <cell r="L282" t="e">
            <v>#VALUE!</v>
          </cell>
        </row>
        <row r="283">
          <cell r="A283">
            <v>4659</v>
          </cell>
          <cell r="B283" t="str">
            <v xml:space="preserve">     ACCRUED FED INCOME TAX</v>
          </cell>
          <cell r="L283" t="e">
            <v>#VALUE!</v>
          </cell>
        </row>
        <row r="284">
          <cell r="A284">
            <v>4661</v>
          </cell>
          <cell r="B284" t="str">
            <v xml:space="preserve">     ACCRUED ST INCOME TAX</v>
          </cell>
          <cell r="L284" t="e">
            <v>#VALUE!</v>
          </cell>
        </row>
        <row r="285">
          <cell r="A285">
            <v>4685</v>
          </cell>
          <cell r="B285" t="str">
            <v xml:space="preserve">     ACCRUED CUST DEP INTEREST</v>
          </cell>
          <cell r="L285" t="e">
            <v>#VALUE!</v>
          </cell>
        </row>
        <row r="286">
          <cell r="A286">
            <v>4735</v>
          </cell>
          <cell r="B286" t="str">
            <v xml:space="preserve">    PAYABLE TO DEVELOPER</v>
          </cell>
          <cell r="L286" t="e">
            <v>#VALUE!</v>
          </cell>
        </row>
        <row r="287">
          <cell r="A287">
            <v>4760</v>
          </cell>
          <cell r="B287" t="str">
            <v xml:space="preserve">     COMMON STOCK</v>
          </cell>
          <cell r="L287" t="e">
            <v>#VALUE!</v>
          </cell>
        </row>
        <row r="288">
          <cell r="A288">
            <v>4780</v>
          </cell>
          <cell r="B288" t="str">
            <v xml:space="preserve">    PAID IN CAPITAL</v>
          </cell>
          <cell r="L288" t="e">
            <v>#VALUE!</v>
          </cell>
        </row>
        <row r="289">
          <cell r="A289">
            <v>4785</v>
          </cell>
          <cell r="B289" t="str">
            <v xml:space="preserve">    MISC PAID IN CAPITAL</v>
          </cell>
          <cell r="L289" t="e">
            <v>#VALUE!</v>
          </cell>
        </row>
        <row r="290">
          <cell r="A290">
            <v>4998</v>
          </cell>
          <cell r="B290" t="str">
            <v xml:space="preserve">    RETAINED EARN-PRIOR YEARS</v>
          </cell>
          <cell r="L290" t="e">
            <v>#VALUE!</v>
          </cell>
        </row>
        <row r="291">
          <cell r="A291">
            <v>5020</v>
          </cell>
          <cell r="B291" t="str">
            <v xml:space="preserve">    WATER REVENUE UNMETERED</v>
          </cell>
          <cell r="L291">
            <v>0</v>
          </cell>
        </row>
        <row r="292">
          <cell r="A292">
            <v>5025</v>
          </cell>
          <cell r="B292" t="str">
            <v xml:space="preserve">    WATER REVENUE-RESIDENTIAL</v>
          </cell>
          <cell r="L292">
            <v>-417642.82</v>
          </cell>
        </row>
        <row r="293">
          <cell r="A293">
            <v>5030</v>
          </cell>
          <cell r="B293" t="str">
            <v xml:space="preserve">    WATER REVENUE-ACCRUALS</v>
          </cell>
          <cell r="L293">
            <v>-2064.0300000000002</v>
          </cell>
        </row>
        <row r="294">
          <cell r="A294">
            <v>5035</v>
          </cell>
          <cell r="B294" t="str">
            <v xml:space="preserve">    WATER REVENUE-COMMERCIAL</v>
          </cell>
          <cell r="L294">
            <v>0</v>
          </cell>
        </row>
        <row r="295">
          <cell r="A295">
            <v>5050</v>
          </cell>
          <cell r="B295" t="str">
            <v xml:space="preserve">    WATER REVENUE-MULT FAM DWE</v>
          </cell>
          <cell r="L295">
            <v>0</v>
          </cell>
        </row>
        <row r="296">
          <cell r="A296">
            <v>5052</v>
          </cell>
          <cell r="B296" t="str">
            <v xml:space="preserve">    WATER REVENUE-GUARANTEED</v>
          </cell>
          <cell r="L296">
            <v>-29890.94</v>
          </cell>
        </row>
        <row r="297">
          <cell r="A297">
            <v>5100</v>
          </cell>
          <cell r="B297" t="str">
            <v xml:space="preserve">    SEWER REVENUE-RESIDENTIAL</v>
          </cell>
          <cell r="L297">
            <v>-636422.6</v>
          </cell>
        </row>
        <row r="298">
          <cell r="A298">
            <v>5105</v>
          </cell>
          <cell r="B298" t="str">
            <v xml:space="preserve">    SEWER REVENUE-ACCRUALS</v>
          </cell>
          <cell r="L298">
            <v>714.96</v>
          </cell>
        </row>
        <row r="299">
          <cell r="A299">
            <v>5128</v>
          </cell>
          <cell r="B299" t="str">
            <v xml:space="preserve">    SEWER REVENUE-GUARANTEED</v>
          </cell>
          <cell r="L299">
            <v>-23497.24</v>
          </cell>
        </row>
        <row r="300">
          <cell r="A300">
            <v>5140</v>
          </cell>
          <cell r="B300" t="str">
            <v xml:space="preserve">    SEWER REVENUE-RESIDENTIAL</v>
          </cell>
          <cell r="L300">
            <v>0</v>
          </cell>
        </row>
        <row r="301">
          <cell r="A301">
            <v>5155</v>
          </cell>
          <cell r="B301" t="str">
            <v xml:space="preserve">    SEWER REVENUE-COMMERCIAL</v>
          </cell>
          <cell r="L301">
            <v>-14078.53</v>
          </cell>
        </row>
        <row r="302">
          <cell r="A302">
            <v>5265</v>
          </cell>
          <cell r="B302" t="str">
            <v xml:space="preserve">   FORFEITED DISCOUNTS</v>
          </cell>
          <cell r="L302">
            <v>-3376.26</v>
          </cell>
        </row>
        <row r="303">
          <cell r="A303">
            <v>5285</v>
          </cell>
          <cell r="B303" t="str">
            <v xml:space="preserve">   OTHER W/S REVENUES</v>
          </cell>
          <cell r="L303">
            <v>-8722</v>
          </cell>
        </row>
        <row r="304">
          <cell r="A304">
            <v>5435</v>
          </cell>
          <cell r="B304" t="str">
            <v xml:space="preserve">    PURCHASED WATER-WATER SYS</v>
          </cell>
          <cell r="L304">
            <v>0</v>
          </cell>
        </row>
        <row r="305">
          <cell r="A305">
            <v>5440</v>
          </cell>
          <cell r="B305" t="str">
            <v xml:space="preserve">    PURCHASED WATER-SEWER SYS</v>
          </cell>
          <cell r="L305">
            <v>0</v>
          </cell>
        </row>
        <row r="306">
          <cell r="A306">
            <v>5455</v>
          </cell>
          <cell r="B306" t="str">
            <v xml:space="preserve">    PURCHASED SEWER TREATMENT</v>
          </cell>
          <cell r="L306">
            <v>0</v>
          </cell>
        </row>
        <row r="307">
          <cell r="A307">
            <v>5460</v>
          </cell>
          <cell r="B307" t="str">
            <v xml:space="preserve">    PURCHASED SEWER - BILLINGS</v>
          </cell>
          <cell r="L307">
            <v>0</v>
          </cell>
        </row>
        <row r="308">
          <cell r="A308">
            <v>5465</v>
          </cell>
          <cell r="B308" t="str">
            <v xml:space="preserve">    ELEC PWR - WTR SYSTEM SRC</v>
          </cell>
          <cell r="L308">
            <v>26152.9</v>
          </cell>
        </row>
        <row r="309">
          <cell r="A309">
            <v>5470</v>
          </cell>
          <cell r="B309" t="str">
            <v xml:space="preserve">    ELEC PWR - SWR SYSTEM COLL</v>
          </cell>
          <cell r="L309">
            <v>108811.81</v>
          </cell>
        </row>
        <row r="310">
          <cell r="A310">
            <v>5480</v>
          </cell>
          <cell r="B310" t="str">
            <v xml:space="preserve">    CHLORINE</v>
          </cell>
          <cell r="L310">
            <v>16505.12</v>
          </cell>
        </row>
        <row r="311">
          <cell r="A311">
            <v>5485</v>
          </cell>
          <cell r="B311" t="str">
            <v xml:space="preserve">    ODOR CONTROL CHEMICALS</v>
          </cell>
          <cell r="L311">
            <v>0</v>
          </cell>
        </row>
        <row r="312">
          <cell r="A312">
            <v>5490</v>
          </cell>
          <cell r="B312" t="str">
            <v xml:space="preserve">    OTHER TREATMENT CHEMICALS</v>
          </cell>
          <cell r="L312">
            <v>76399.41</v>
          </cell>
        </row>
        <row r="313">
          <cell r="A313">
            <v>5495</v>
          </cell>
          <cell r="B313" t="str">
            <v xml:space="preserve">   METER READING</v>
          </cell>
          <cell r="L313">
            <v>15343.75</v>
          </cell>
        </row>
        <row r="314">
          <cell r="A314">
            <v>5505</v>
          </cell>
          <cell r="B314" t="str">
            <v xml:space="preserve">    AGENCY EXPENSE</v>
          </cell>
          <cell r="L314">
            <v>0</v>
          </cell>
        </row>
        <row r="315">
          <cell r="A315">
            <v>5510</v>
          </cell>
          <cell r="B315" t="str">
            <v xml:space="preserve">    UNCOLLECTIBLE ACCOUNTS</v>
          </cell>
          <cell r="L315">
            <v>8637.2800000000007</v>
          </cell>
        </row>
        <row r="316">
          <cell r="A316">
            <v>5515</v>
          </cell>
          <cell r="B316" t="str">
            <v xml:space="preserve">    UNCOLL ACCOUNTS ACCRUAL</v>
          </cell>
          <cell r="L316">
            <v>-6753.1566786834601</v>
          </cell>
        </row>
        <row r="317">
          <cell r="A317">
            <v>5540</v>
          </cell>
          <cell r="B317" t="str">
            <v xml:space="preserve">    BILLING POSTAGE</v>
          </cell>
          <cell r="L317">
            <v>0</v>
          </cell>
        </row>
        <row r="318">
          <cell r="A318">
            <v>5545</v>
          </cell>
          <cell r="B318" t="str">
            <v xml:space="preserve">    CUSTOMER SERVICE PRINTING</v>
          </cell>
          <cell r="L318">
            <v>3.5939706446931043</v>
          </cell>
        </row>
        <row r="319">
          <cell r="A319">
            <v>5650</v>
          </cell>
          <cell r="B319" t="str">
            <v xml:space="preserve">    HEALTH COSTS &amp; OTHER</v>
          </cell>
          <cell r="L319">
            <v>0</v>
          </cell>
        </row>
        <row r="320">
          <cell r="A320">
            <v>5690</v>
          </cell>
          <cell r="B320" t="str">
            <v xml:space="preserve">    TUITION</v>
          </cell>
          <cell r="L320">
            <v>0</v>
          </cell>
        </row>
        <row r="321">
          <cell r="A321">
            <v>5740</v>
          </cell>
          <cell r="B321" t="str">
            <v xml:space="preserve">    COMPUTER SUPPLIES</v>
          </cell>
          <cell r="L321">
            <v>0</v>
          </cell>
        </row>
        <row r="322">
          <cell r="A322">
            <v>5750</v>
          </cell>
          <cell r="B322" t="str">
            <v xml:space="preserve">    INTERNET SUPPLIER</v>
          </cell>
          <cell r="L322">
            <v>0</v>
          </cell>
        </row>
        <row r="323">
          <cell r="A323">
            <v>5785</v>
          </cell>
          <cell r="B323" t="str">
            <v xml:space="preserve">    ADVERTISING/MARKETING</v>
          </cell>
          <cell r="L323">
            <v>0</v>
          </cell>
        </row>
        <row r="324">
          <cell r="A324">
            <v>5790</v>
          </cell>
          <cell r="B324" t="str">
            <v xml:space="preserve">    BANK SERVICE CHARGE</v>
          </cell>
          <cell r="L324">
            <v>0</v>
          </cell>
        </row>
        <row r="325">
          <cell r="A325">
            <v>5795</v>
          </cell>
          <cell r="B325" t="str">
            <v xml:space="preserve">    CONTRIBUTIONS</v>
          </cell>
          <cell r="L325">
            <v>0</v>
          </cell>
        </row>
        <row r="326">
          <cell r="A326">
            <v>5800</v>
          </cell>
          <cell r="B326" t="str">
            <v xml:space="preserve">    LETTER OF CREDIT FEE</v>
          </cell>
          <cell r="L326">
            <v>5741.776765110727</v>
          </cell>
        </row>
        <row r="327">
          <cell r="A327">
            <v>5805</v>
          </cell>
          <cell r="B327" t="str">
            <v xml:space="preserve">    LICENSE FEES</v>
          </cell>
          <cell r="L327">
            <v>0</v>
          </cell>
        </row>
        <row r="328">
          <cell r="A328">
            <v>5810</v>
          </cell>
          <cell r="B328" t="str">
            <v xml:space="preserve">    MEMBERSHIPS</v>
          </cell>
          <cell r="L328">
            <v>331.96170232688797</v>
          </cell>
        </row>
        <row r="329">
          <cell r="A329">
            <v>5815</v>
          </cell>
          <cell r="B329" t="str">
            <v xml:space="preserve">    PENALTIES/FINES</v>
          </cell>
          <cell r="L329">
            <v>64000</v>
          </cell>
        </row>
        <row r="330">
          <cell r="A330">
            <v>5820</v>
          </cell>
          <cell r="B330" t="str">
            <v xml:space="preserve">    TRAINING EXPENSE</v>
          </cell>
          <cell r="L330">
            <v>88.822950512664463</v>
          </cell>
        </row>
        <row r="331">
          <cell r="A331">
            <v>5825</v>
          </cell>
          <cell r="B331" t="str">
            <v xml:space="preserve">    OTHER MISC EXPENSE</v>
          </cell>
          <cell r="L331">
            <v>-16829.327200430736</v>
          </cell>
        </row>
        <row r="332">
          <cell r="A332">
            <v>5855</v>
          </cell>
          <cell r="B332" t="str">
            <v xml:space="preserve">    ANSWERING SERVICE</v>
          </cell>
          <cell r="L332">
            <v>522.88</v>
          </cell>
        </row>
        <row r="333">
          <cell r="A333">
            <v>5860</v>
          </cell>
          <cell r="B333" t="str">
            <v xml:space="preserve">    CLEANING SUPPLIES</v>
          </cell>
          <cell r="L333">
            <v>209.41110014513788</v>
          </cell>
        </row>
        <row r="334">
          <cell r="A334">
            <v>5865</v>
          </cell>
          <cell r="B334" t="str">
            <v xml:space="preserve">    COPY MACHINE</v>
          </cell>
          <cell r="L334">
            <v>0</v>
          </cell>
        </row>
        <row r="335">
          <cell r="A335">
            <v>5870</v>
          </cell>
          <cell r="B335" t="str">
            <v xml:space="preserve">    HOLIDAY EVENTS/PICNICS</v>
          </cell>
          <cell r="L335">
            <v>0</v>
          </cell>
        </row>
        <row r="336">
          <cell r="A336">
            <v>5880</v>
          </cell>
          <cell r="B336" t="str">
            <v xml:space="preserve">    OFFICE SUPPLY STORES</v>
          </cell>
          <cell r="L336">
            <v>1303.4921668617446</v>
          </cell>
        </row>
        <row r="337">
          <cell r="A337">
            <v>5885</v>
          </cell>
          <cell r="B337" t="str">
            <v xml:space="preserve">    PRINTING/BLUEPRINTS</v>
          </cell>
          <cell r="L337">
            <v>0</v>
          </cell>
        </row>
        <row r="338">
          <cell r="A338">
            <v>5890</v>
          </cell>
          <cell r="B338" t="str">
            <v xml:space="preserve">    PUBL SUBSCRIPTIONS/TAPES</v>
          </cell>
          <cell r="L338">
            <v>0</v>
          </cell>
        </row>
        <row r="339">
          <cell r="A339">
            <v>5895</v>
          </cell>
          <cell r="B339" t="str">
            <v xml:space="preserve">    SHIPPING CHARGES</v>
          </cell>
          <cell r="L339">
            <v>827.70592377920309</v>
          </cell>
        </row>
        <row r="340">
          <cell r="A340">
            <v>5900</v>
          </cell>
          <cell r="B340" t="str">
            <v xml:space="preserve">    OTHER OFFICE EXPENSES</v>
          </cell>
          <cell r="L340">
            <v>653.61520956037259</v>
          </cell>
        </row>
        <row r="341">
          <cell r="A341">
            <v>5930</v>
          </cell>
          <cell r="B341" t="str">
            <v xml:space="preserve">    OFFICE ELECTRIC</v>
          </cell>
          <cell r="L341">
            <v>2095.37</v>
          </cell>
        </row>
        <row r="342">
          <cell r="A342">
            <v>5935</v>
          </cell>
          <cell r="B342" t="str">
            <v xml:space="preserve">    OFFICE GAS</v>
          </cell>
          <cell r="L342">
            <v>0</v>
          </cell>
        </row>
        <row r="343">
          <cell r="A343">
            <v>5940</v>
          </cell>
          <cell r="B343" t="str">
            <v xml:space="preserve">    OFFICE WATER</v>
          </cell>
          <cell r="L343">
            <v>0</v>
          </cell>
        </row>
        <row r="344">
          <cell r="A344">
            <v>5945</v>
          </cell>
          <cell r="B344" t="str">
            <v xml:space="preserve">    OFFICE TELECOM</v>
          </cell>
          <cell r="L344">
            <v>21.35</v>
          </cell>
        </row>
        <row r="345">
          <cell r="A345">
            <v>5950</v>
          </cell>
          <cell r="B345" t="str">
            <v xml:space="preserve">    OFFICE GARBAGE REMOVAL</v>
          </cell>
          <cell r="L345">
            <v>4244.47</v>
          </cell>
        </row>
        <row r="346">
          <cell r="A346">
            <v>5955</v>
          </cell>
          <cell r="B346" t="str">
            <v xml:space="preserve">    OFFICE LANDSCAPE / MOW / P</v>
          </cell>
          <cell r="L346">
            <v>6149</v>
          </cell>
        </row>
        <row r="347">
          <cell r="A347">
            <v>5960</v>
          </cell>
          <cell r="B347" t="str">
            <v xml:space="preserve">    OFFICE ALARM SYS PHONE EXP</v>
          </cell>
          <cell r="L347">
            <v>0</v>
          </cell>
        </row>
        <row r="348">
          <cell r="A348">
            <v>5965</v>
          </cell>
          <cell r="B348" t="str">
            <v xml:space="preserve">    OFFICE MAINTENANCE</v>
          </cell>
          <cell r="L348">
            <v>56.27</v>
          </cell>
        </row>
        <row r="349">
          <cell r="A349">
            <v>5970</v>
          </cell>
          <cell r="B349" t="str">
            <v xml:space="preserve">    OFFICE CLEANING SERVICE</v>
          </cell>
          <cell r="L349">
            <v>0</v>
          </cell>
        </row>
        <row r="350">
          <cell r="A350">
            <v>5975</v>
          </cell>
          <cell r="B350" t="str">
            <v xml:space="preserve">    OFFICE MACHINE/HEAT&amp;COOL</v>
          </cell>
          <cell r="L350">
            <v>201.76</v>
          </cell>
        </row>
        <row r="351">
          <cell r="A351">
            <v>5980</v>
          </cell>
          <cell r="B351" t="str">
            <v xml:space="preserve">    OTHER OFFICE UTILITIES</v>
          </cell>
          <cell r="L351">
            <v>0</v>
          </cell>
        </row>
        <row r="352">
          <cell r="A352">
            <v>5985</v>
          </cell>
          <cell r="B352" t="str">
            <v xml:space="preserve">    TELEMETERING PHONE EXPENSE</v>
          </cell>
          <cell r="L352">
            <v>89.41</v>
          </cell>
        </row>
        <row r="353">
          <cell r="A353">
            <v>6020</v>
          </cell>
          <cell r="B353" t="str">
            <v xml:space="preserve">    ENGINEERING FEES</v>
          </cell>
          <cell r="L353">
            <v>0</v>
          </cell>
        </row>
        <row r="354">
          <cell r="A354">
            <v>6025</v>
          </cell>
          <cell r="B354" t="str">
            <v xml:space="preserve">    LEGAL FEES</v>
          </cell>
          <cell r="L354">
            <v>0</v>
          </cell>
        </row>
        <row r="355">
          <cell r="A355">
            <v>6045</v>
          </cell>
          <cell r="B355" t="str">
            <v xml:space="preserve">    TEMP EMPLOY - CLERICAL</v>
          </cell>
          <cell r="L355">
            <v>0</v>
          </cell>
        </row>
        <row r="356">
          <cell r="A356">
            <v>6050</v>
          </cell>
          <cell r="B356" t="str">
            <v xml:space="preserve">    OTHER OUTSIDE SERVICES</v>
          </cell>
          <cell r="L356">
            <v>0</v>
          </cell>
        </row>
        <row r="357">
          <cell r="A357">
            <v>6065</v>
          </cell>
          <cell r="B357" t="str">
            <v xml:space="preserve">    RATE CASE AMORT EXPENSE</v>
          </cell>
          <cell r="L357">
            <v>6917.1059314574659</v>
          </cell>
        </row>
        <row r="358">
          <cell r="A358">
            <v>6070</v>
          </cell>
          <cell r="B358" t="str">
            <v xml:space="preserve">    MISC REG MATTERS COMM EXP</v>
          </cell>
          <cell r="L358">
            <v>3858.0773568519126</v>
          </cell>
        </row>
        <row r="359">
          <cell r="A359">
            <v>6090</v>
          </cell>
          <cell r="B359" t="str">
            <v xml:space="preserve">    RENT</v>
          </cell>
          <cell r="L359">
            <v>2507.9421321222908</v>
          </cell>
        </row>
        <row r="360">
          <cell r="A360">
            <v>6110</v>
          </cell>
          <cell r="B360" t="str">
            <v xml:space="preserve">    SALARIES-ACCTG/FINANCE</v>
          </cell>
          <cell r="L360">
            <v>0</v>
          </cell>
        </row>
        <row r="361">
          <cell r="A361">
            <v>6140</v>
          </cell>
          <cell r="B361" t="str">
            <v xml:space="preserve">    SALARIES-REGULATORY</v>
          </cell>
          <cell r="L361">
            <v>15808.278709209233</v>
          </cell>
        </row>
        <row r="362">
          <cell r="A362">
            <v>6145</v>
          </cell>
          <cell r="B362" t="str">
            <v xml:space="preserve">    SALARIES-CUSTOMER SERVICE</v>
          </cell>
          <cell r="L362">
            <v>0</v>
          </cell>
        </row>
        <row r="363">
          <cell r="A363">
            <v>6150</v>
          </cell>
          <cell r="B363" t="str">
            <v xml:space="preserve">    SALARIES-OPERATIONS FIELD</v>
          </cell>
          <cell r="L363">
            <v>161977.38069151176</v>
          </cell>
        </row>
        <row r="364">
          <cell r="A364">
            <v>6155</v>
          </cell>
          <cell r="B364" t="str">
            <v xml:space="preserve">    SALARIES-OPERATIONS OFFICE</v>
          </cell>
          <cell r="L364">
            <v>-9.330141860573999</v>
          </cell>
        </row>
        <row r="365">
          <cell r="A365">
            <v>6165</v>
          </cell>
          <cell r="B365" t="str">
            <v xml:space="preserve">    CAPITALIZED TIME ADJUSTMEN</v>
          </cell>
          <cell r="L365">
            <v>-87598.238676670255</v>
          </cell>
        </row>
        <row r="366">
          <cell r="A366">
            <v>6185</v>
          </cell>
          <cell r="B366" t="str">
            <v xml:space="preserve">    TRAVEL LODGING</v>
          </cell>
          <cell r="L366">
            <v>101.48</v>
          </cell>
        </row>
        <row r="367">
          <cell r="A367">
            <v>6190</v>
          </cell>
          <cell r="B367" t="str">
            <v xml:space="preserve">    TRAVEL AIRFARE</v>
          </cell>
          <cell r="L367">
            <v>0</v>
          </cell>
        </row>
        <row r="368">
          <cell r="A368">
            <v>6195</v>
          </cell>
          <cell r="B368" t="str">
            <v xml:space="preserve">    TRAVEL TRANSPORTATION</v>
          </cell>
          <cell r="L368">
            <v>7.374544126597689</v>
          </cell>
        </row>
        <row r="369">
          <cell r="A369">
            <v>6200</v>
          </cell>
          <cell r="B369" t="str">
            <v xml:space="preserve">    TRAVEL MEALS</v>
          </cell>
          <cell r="L369">
            <v>318.95832033334898</v>
          </cell>
        </row>
        <row r="370">
          <cell r="A370">
            <v>6215</v>
          </cell>
          <cell r="B370" t="str">
            <v xml:space="preserve">    FUEL</v>
          </cell>
          <cell r="L370">
            <v>0</v>
          </cell>
        </row>
        <row r="371">
          <cell r="A371">
            <v>6220</v>
          </cell>
          <cell r="B371" t="str">
            <v xml:space="preserve">    AUTO REPAIR/TIRES</v>
          </cell>
          <cell r="L371">
            <v>0</v>
          </cell>
        </row>
        <row r="372">
          <cell r="A372">
            <v>6225</v>
          </cell>
          <cell r="B372" t="str">
            <v xml:space="preserve">    AUTO LICENSES</v>
          </cell>
          <cell r="L372">
            <v>0</v>
          </cell>
        </row>
        <row r="373">
          <cell r="A373">
            <v>6230</v>
          </cell>
          <cell r="B373" t="str">
            <v xml:space="preserve">    OTHER TRANS EXPENSES</v>
          </cell>
          <cell r="L373">
            <v>0</v>
          </cell>
        </row>
        <row r="374">
          <cell r="A374">
            <v>6255</v>
          </cell>
          <cell r="B374" t="str">
            <v xml:space="preserve">    TEST-WATER</v>
          </cell>
          <cell r="L374">
            <v>1843.33</v>
          </cell>
        </row>
        <row r="375">
          <cell r="A375">
            <v>6260</v>
          </cell>
          <cell r="B375" t="str">
            <v xml:space="preserve">    TEST-EQUIP/CHEMICAL</v>
          </cell>
          <cell r="L375">
            <v>401.32</v>
          </cell>
        </row>
        <row r="376">
          <cell r="A376">
            <v>6265</v>
          </cell>
          <cell r="B376" t="str">
            <v xml:space="preserve">    TEST-SAFE WATER DRINKING</v>
          </cell>
          <cell r="L376">
            <v>0</v>
          </cell>
        </row>
        <row r="377">
          <cell r="A377">
            <v>6270</v>
          </cell>
          <cell r="B377" t="str">
            <v xml:space="preserve">    TEST-SEWER</v>
          </cell>
          <cell r="L377">
            <v>17525.37</v>
          </cell>
        </row>
        <row r="378">
          <cell r="A378">
            <v>6285</v>
          </cell>
          <cell r="B378" t="str">
            <v xml:space="preserve">    WATER-MAINT SUPPLIES</v>
          </cell>
          <cell r="L378">
            <v>888.44425661313733</v>
          </cell>
        </row>
        <row r="379">
          <cell r="A379">
            <v>6290</v>
          </cell>
          <cell r="B379" t="str">
            <v xml:space="preserve">    WATER-MAINT REPAIRS</v>
          </cell>
          <cell r="L379">
            <v>2480.9699999999998</v>
          </cell>
        </row>
        <row r="380">
          <cell r="A380">
            <v>6295</v>
          </cell>
          <cell r="B380" t="str">
            <v xml:space="preserve">    WATER-MAIN BREAKS</v>
          </cell>
          <cell r="L380">
            <v>2852.45</v>
          </cell>
        </row>
        <row r="381">
          <cell r="A381">
            <v>6300</v>
          </cell>
          <cell r="B381" t="str">
            <v xml:space="preserve">    WATER-ELEC EQUIPT REPAIR</v>
          </cell>
          <cell r="L381">
            <v>268.75</v>
          </cell>
        </row>
        <row r="382">
          <cell r="A382">
            <v>6305</v>
          </cell>
          <cell r="B382" t="str">
            <v xml:space="preserve">    WATER-PERMITS</v>
          </cell>
          <cell r="L382">
            <v>1585</v>
          </cell>
        </row>
        <row r="383">
          <cell r="A383">
            <v>6310</v>
          </cell>
          <cell r="B383" t="str">
            <v xml:space="preserve">    WATER-OTHER MAINT EXP</v>
          </cell>
          <cell r="L383">
            <v>4051.24</v>
          </cell>
        </row>
        <row r="384">
          <cell r="A384">
            <v>6320</v>
          </cell>
          <cell r="B384" t="str">
            <v xml:space="preserve">    SEWER-MAINT SUPPLIES</v>
          </cell>
          <cell r="L384">
            <v>4144.6183557527793</v>
          </cell>
        </row>
        <row r="385">
          <cell r="A385">
            <v>6325</v>
          </cell>
          <cell r="B385" t="str">
            <v xml:space="preserve">    SEWER-MAINT REPAIRS</v>
          </cell>
          <cell r="L385">
            <v>2509.9299999999998</v>
          </cell>
        </row>
        <row r="386">
          <cell r="A386">
            <v>6330</v>
          </cell>
          <cell r="B386" t="str">
            <v xml:space="preserve">    SEWER-MAIN BREAKS</v>
          </cell>
          <cell r="L386">
            <v>0</v>
          </cell>
        </row>
        <row r="387">
          <cell r="A387">
            <v>6335</v>
          </cell>
          <cell r="B387" t="str">
            <v xml:space="preserve">    SEWER-ELEC EQUIPT REPAIR</v>
          </cell>
          <cell r="L387">
            <v>835.72</v>
          </cell>
        </row>
        <row r="388">
          <cell r="A388">
            <v>6340</v>
          </cell>
          <cell r="B388" t="str">
            <v xml:space="preserve">    SEWER-PERMITS</v>
          </cell>
          <cell r="L388">
            <v>1670</v>
          </cell>
        </row>
        <row r="389">
          <cell r="A389">
            <v>6345</v>
          </cell>
          <cell r="B389" t="str">
            <v xml:space="preserve">    SEWER-OTHER MAINT EXP</v>
          </cell>
          <cell r="L389">
            <v>31525.24</v>
          </cell>
        </row>
        <row r="390">
          <cell r="A390">
            <v>6355</v>
          </cell>
          <cell r="B390" t="str">
            <v xml:space="preserve">    DEFERRED MAINT EXPENSE</v>
          </cell>
          <cell r="L390">
            <v>32.51</v>
          </cell>
        </row>
        <row r="391">
          <cell r="A391">
            <v>6360</v>
          </cell>
          <cell r="B391" t="str">
            <v xml:space="preserve">    COMMUNICATION EXPENSE</v>
          </cell>
          <cell r="L391">
            <v>2154.83</v>
          </cell>
        </row>
        <row r="392">
          <cell r="A392">
            <v>6365</v>
          </cell>
          <cell r="B392" t="str">
            <v xml:space="preserve">    EQUIPMENT RENTALS</v>
          </cell>
          <cell r="L392">
            <v>0</v>
          </cell>
        </row>
        <row r="393">
          <cell r="A393">
            <v>6370</v>
          </cell>
          <cell r="B393" t="str">
            <v xml:space="preserve">    OPER CONTRACTED WORKERS</v>
          </cell>
          <cell r="L393">
            <v>0</v>
          </cell>
        </row>
        <row r="394">
          <cell r="A394">
            <v>6375</v>
          </cell>
          <cell r="B394" t="str">
            <v xml:space="preserve">    OUTSIDE LAB FEES-LAB,LAND</v>
          </cell>
          <cell r="L394">
            <v>0</v>
          </cell>
        </row>
        <row r="395">
          <cell r="A395">
            <v>6380</v>
          </cell>
          <cell r="B395" t="str">
            <v xml:space="preserve">    REPAIRS &amp; MAINT-MAINT,LAND</v>
          </cell>
          <cell r="L395">
            <v>0</v>
          </cell>
        </row>
        <row r="396">
          <cell r="A396">
            <v>6385</v>
          </cell>
          <cell r="B396" t="str">
            <v xml:space="preserve">    UNIFORMS</v>
          </cell>
          <cell r="L396">
            <v>566.37904386909509</v>
          </cell>
        </row>
        <row r="397">
          <cell r="A397">
            <v>6390</v>
          </cell>
          <cell r="B397" t="str">
            <v xml:space="preserve">    WEATHER/HURRICANE/FUEL EXP</v>
          </cell>
          <cell r="L397">
            <v>20428.97</v>
          </cell>
        </row>
        <row r="398">
          <cell r="A398">
            <v>6400</v>
          </cell>
          <cell r="B398" t="str">
            <v xml:space="preserve">   SEWER RODDING</v>
          </cell>
          <cell r="L398">
            <v>25818</v>
          </cell>
        </row>
        <row r="399">
          <cell r="A399">
            <v>6410</v>
          </cell>
          <cell r="B399" t="str">
            <v xml:space="preserve">   SLUDGE HAULING</v>
          </cell>
          <cell r="L399">
            <v>28516.7</v>
          </cell>
        </row>
        <row r="400">
          <cell r="A400">
            <v>6445</v>
          </cell>
          <cell r="B400" t="str">
            <v xml:space="preserve">    DEPREC-ORGANIZATION</v>
          </cell>
          <cell r="L400">
            <v>1400.5720621751955</v>
          </cell>
        </row>
        <row r="401">
          <cell r="A401">
            <v>6450</v>
          </cell>
          <cell r="B401" t="str">
            <v xml:space="preserve">    DEPREC-FRANCHISES</v>
          </cell>
          <cell r="L401">
            <v>0</v>
          </cell>
        </row>
        <row r="402">
          <cell r="A402">
            <v>6455</v>
          </cell>
          <cell r="B402" t="str">
            <v xml:space="preserve">    DEPREC-STRUCT &amp; IMPRV SRC</v>
          </cell>
          <cell r="L402">
            <v>1154.0221991666276</v>
          </cell>
        </row>
        <row r="403">
          <cell r="A403">
            <v>6460</v>
          </cell>
          <cell r="B403" t="str">
            <v xml:space="preserve">    DEPREC-STRUCT &amp; IMPRV WTP</v>
          </cell>
          <cell r="L403">
            <v>628.05999999999995</v>
          </cell>
        </row>
        <row r="404">
          <cell r="A404">
            <v>6465</v>
          </cell>
          <cell r="B404" t="str">
            <v xml:space="preserve">    DEPREC-STRUCT &amp; IMPRV DIST</v>
          </cell>
          <cell r="L404">
            <v>0</v>
          </cell>
        </row>
        <row r="405">
          <cell r="A405">
            <v>6470</v>
          </cell>
          <cell r="B405" t="str">
            <v xml:space="preserve">    DEPREC-STRUCT &amp; IMPRV GEN</v>
          </cell>
          <cell r="L405">
            <v>7.92</v>
          </cell>
        </row>
        <row r="406">
          <cell r="A406">
            <v>6485</v>
          </cell>
          <cell r="B406" t="str">
            <v xml:space="preserve">    DEPREC-WELLS &amp; SPRINGS</v>
          </cell>
          <cell r="L406">
            <v>6974.45</v>
          </cell>
        </row>
        <row r="407">
          <cell r="A407">
            <v>6490</v>
          </cell>
          <cell r="B407" t="str">
            <v xml:space="preserve">    DEPREC-INFILTRATION GALLER</v>
          </cell>
          <cell r="L407">
            <v>0</v>
          </cell>
        </row>
        <row r="408">
          <cell r="A408">
            <v>6495</v>
          </cell>
          <cell r="B408" t="str">
            <v xml:space="preserve">    DEPREC-SUPPLY MAINS</v>
          </cell>
          <cell r="L408">
            <v>0</v>
          </cell>
        </row>
        <row r="409">
          <cell r="A409">
            <v>6500</v>
          </cell>
          <cell r="B409" t="str">
            <v xml:space="preserve">    DEPREC-POWER GEN EQP</v>
          </cell>
          <cell r="L409">
            <v>0</v>
          </cell>
        </row>
        <row r="410">
          <cell r="A410">
            <v>6505</v>
          </cell>
          <cell r="B410" t="str">
            <v xml:space="preserve">    DEPREC-ELEC PUMP EQP SRC P</v>
          </cell>
          <cell r="L410">
            <v>42.747846809307546</v>
          </cell>
        </row>
        <row r="411">
          <cell r="A411">
            <v>6510</v>
          </cell>
          <cell r="B411" t="str">
            <v xml:space="preserve">    DEPREC-ELEC PUMP EQP WTP</v>
          </cell>
          <cell r="L411">
            <v>3743.96</v>
          </cell>
        </row>
        <row r="412">
          <cell r="A412">
            <v>6515</v>
          </cell>
          <cell r="B412" t="str">
            <v xml:space="preserve">    DEPREC-ELEC PUMP EQP TRANS</v>
          </cell>
          <cell r="L412">
            <v>2.0600953228147385</v>
          </cell>
        </row>
        <row r="413">
          <cell r="A413">
            <v>6520</v>
          </cell>
          <cell r="B413" t="str">
            <v xml:space="preserve">    DEPREC-WATER TREATMENT EQP</v>
          </cell>
          <cell r="L413">
            <v>967.84</v>
          </cell>
        </row>
        <row r="414">
          <cell r="A414">
            <v>6525</v>
          </cell>
          <cell r="B414" t="str">
            <v xml:space="preserve">    DEPREC-DIST RESV &amp; STANDPI</v>
          </cell>
          <cell r="L414">
            <v>11005.18</v>
          </cell>
        </row>
        <row r="415">
          <cell r="A415">
            <v>6530</v>
          </cell>
          <cell r="B415" t="str">
            <v xml:space="preserve">    DEPREC-TRANS &amp; DISTR MAINS</v>
          </cell>
          <cell r="L415">
            <v>24257.038468093077</v>
          </cell>
        </row>
        <row r="416">
          <cell r="A416">
            <v>6535</v>
          </cell>
          <cell r="B416" t="str">
            <v xml:space="preserve">    DEPREC-SERVICE LINES</v>
          </cell>
          <cell r="L416">
            <v>7093.8744476801348</v>
          </cell>
        </row>
        <row r="417">
          <cell r="A417">
            <v>6540</v>
          </cell>
          <cell r="B417" t="str">
            <v xml:space="preserve">    DEPREC-METERS</v>
          </cell>
          <cell r="L417">
            <v>1854.0669838475583</v>
          </cell>
        </row>
        <row r="418">
          <cell r="A418">
            <v>6545</v>
          </cell>
          <cell r="B418" t="str">
            <v xml:space="preserve">    DEPREC-METER INSTALLS</v>
          </cell>
          <cell r="L418">
            <v>1038.8699999999999</v>
          </cell>
        </row>
        <row r="419">
          <cell r="A419">
            <v>6550</v>
          </cell>
          <cell r="B419" t="str">
            <v xml:space="preserve">    DEPREC-HYDRANTS</v>
          </cell>
          <cell r="L419">
            <v>2764.5978468093076</v>
          </cell>
        </row>
        <row r="420">
          <cell r="A420">
            <v>6555</v>
          </cell>
          <cell r="B420" t="str">
            <v xml:space="preserve">    DEPREC-BACKFLOW PREVENT DE</v>
          </cell>
          <cell r="L420">
            <v>0</v>
          </cell>
        </row>
        <row r="421">
          <cell r="A421">
            <v>6565</v>
          </cell>
          <cell r="B421" t="str">
            <v xml:space="preserve">    DEPREC-OTH PLT&amp;MISC EQP SR</v>
          </cell>
          <cell r="L421">
            <v>0</v>
          </cell>
        </row>
        <row r="422">
          <cell r="A422">
            <v>6570</v>
          </cell>
          <cell r="B422" t="str">
            <v xml:space="preserve">    DEPREC-OTH PLT&amp;MISC EQP WT</v>
          </cell>
          <cell r="L422">
            <v>0</v>
          </cell>
        </row>
        <row r="423">
          <cell r="A423">
            <v>6580</v>
          </cell>
          <cell r="B423" t="str">
            <v xml:space="preserve">    DEPREC-OFFICE STRUCTURE</v>
          </cell>
          <cell r="L423">
            <v>156.53</v>
          </cell>
        </row>
        <row r="424">
          <cell r="A424">
            <v>6585</v>
          </cell>
          <cell r="B424" t="str">
            <v xml:space="preserve">    DEPREC-OFFICE FURN/EQPT</v>
          </cell>
          <cell r="L424">
            <v>95.53</v>
          </cell>
        </row>
        <row r="425">
          <cell r="A425">
            <v>6590</v>
          </cell>
          <cell r="B425" t="str">
            <v xml:space="preserve">    DEPREC-STORES EQUIPMENT</v>
          </cell>
          <cell r="L425">
            <v>0</v>
          </cell>
        </row>
        <row r="426">
          <cell r="A426">
            <v>6595</v>
          </cell>
          <cell r="B426" t="str">
            <v xml:space="preserve">    DEPREC-TOOL SHOP &amp; MISC EQ</v>
          </cell>
          <cell r="L426">
            <v>2588.7027234421084</v>
          </cell>
        </row>
        <row r="427">
          <cell r="A427">
            <v>6600</v>
          </cell>
          <cell r="B427" t="str">
            <v xml:space="preserve">    DEPREC-LABORATORY EQUIPMEN</v>
          </cell>
          <cell r="L427">
            <v>216.3</v>
          </cell>
        </row>
        <row r="428">
          <cell r="A428">
            <v>6605</v>
          </cell>
          <cell r="B428" t="str">
            <v xml:space="preserve">    DEPREC-POWER OPERATED EQUI</v>
          </cell>
          <cell r="L428">
            <v>47.82</v>
          </cell>
        </row>
        <row r="429">
          <cell r="A429">
            <v>6610</v>
          </cell>
          <cell r="B429" t="str">
            <v xml:space="preserve">    DEPREC-COMMUNICATION EQPT</v>
          </cell>
          <cell r="L429">
            <v>340.73621957956834</v>
          </cell>
        </row>
        <row r="430">
          <cell r="A430">
            <v>6615</v>
          </cell>
          <cell r="B430" t="str">
            <v xml:space="preserve">    DEPREC-MISC EQUIPMENT</v>
          </cell>
          <cell r="L430">
            <v>0</v>
          </cell>
        </row>
        <row r="431">
          <cell r="A431">
            <v>6620</v>
          </cell>
          <cell r="B431" t="str">
            <v xml:space="preserve">    DEPREC-OTHER TANG PLT WATE</v>
          </cell>
          <cell r="L431">
            <v>0</v>
          </cell>
        </row>
        <row r="432">
          <cell r="A432">
            <v>6640</v>
          </cell>
          <cell r="B432" t="str">
            <v xml:space="preserve">    DEPREC-ORGANIZATION</v>
          </cell>
          <cell r="L432">
            <v>156.38552177356462</v>
          </cell>
        </row>
        <row r="433">
          <cell r="A433">
            <v>6645</v>
          </cell>
          <cell r="B433" t="str">
            <v xml:space="preserve">    DEPREC-FRANCHISES INTANG P</v>
          </cell>
          <cell r="L433">
            <v>0</v>
          </cell>
        </row>
        <row r="434">
          <cell r="A434">
            <v>6655</v>
          </cell>
          <cell r="B434" t="str">
            <v xml:space="preserve">    DEPREC-STRUCT/IMPRV COLL P</v>
          </cell>
          <cell r="L434">
            <v>0</v>
          </cell>
        </row>
        <row r="435">
          <cell r="A435">
            <v>6660</v>
          </cell>
          <cell r="B435" t="str">
            <v xml:space="preserve">    DEPREC-STRUCT/IMPRV PUMP</v>
          </cell>
          <cell r="L435">
            <v>12137.996809203963</v>
          </cell>
        </row>
        <row r="436">
          <cell r="A436">
            <v>6665</v>
          </cell>
          <cell r="B436" t="str">
            <v xml:space="preserve">    DEPREC-STRUCT/IMPRV TREAT</v>
          </cell>
          <cell r="L436">
            <v>217.48</v>
          </cell>
        </row>
        <row r="437">
          <cell r="A437">
            <v>6670</v>
          </cell>
          <cell r="B437" t="str">
            <v xml:space="preserve">    DEPREC-STRUCT/IMPRV RCLM W</v>
          </cell>
          <cell r="L437">
            <v>0</v>
          </cell>
        </row>
        <row r="438">
          <cell r="A438">
            <v>6675</v>
          </cell>
          <cell r="B438" t="str">
            <v xml:space="preserve">    DEPREC-STRUCT/IMPRV RCLM D</v>
          </cell>
          <cell r="L438">
            <v>0</v>
          </cell>
        </row>
        <row r="439">
          <cell r="A439">
            <v>6680</v>
          </cell>
          <cell r="B439" t="str">
            <v xml:space="preserve">    DEPREC-STRUCT/IMPRV GEN PL</v>
          </cell>
          <cell r="L439">
            <v>4686.41</v>
          </cell>
        </row>
        <row r="440">
          <cell r="A440">
            <v>6685</v>
          </cell>
          <cell r="B440" t="str">
            <v xml:space="preserve">    DEPREC-POWER GEN EQUIP COL</v>
          </cell>
          <cell r="L440">
            <v>0</v>
          </cell>
        </row>
        <row r="441">
          <cell r="A441">
            <v>6690</v>
          </cell>
          <cell r="B441" t="str">
            <v xml:space="preserve">    DEPREC-POWER GEN EQUIP PUM</v>
          </cell>
          <cell r="L441">
            <v>0</v>
          </cell>
        </row>
        <row r="442">
          <cell r="A442">
            <v>6695</v>
          </cell>
          <cell r="B442" t="str">
            <v xml:space="preserve">    DEPREC-POWER GEN EQUIP TRE</v>
          </cell>
          <cell r="L442">
            <v>0</v>
          </cell>
        </row>
        <row r="443">
          <cell r="A443">
            <v>6710</v>
          </cell>
          <cell r="B443" t="str">
            <v xml:space="preserve">    DEPREC-SEWER FORCE MAIN</v>
          </cell>
          <cell r="L443">
            <v>7903.59</v>
          </cell>
        </row>
        <row r="444">
          <cell r="A444">
            <v>6715</v>
          </cell>
          <cell r="B444" t="str">
            <v xml:space="preserve">    DEPREC-SEWER GRAVITY MAIN</v>
          </cell>
          <cell r="L444">
            <v>81086.7</v>
          </cell>
        </row>
        <row r="445">
          <cell r="A445">
            <v>6717</v>
          </cell>
          <cell r="B445" t="str">
            <v xml:space="preserve">    DEPREC-MANHOLES</v>
          </cell>
          <cell r="L445">
            <v>0</v>
          </cell>
        </row>
        <row r="446">
          <cell r="A446">
            <v>6720</v>
          </cell>
          <cell r="B446" t="str">
            <v xml:space="preserve">    DEPREC-SPECIAL COLL STRUCT</v>
          </cell>
          <cell r="L446">
            <v>0</v>
          </cell>
        </row>
        <row r="447">
          <cell r="A447">
            <v>6725</v>
          </cell>
          <cell r="B447" t="str">
            <v xml:space="preserve">    DEPREC-SERVICES TO CUSTOME</v>
          </cell>
          <cell r="L447">
            <v>75.78</v>
          </cell>
        </row>
        <row r="448">
          <cell r="A448">
            <v>6730</v>
          </cell>
          <cell r="B448" t="str">
            <v xml:space="preserve">    DEPREC-FLOW MEASURE DEVICE</v>
          </cell>
          <cell r="L448">
            <v>84.94</v>
          </cell>
        </row>
        <row r="449">
          <cell r="A449">
            <v>6735</v>
          </cell>
          <cell r="B449" t="str">
            <v xml:space="preserve">    DEPREC-FLOW MEASURE INSTAL</v>
          </cell>
          <cell r="L449">
            <v>0</v>
          </cell>
        </row>
        <row r="450">
          <cell r="A450">
            <v>6740</v>
          </cell>
          <cell r="B450" t="str">
            <v xml:space="preserve">    DEPREC-RECEIVING WELLS</v>
          </cell>
          <cell r="L450">
            <v>0</v>
          </cell>
        </row>
        <row r="451">
          <cell r="A451">
            <v>6745</v>
          </cell>
          <cell r="B451" t="str">
            <v xml:space="preserve">    DEPREC-PUMP EQP PUMP PLT</v>
          </cell>
          <cell r="L451">
            <v>944.64</v>
          </cell>
        </row>
        <row r="452">
          <cell r="A452">
            <v>6750</v>
          </cell>
          <cell r="B452" t="str">
            <v xml:space="preserve">    DEPREC-PUMP EQP RCLM WTP</v>
          </cell>
          <cell r="L452">
            <v>0</v>
          </cell>
        </row>
        <row r="453">
          <cell r="A453">
            <v>6755</v>
          </cell>
          <cell r="B453" t="str">
            <v xml:space="preserve">    DEPREC-PUMP EQP RCLM WTR D</v>
          </cell>
          <cell r="L453">
            <v>0</v>
          </cell>
        </row>
        <row r="454">
          <cell r="A454">
            <v>6760</v>
          </cell>
          <cell r="B454" t="str">
            <v xml:space="preserve">    DEPREC-TREAT/DISP EQUIP LA</v>
          </cell>
          <cell r="L454">
            <v>0</v>
          </cell>
        </row>
        <row r="455">
          <cell r="A455">
            <v>6765</v>
          </cell>
          <cell r="B455" t="str">
            <v xml:space="preserve">    DEPREC-TREAT/DISP EQ TRT P</v>
          </cell>
          <cell r="L455">
            <v>48237.98</v>
          </cell>
        </row>
        <row r="456">
          <cell r="A456">
            <v>6770</v>
          </cell>
          <cell r="B456" t="str">
            <v xml:space="preserve">    DEPREC-TREAT/DISP EQ RCLM</v>
          </cell>
          <cell r="L456">
            <v>0</v>
          </cell>
        </row>
        <row r="457">
          <cell r="A457">
            <v>6775</v>
          </cell>
          <cell r="B457" t="str">
            <v xml:space="preserve">    DEPREC-PLANT SEWERS TRTMT</v>
          </cell>
          <cell r="L457">
            <v>43.68</v>
          </cell>
        </row>
        <row r="458">
          <cell r="A458">
            <v>6780</v>
          </cell>
          <cell r="B458" t="str">
            <v xml:space="preserve">    DEPREC-PLANT SEWERS RCLM W</v>
          </cell>
          <cell r="L458">
            <v>0</v>
          </cell>
        </row>
        <row r="459">
          <cell r="A459">
            <v>6785</v>
          </cell>
          <cell r="B459" t="str">
            <v xml:space="preserve">    DEPREC-OUTFALL LINES</v>
          </cell>
          <cell r="L459">
            <v>265.56</v>
          </cell>
        </row>
        <row r="460">
          <cell r="A460">
            <v>6790</v>
          </cell>
          <cell r="B460" t="str">
            <v xml:space="preserve">    DEPREC-OTHER PLT TANGIBLE</v>
          </cell>
          <cell r="L460">
            <v>0</v>
          </cell>
        </row>
        <row r="461">
          <cell r="A461">
            <v>6795</v>
          </cell>
          <cell r="B461" t="str">
            <v xml:space="preserve">    DEPREC-OTHER PLT COLLECTIO</v>
          </cell>
          <cell r="L461">
            <v>0</v>
          </cell>
        </row>
        <row r="462">
          <cell r="A462">
            <v>6800</v>
          </cell>
          <cell r="B462" t="str">
            <v xml:space="preserve">    DEPREC-OTHER PLT PUMP</v>
          </cell>
          <cell r="L462">
            <v>5.76</v>
          </cell>
        </row>
        <row r="463">
          <cell r="A463">
            <v>6805</v>
          </cell>
          <cell r="B463" t="str">
            <v xml:space="preserve">    DEPREC-OTHER PLT TREATMENT</v>
          </cell>
          <cell r="L463">
            <v>0</v>
          </cell>
        </row>
        <row r="464">
          <cell r="A464">
            <v>6810</v>
          </cell>
          <cell r="B464" t="str">
            <v xml:space="preserve">    DEPREC-OTHER PLT RCLM WTR</v>
          </cell>
          <cell r="L464">
            <v>103.8</v>
          </cell>
        </row>
        <row r="465">
          <cell r="A465">
            <v>6815</v>
          </cell>
          <cell r="B465" t="str">
            <v xml:space="preserve">    DEPREC-OTHER PLT RCLM WTR</v>
          </cell>
          <cell r="L465">
            <v>0</v>
          </cell>
        </row>
        <row r="466">
          <cell r="A466">
            <v>6820</v>
          </cell>
          <cell r="B466" t="str">
            <v xml:space="preserve">    DEPREC-OFFICE STRUCTURE</v>
          </cell>
          <cell r="L466">
            <v>0</v>
          </cell>
        </row>
        <row r="467">
          <cell r="A467">
            <v>6825</v>
          </cell>
          <cell r="B467" t="str">
            <v xml:space="preserve">    DEPREC-OFFICE FURN/EQPT</v>
          </cell>
          <cell r="L467">
            <v>0</v>
          </cell>
        </row>
        <row r="468">
          <cell r="A468">
            <v>6830</v>
          </cell>
          <cell r="B468" t="str">
            <v xml:space="preserve">    DEPREC-STORES EQUIPMENT</v>
          </cell>
          <cell r="L468">
            <v>0</v>
          </cell>
        </row>
        <row r="469">
          <cell r="A469">
            <v>6835</v>
          </cell>
          <cell r="B469" t="str">
            <v xml:space="preserve">    DEPREC-TOOL SHOP &amp; MISC EQ</v>
          </cell>
          <cell r="L469">
            <v>75.569999999999993</v>
          </cell>
        </row>
        <row r="470">
          <cell r="A470">
            <v>6840</v>
          </cell>
          <cell r="B470" t="str">
            <v xml:space="preserve">    DEPREC-LABORATORY EQPT</v>
          </cell>
          <cell r="L470">
            <v>40.69</v>
          </cell>
        </row>
        <row r="471">
          <cell r="A471">
            <v>6845</v>
          </cell>
          <cell r="B471" t="str">
            <v xml:space="preserve">    DEPREC-POWER OPERATED EQUI</v>
          </cell>
          <cell r="L471">
            <v>54.51</v>
          </cell>
        </row>
        <row r="472">
          <cell r="A472">
            <v>6850</v>
          </cell>
          <cell r="B472" t="str">
            <v xml:space="preserve">    DEPREC-COMMUNICATION EQPT</v>
          </cell>
          <cell r="L472">
            <v>52.9</v>
          </cell>
        </row>
        <row r="473">
          <cell r="A473">
            <v>6855</v>
          </cell>
          <cell r="B473" t="str">
            <v xml:space="preserve">    DEPREC-MISC EQUIP SEWER</v>
          </cell>
          <cell r="L473">
            <v>29.64</v>
          </cell>
        </row>
        <row r="474">
          <cell r="A474">
            <v>6860</v>
          </cell>
          <cell r="B474" t="str">
            <v xml:space="preserve">    DEPREC-OTHER TANG PLT SEWE</v>
          </cell>
          <cell r="L474">
            <v>0</v>
          </cell>
        </row>
        <row r="475">
          <cell r="A475">
            <v>6885</v>
          </cell>
          <cell r="B475" t="str">
            <v xml:space="preserve">    DEPREC-REUSE DIST RESERVOI</v>
          </cell>
          <cell r="L475">
            <v>0</v>
          </cell>
        </row>
        <row r="476">
          <cell r="A476">
            <v>6890</v>
          </cell>
          <cell r="B476" t="str">
            <v xml:space="preserve">    DEPREC-REUSE TRANSM / DIST</v>
          </cell>
          <cell r="L476">
            <v>804.47</v>
          </cell>
        </row>
        <row r="477">
          <cell r="A477">
            <v>6960</v>
          </cell>
          <cell r="B477" t="str">
            <v xml:space="preserve">   AMORT OF UTIL PAA-WATER</v>
          </cell>
          <cell r="L477">
            <v>-350.28</v>
          </cell>
        </row>
        <row r="478">
          <cell r="A478">
            <v>6965</v>
          </cell>
          <cell r="B478" t="str">
            <v xml:space="preserve">   AMORT OF UTIL PAA-SEWER</v>
          </cell>
          <cell r="L478">
            <v>-716.4</v>
          </cell>
        </row>
        <row r="479">
          <cell r="A479">
            <v>7025</v>
          </cell>
          <cell r="B479" t="str">
            <v xml:space="preserve">    AMORT-WELLS &amp; SPRINGS</v>
          </cell>
          <cell r="L479">
            <v>0</v>
          </cell>
        </row>
        <row r="480">
          <cell r="A480">
            <v>7070</v>
          </cell>
          <cell r="B480" t="str">
            <v xml:space="preserve">    AMORT-TRANS &amp; DISTR MAINS</v>
          </cell>
          <cell r="L480">
            <v>0</v>
          </cell>
        </row>
        <row r="481">
          <cell r="A481">
            <v>7075</v>
          </cell>
          <cell r="B481" t="str">
            <v xml:space="preserve">    AMORT-SERVICE LINES</v>
          </cell>
          <cell r="L481">
            <v>0</v>
          </cell>
        </row>
        <row r="482">
          <cell r="A482">
            <v>7090</v>
          </cell>
          <cell r="B482" t="str">
            <v xml:space="preserve">    AMORT-HYDRANTS</v>
          </cell>
          <cell r="L482">
            <v>-1542.160487850555</v>
          </cell>
        </row>
        <row r="483">
          <cell r="A483">
            <v>7160</v>
          </cell>
          <cell r="B483" t="str">
            <v xml:space="preserve">    AMORT-OTHER TANGIBLE PLT W</v>
          </cell>
          <cell r="L483">
            <v>-42520.19</v>
          </cell>
        </row>
        <row r="484">
          <cell r="A484">
            <v>7165</v>
          </cell>
          <cell r="B484" t="str">
            <v xml:space="preserve">    AMORT-WATER-TAP</v>
          </cell>
          <cell r="L484">
            <v>-4505.51</v>
          </cell>
        </row>
        <row r="485">
          <cell r="A485">
            <v>7180</v>
          </cell>
          <cell r="B485" t="str">
            <v xml:space="preserve">    AMORT-WTR PLT MOD FEE</v>
          </cell>
          <cell r="L485">
            <v>-2063.44</v>
          </cell>
        </row>
        <row r="486">
          <cell r="A486">
            <v>7185</v>
          </cell>
          <cell r="B486" t="str">
            <v xml:space="preserve">    AMORT-WTR PLT MTR FEE</v>
          </cell>
          <cell r="L486">
            <v>-7.56</v>
          </cell>
        </row>
        <row r="487">
          <cell r="A487">
            <v>7225</v>
          </cell>
          <cell r="B487" t="str">
            <v xml:space="preserve">    AMORT-STRUCT/IMPRV PUMP PL</v>
          </cell>
          <cell r="L487">
            <v>0</v>
          </cell>
        </row>
        <row r="488">
          <cell r="A488">
            <v>7230</v>
          </cell>
          <cell r="B488" t="str">
            <v xml:space="preserve">    AMORT-STRUCT/IMPRV TREAT P</v>
          </cell>
          <cell r="L488">
            <v>0</v>
          </cell>
        </row>
        <row r="489">
          <cell r="A489">
            <v>7245</v>
          </cell>
          <cell r="B489" t="str">
            <v xml:space="preserve">    AMORT-STRUCT/IMPRV GEN PLT</v>
          </cell>
          <cell r="L489">
            <v>-109055.16</v>
          </cell>
        </row>
        <row r="490">
          <cell r="A490">
            <v>7280</v>
          </cell>
          <cell r="B490" t="str">
            <v xml:space="preserve">    AMORT-SEWER GRAVITY MAIN</v>
          </cell>
          <cell r="L490">
            <v>0</v>
          </cell>
        </row>
        <row r="491">
          <cell r="A491">
            <v>7290</v>
          </cell>
          <cell r="B491" t="str">
            <v xml:space="preserve">    AMORT-SERVICES TO CUSTOMER</v>
          </cell>
          <cell r="L491">
            <v>0</v>
          </cell>
        </row>
        <row r="492">
          <cell r="A492">
            <v>7405</v>
          </cell>
          <cell r="B492" t="str">
            <v xml:space="preserve">    AMORT-LABORATORY EQPT</v>
          </cell>
          <cell r="L492">
            <v>0</v>
          </cell>
        </row>
        <row r="493">
          <cell r="A493">
            <v>7430</v>
          </cell>
          <cell r="B493" t="str">
            <v xml:space="preserve">    AMORT-SEWER-TAP</v>
          </cell>
          <cell r="L493">
            <v>-8949.44</v>
          </cell>
        </row>
        <row r="494">
          <cell r="A494">
            <v>7445</v>
          </cell>
          <cell r="B494" t="str">
            <v xml:space="preserve">    AMORT-SWR PLT MOD FEE</v>
          </cell>
          <cell r="L494">
            <v>-5655.88</v>
          </cell>
        </row>
        <row r="495">
          <cell r="A495">
            <v>7535</v>
          </cell>
          <cell r="B495" t="str">
            <v xml:space="preserve">    FRANCHISE TAX</v>
          </cell>
          <cell r="L495">
            <v>0</v>
          </cell>
        </row>
        <row r="496">
          <cell r="A496">
            <v>7540</v>
          </cell>
          <cell r="B496" t="str">
            <v xml:space="preserve">    GROSS RECEIPTS TAX</v>
          </cell>
          <cell r="L496">
            <v>49828.555620581494</v>
          </cell>
        </row>
        <row r="497">
          <cell r="A497">
            <v>7545</v>
          </cell>
          <cell r="B497" t="str">
            <v xml:space="preserve">    PERSONAL PROPERTY/ICT TAX</v>
          </cell>
          <cell r="L497">
            <v>4053.6107533124218</v>
          </cell>
        </row>
        <row r="498">
          <cell r="A498">
            <v>7550</v>
          </cell>
          <cell r="B498" t="str">
            <v xml:space="preserve">    PROPERTY/OTHER GENERAL TAX</v>
          </cell>
          <cell r="L498">
            <v>0</v>
          </cell>
        </row>
        <row r="499">
          <cell r="A499">
            <v>7555</v>
          </cell>
          <cell r="B499" t="str">
            <v xml:space="preserve">    REAL ESTATE TAX</v>
          </cell>
          <cell r="L499">
            <v>2879.9348881033761</v>
          </cell>
        </row>
        <row r="500">
          <cell r="A500">
            <v>7565</v>
          </cell>
          <cell r="B500" t="str">
            <v xml:space="preserve">    SPECIAL ASSESSMENTS</v>
          </cell>
          <cell r="L500">
            <v>0</v>
          </cell>
        </row>
        <row r="501">
          <cell r="A501">
            <v>7570</v>
          </cell>
          <cell r="B501" t="str">
            <v xml:space="preserve">    UTILITY/COMMISSION TAX</v>
          </cell>
          <cell r="L501">
            <v>2066.439819279929</v>
          </cell>
        </row>
        <row r="502">
          <cell r="A502">
            <v>7585</v>
          </cell>
          <cell r="B502" t="str">
            <v xml:space="preserve">   AMORT OF INVEST TAX CREDIT</v>
          </cell>
          <cell r="L502">
            <v>0</v>
          </cell>
        </row>
        <row r="503">
          <cell r="A503">
            <v>7595</v>
          </cell>
          <cell r="B503" t="str">
            <v xml:space="preserve">   DEF INCOME TAX-FEDERAL</v>
          </cell>
          <cell r="L503">
            <v>139172.80355133669</v>
          </cell>
        </row>
        <row r="504">
          <cell r="A504">
            <v>7600</v>
          </cell>
          <cell r="B504" t="str">
            <v xml:space="preserve">   DEF INCOME TAXES-STATE</v>
          </cell>
          <cell r="L504">
            <v>27807.461499836139</v>
          </cell>
        </row>
        <row r="505">
          <cell r="A505">
            <v>7605</v>
          </cell>
          <cell r="B505" t="str">
            <v xml:space="preserve">   INCOME TAXES-FEDERAL</v>
          </cell>
          <cell r="L505">
            <v>0</v>
          </cell>
        </row>
        <row r="506">
          <cell r="A506">
            <v>7610</v>
          </cell>
          <cell r="B506" t="str">
            <v xml:space="preserve">   INCOME TAXES-STATE</v>
          </cell>
          <cell r="L506">
            <v>0</v>
          </cell>
        </row>
        <row r="507">
          <cell r="A507">
            <v>7655</v>
          </cell>
          <cell r="B507" t="str">
            <v xml:space="preserve">    MISCELLANEOUS INC NON-UTIL</v>
          </cell>
          <cell r="L507">
            <v>0</v>
          </cell>
        </row>
        <row r="508">
          <cell r="A508">
            <v>7660</v>
          </cell>
          <cell r="B508" t="str">
            <v xml:space="preserve">    MISCELLANEOUS EXP NON-UTIL</v>
          </cell>
          <cell r="L508">
            <v>0</v>
          </cell>
        </row>
        <row r="509">
          <cell r="A509">
            <v>7680</v>
          </cell>
          <cell r="B509" t="str">
            <v xml:space="preserve">    RENTAL INCOME</v>
          </cell>
          <cell r="L509">
            <v>0</v>
          </cell>
        </row>
        <row r="510">
          <cell r="A510">
            <v>7691</v>
          </cell>
          <cell r="B510" t="str">
            <v xml:space="preserve">    NET BOOK VALUE-DISPOSAL</v>
          </cell>
          <cell r="L510">
            <v>0</v>
          </cell>
        </row>
        <row r="511">
          <cell r="A511">
            <v>7735</v>
          </cell>
          <cell r="B511" t="str">
            <v xml:space="preserve">    S/T INT EXP BANK ONE</v>
          </cell>
          <cell r="L511">
            <v>1968.4919900276234</v>
          </cell>
        </row>
        <row r="512">
          <cell r="A512">
            <v>7750</v>
          </cell>
          <cell r="B512" t="str">
            <v xml:space="preserve">   INTEREST DURING CONSTRUCTIO</v>
          </cell>
          <cell r="L512">
            <v>-759.22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>
            <v>1</v>
          </cell>
          <cell r="D13">
            <v>688555.68</v>
          </cell>
          <cell r="F13">
            <v>4</v>
          </cell>
          <cell r="G13">
            <v>0</v>
          </cell>
          <cell r="I13">
            <v>1</v>
          </cell>
          <cell r="J13">
            <v>-149165.1</v>
          </cell>
          <cell r="L13">
            <v>1</v>
          </cell>
          <cell r="M13">
            <v>-9632854</v>
          </cell>
          <cell r="O13">
            <v>4</v>
          </cell>
          <cell r="P13">
            <v>450000</v>
          </cell>
          <cell r="R13">
            <v>4</v>
          </cell>
          <cell r="S13">
            <v>-340495.16</v>
          </cell>
          <cell r="U13">
            <v>2</v>
          </cell>
          <cell r="V13">
            <v>0</v>
          </cell>
          <cell r="X13">
            <v>1</v>
          </cell>
          <cell r="Y13">
            <v>-1412616.3</v>
          </cell>
          <cell r="AA13">
            <v>6</v>
          </cell>
          <cell r="AB13">
            <v>-350</v>
          </cell>
          <cell r="BE13">
            <v>5</v>
          </cell>
          <cell r="BF13">
            <v>24823.043409200007</v>
          </cell>
          <cell r="CF13">
            <v>1</v>
          </cell>
          <cell r="CG13" t="str">
            <v>Y</v>
          </cell>
        </row>
        <row r="14">
          <cell r="C14">
            <v>2</v>
          </cell>
          <cell r="D14">
            <v>6756002.0199999996</v>
          </cell>
          <cell r="F14">
            <v>5</v>
          </cell>
          <cell r="G14">
            <v>0</v>
          </cell>
          <cell r="I14">
            <v>2</v>
          </cell>
          <cell r="J14">
            <v>-4691567.1500000004</v>
          </cell>
          <cell r="L14">
            <v>18</v>
          </cell>
          <cell r="M14">
            <v>27837.56</v>
          </cell>
          <cell r="O14">
            <v>5</v>
          </cell>
          <cell r="P14">
            <v>-450000</v>
          </cell>
          <cell r="R14">
            <v>5</v>
          </cell>
          <cell r="S14">
            <v>-583336.21</v>
          </cell>
          <cell r="U14">
            <v>5</v>
          </cell>
          <cell r="V14">
            <v>3446.76</v>
          </cell>
          <cell r="X14">
            <v>2</v>
          </cell>
          <cell r="Y14">
            <v>-417573</v>
          </cell>
          <cell r="AA14">
            <v>13</v>
          </cell>
          <cell r="AB14">
            <v>-145</v>
          </cell>
          <cell r="BE14">
            <v>6</v>
          </cell>
          <cell r="BF14">
            <v>6108.3140748000005</v>
          </cell>
          <cell r="CF14">
            <v>2</v>
          </cell>
          <cell r="CG14" t="str">
            <v>Y</v>
          </cell>
        </row>
        <row r="15">
          <cell r="C15">
            <v>5</v>
          </cell>
          <cell r="D15">
            <v>2276220.59</v>
          </cell>
          <cell r="F15">
            <v>12</v>
          </cell>
          <cell r="G15">
            <v>-153268.37</v>
          </cell>
          <cell r="I15">
            <v>5</v>
          </cell>
          <cell r="J15">
            <v>-538733.71</v>
          </cell>
          <cell r="L15">
            <v>21</v>
          </cell>
          <cell r="M15">
            <v>102722.39</v>
          </cell>
          <cell r="O15">
            <v>23</v>
          </cell>
          <cell r="P15">
            <v>-975</v>
          </cell>
          <cell r="R15">
            <v>6</v>
          </cell>
          <cell r="S15">
            <v>-272780</v>
          </cell>
          <cell r="U15">
            <v>7</v>
          </cell>
          <cell r="V15">
            <v>3101.75</v>
          </cell>
          <cell r="X15">
            <v>4</v>
          </cell>
          <cell r="Y15">
            <v>1405724</v>
          </cell>
          <cell r="AA15">
            <v>24</v>
          </cell>
          <cell r="AB15">
            <v>-312</v>
          </cell>
          <cell r="BE15">
            <v>7</v>
          </cell>
          <cell r="BF15">
            <v>1074.4178665000002</v>
          </cell>
          <cell r="CF15">
            <v>4</v>
          </cell>
          <cell r="CG15" t="str">
            <v>Y</v>
          </cell>
        </row>
        <row r="16">
          <cell r="C16">
            <v>6</v>
          </cell>
          <cell r="D16">
            <v>1433009.07</v>
          </cell>
          <cell r="F16">
            <v>25</v>
          </cell>
          <cell r="G16">
            <v>0</v>
          </cell>
          <cell r="I16">
            <v>6</v>
          </cell>
          <cell r="J16">
            <v>-213683.09</v>
          </cell>
          <cell r="L16">
            <v>25</v>
          </cell>
          <cell r="M16">
            <v>24482</v>
          </cell>
          <cell r="O16">
            <v>28</v>
          </cell>
          <cell r="P16">
            <v>-5475</v>
          </cell>
          <cell r="R16">
            <v>7</v>
          </cell>
          <cell r="S16">
            <v>-1672</v>
          </cell>
          <cell r="U16">
            <v>8</v>
          </cell>
          <cell r="V16">
            <v>3964.03</v>
          </cell>
          <cell r="X16">
            <v>5</v>
          </cell>
          <cell r="Y16">
            <v>-93194</v>
          </cell>
          <cell r="AA16">
            <v>30</v>
          </cell>
          <cell r="AB16">
            <v>-36</v>
          </cell>
          <cell r="BE16">
            <v>8</v>
          </cell>
          <cell r="BF16">
            <v>4739.6431473000011</v>
          </cell>
          <cell r="CF16">
            <v>5</v>
          </cell>
          <cell r="CG16" t="str">
            <v>Y</v>
          </cell>
        </row>
        <row r="17">
          <cell r="C17">
            <v>7</v>
          </cell>
          <cell r="D17">
            <v>149716.32999999999</v>
          </cell>
          <cell r="F17">
            <v>34</v>
          </cell>
          <cell r="G17">
            <v>3168.25</v>
          </cell>
          <cell r="I17">
            <v>7</v>
          </cell>
          <cell r="J17">
            <v>-8889.58</v>
          </cell>
          <cell r="L17">
            <v>27</v>
          </cell>
          <cell r="M17">
            <v>-963620.89</v>
          </cell>
          <cell r="O17">
            <v>36</v>
          </cell>
          <cell r="P17">
            <v>-56796</v>
          </cell>
          <cell r="R17">
            <v>8</v>
          </cell>
          <cell r="S17">
            <v>-3043.45</v>
          </cell>
          <cell r="U17">
            <v>11</v>
          </cell>
          <cell r="V17">
            <v>0</v>
          </cell>
          <cell r="X17">
            <v>6</v>
          </cell>
          <cell r="Y17">
            <v>-147945</v>
          </cell>
          <cell r="AA17">
            <v>32</v>
          </cell>
          <cell r="AB17">
            <v>-280</v>
          </cell>
          <cell r="BE17">
            <v>9</v>
          </cell>
          <cell r="BF17">
            <v>7262.0274267000023</v>
          </cell>
          <cell r="CF17">
            <v>6</v>
          </cell>
          <cell r="CG17" t="str">
            <v>Y</v>
          </cell>
        </row>
        <row r="18">
          <cell r="C18">
            <v>8</v>
          </cell>
          <cell r="D18">
            <v>205138.07</v>
          </cell>
          <cell r="F18">
            <v>35</v>
          </cell>
          <cell r="G18">
            <v>461446.03</v>
          </cell>
          <cell r="I18">
            <v>8</v>
          </cell>
          <cell r="J18">
            <v>-18446.599999999999</v>
          </cell>
          <cell r="L18">
            <v>34</v>
          </cell>
          <cell r="M18">
            <v>485498.88</v>
          </cell>
          <cell r="O18">
            <v>70</v>
          </cell>
          <cell r="P18">
            <v>2400</v>
          </cell>
          <cell r="R18">
            <v>9</v>
          </cell>
          <cell r="S18">
            <v>-33384.82</v>
          </cell>
          <cell r="U18">
            <v>12</v>
          </cell>
          <cell r="V18">
            <v>8414.3700000000008</v>
          </cell>
          <cell r="X18">
            <v>7</v>
          </cell>
          <cell r="Y18">
            <v>-16011</v>
          </cell>
          <cell r="AA18">
            <v>33</v>
          </cell>
          <cell r="AB18">
            <v>-250</v>
          </cell>
          <cell r="BE18">
            <v>10</v>
          </cell>
          <cell r="BF18">
            <v>0</v>
          </cell>
          <cell r="CF18">
            <v>7</v>
          </cell>
          <cell r="CG18" t="str">
            <v>Y</v>
          </cell>
        </row>
        <row r="19">
          <cell r="C19">
            <v>9</v>
          </cell>
          <cell r="D19">
            <v>484758.46</v>
          </cell>
          <cell r="F19">
            <v>36</v>
          </cell>
          <cell r="G19">
            <v>663847.37</v>
          </cell>
          <cell r="I19">
            <v>9</v>
          </cell>
          <cell r="J19">
            <v>-52441.39</v>
          </cell>
          <cell r="L19">
            <v>36</v>
          </cell>
          <cell r="M19">
            <v>-117417.65</v>
          </cell>
          <cell r="O19">
            <v>80</v>
          </cell>
          <cell r="P19">
            <v>-34510</v>
          </cell>
          <cell r="R19">
            <v>11</v>
          </cell>
          <cell r="S19">
            <v>-17294.22</v>
          </cell>
          <cell r="U19">
            <v>13</v>
          </cell>
          <cell r="V19">
            <v>2984.25</v>
          </cell>
          <cell r="X19">
            <v>8</v>
          </cell>
          <cell r="Y19">
            <v>-11577</v>
          </cell>
          <cell r="AA19">
            <v>34</v>
          </cell>
          <cell r="AB19">
            <v>-84250</v>
          </cell>
          <cell r="BE19">
            <v>11</v>
          </cell>
          <cell r="BF19">
            <v>2277.1194064000001</v>
          </cell>
          <cell r="CF19">
            <v>8</v>
          </cell>
          <cell r="CG19" t="str">
            <v>Y</v>
          </cell>
        </row>
        <row r="20">
          <cell r="C20">
            <v>11</v>
          </cell>
          <cell r="D20">
            <v>116028.15</v>
          </cell>
          <cell r="F20">
            <v>38</v>
          </cell>
          <cell r="G20">
            <v>554049.14</v>
          </cell>
          <cell r="I20">
            <v>11</v>
          </cell>
          <cell r="J20">
            <v>-18023.96</v>
          </cell>
          <cell r="L20">
            <v>38</v>
          </cell>
          <cell r="M20">
            <v>-6341801.4500000002</v>
          </cell>
          <cell r="O20">
            <v>89</v>
          </cell>
          <cell r="P20">
            <v>-38400</v>
          </cell>
          <cell r="R20">
            <v>13</v>
          </cell>
          <cell r="S20">
            <v>-1032850.1</v>
          </cell>
          <cell r="U20">
            <v>14</v>
          </cell>
          <cell r="V20">
            <v>0</v>
          </cell>
          <cell r="X20">
            <v>9</v>
          </cell>
          <cell r="Y20">
            <v>-40240</v>
          </cell>
          <cell r="AA20">
            <v>35</v>
          </cell>
          <cell r="AB20">
            <v>-33840.53</v>
          </cell>
          <cell r="BE20">
            <v>12</v>
          </cell>
          <cell r="BF20">
            <v>1040.1696474999999</v>
          </cell>
          <cell r="CF20">
            <v>9</v>
          </cell>
          <cell r="CG20" t="str">
            <v>Y</v>
          </cell>
        </row>
        <row r="21">
          <cell r="C21">
            <v>12</v>
          </cell>
          <cell r="D21">
            <v>291422.34999999998</v>
          </cell>
          <cell r="F21">
            <v>40</v>
          </cell>
          <cell r="G21">
            <v>12530</v>
          </cell>
          <cell r="I21">
            <v>12</v>
          </cell>
          <cell r="J21">
            <v>22146.25</v>
          </cell>
          <cell r="L21">
            <v>40</v>
          </cell>
          <cell r="M21">
            <v>65673.55</v>
          </cell>
          <cell r="O21">
            <v>90</v>
          </cell>
          <cell r="P21">
            <v>-97052</v>
          </cell>
          <cell r="R21">
            <v>14</v>
          </cell>
          <cell r="S21">
            <v>-3091748.55</v>
          </cell>
          <cell r="U21">
            <v>15</v>
          </cell>
          <cell r="V21">
            <v>1175.3</v>
          </cell>
          <cell r="X21">
            <v>11</v>
          </cell>
          <cell r="Y21">
            <v>-9391</v>
          </cell>
          <cell r="AA21">
            <v>36</v>
          </cell>
          <cell r="AB21">
            <v>-193723.6</v>
          </cell>
          <cell r="BE21">
            <v>13</v>
          </cell>
          <cell r="BF21">
            <v>10580.711716199998</v>
          </cell>
          <cell r="CF21">
            <v>11</v>
          </cell>
          <cell r="CG21" t="str">
            <v>Y</v>
          </cell>
        </row>
        <row r="22">
          <cell r="C22">
            <v>13</v>
          </cell>
          <cell r="D22">
            <v>2576779.79</v>
          </cell>
          <cell r="F22">
            <v>44</v>
          </cell>
          <cell r="G22">
            <v>326.75</v>
          </cell>
          <cell r="I22">
            <v>13</v>
          </cell>
          <cell r="J22">
            <v>-821309.92</v>
          </cell>
          <cell r="L22">
            <v>42</v>
          </cell>
          <cell r="M22">
            <v>40720.080000000002</v>
          </cell>
          <cell r="O22">
            <v>135</v>
          </cell>
          <cell r="P22">
            <v>-658710.19999999995</v>
          </cell>
          <cell r="R22">
            <v>15</v>
          </cell>
          <cell r="S22">
            <v>-32215.34</v>
          </cell>
          <cell r="U22">
            <v>16</v>
          </cell>
          <cell r="V22">
            <v>4276</v>
          </cell>
          <cell r="X22">
            <v>12</v>
          </cell>
          <cell r="Y22">
            <v>-56556</v>
          </cell>
          <cell r="AA22">
            <v>38</v>
          </cell>
          <cell r="AB22">
            <v>-102861.1</v>
          </cell>
          <cell r="BE22">
            <v>14</v>
          </cell>
          <cell r="BF22">
            <v>45948.676116100003</v>
          </cell>
          <cell r="CF22">
            <v>12</v>
          </cell>
          <cell r="CG22" t="str">
            <v>Y</v>
          </cell>
        </row>
        <row r="23">
          <cell r="C23">
            <v>14</v>
          </cell>
          <cell r="D23">
            <v>7411838.9100000001</v>
          </cell>
          <cell r="F23">
            <v>47</v>
          </cell>
          <cell r="G23">
            <v>585306.77</v>
          </cell>
          <cell r="I23">
            <v>14</v>
          </cell>
          <cell r="J23">
            <v>-1853280.79</v>
          </cell>
          <cell r="L23">
            <v>43</v>
          </cell>
          <cell r="M23">
            <v>198411.88</v>
          </cell>
          <cell r="O23">
            <v>160</v>
          </cell>
          <cell r="P23">
            <v>-113080.53</v>
          </cell>
          <cell r="R23">
            <v>16</v>
          </cell>
          <cell r="S23">
            <v>-380488</v>
          </cell>
          <cell r="U23">
            <v>17</v>
          </cell>
          <cell r="V23">
            <v>0</v>
          </cell>
          <cell r="X23">
            <v>13</v>
          </cell>
          <cell r="Y23">
            <v>-90076</v>
          </cell>
          <cell r="AA23">
            <v>40</v>
          </cell>
          <cell r="AB23">
            <v>-42215.58</v>
          </cell>
          <cell r="BE23">
            <v>15</v>
          </cell>
          <cell r="BF23">
            <v>6754.151913900002</v>
          </cell>
          <cell r="CF23">
            <v>13</v>
          </cell>
          <cell r="CG23" t="str">
            <v>Y</v>
          </cell>
        </row>
        <row r="24">
          <cell r="C24">
            <v>15</v>
          </cell>
          <cell r="D24">
            <v>293165.89</v>
          </cell>
          <cell r="F24">
            <v>51</v>
          </cell>
          <cell r="G24">
            <v>70367.09</v>
          </cell>
          <cell r="I24">
            <v>15</v>
          </cell>
          <cell r="J24">
            <v>-78528.899999999994</v>
          </cell>
          <cell r="L24">
            <v>44</v>
          </cell>
          <cell r="M24">
            <v>-87611.65</v>
          </cell>
          <cell r="R24">
            <v>17</v>
          </cell>
          <cell r="S24">
            <v>-109915.67</v>
          </cell>
          <cell r="U24">
            <v>18</v>
          </cell>
          <cell r="V24">
            <v>3950.24</v>
          </cell>
          <cell r="X24">
            <v>14</v>
          </cell>
          <cell r="Y24">
            <v>-312170</v>
          </cell>
          <cell r="AA24">
            <v>44</v>
          </cell>
          <cell r="AB24">
            <v>-12905</v>
          </cell>
          <cell r="BE24">
            <v>16</v>
          </cell>
          <cell r="BF24">
            <v>35390.350280199993</v>
          </cell>
          <cell r="CF24">
            <v>14</v>
          </cell>
          <cell r="CG24" t="str">
            <v>Y</v>
          </cell>
        </row>
        <row r="25">
          <cell r="C25">
            <v>16</v>
          </cell>
          <cell r="D25">
            <v>2236448.91</v>
          </cell>
          <cell r="F25">
            <v>53</v>
          </cell>
          <cell r="G25">
            <v>0</v>
          </cell>
          <cell r="I25">
            <v>16</v>
          </cell>
          <cell r="J25">
            <v>-623130.59</v>
          </cell>
          <cell r="L25">
            <v>51</v>
          </cell>
          <cell r="M25">
            <v>136624</v>
          </cell>
          <cell r="R25">
            <v>18</v>
          </cell>
          <cell r="S25">
            <v>-321287.40999999997</v>
          </cell>
          <cell r="U25">
            <v>20</v>
          </cell>
          <cell r="V25">
            <v>2395</v>
          </cell>
          <cell r="X25">
            <v>15</v>
          </cell>
          <cell r="Y25">
            <v>-34102</v>
          </cell>
          <cell r="AA25">
            <v>47</v>
          </cell>
          <cell r="AB25">
            <v>-36412.5</v>
          </cell>
          <cell r="BE25">
            <v>17</v>
          </cell>
          <cell r="BF25">
            <v>16165.407129700001</v>
          </cell>
          <cell r="CF25">
            <v>15</v>
          </cell>
          <cell r="CG25" t="str">
            <v>Y</v>
          </cell>
        </row>
        <row r="26">
          <cell r="C26">
            <v>17</v>
          </cell>
          <cell r="D26">
            <v>950144.29</v>
          </cell>
          <cell r="F26">
            <v>55</v>
          </cell>
          <cell r="G26">
            <v>416572.64</v>
          </cell>
          <cell r="I26">
            <v>17</v>
          </cell>
          <cell r="J26">
            <v>-340533.38</v>
          </cell>
          <cell r="L26">
            <v>52</v>
          </cell>
          <cell r="M26">
            <v>-561576</v>
          </cell>
          <cell r="R26">
            <v>20</v>
          </cell>
          <cell r="S26">
            <v>-20875.810000000001</v>
          </cell>
          <cell r="U26">
            <v>24</v>
          </cell>
          <cell r="V26">
            <v>13373.75</v>
          </cell>
          <cell r="X26">
            <v>16</v>
          </cell>
          <cell r="Y26">
            <v>-81770</v>
          </cell>
          <cell r="AA26">
            <v>53</v>
          </cell>
          <cell r="AB26">
            <v>-6238.44</v>
          </cell>
          <cell r="BE26">
            <v>18</v>
          </cell>
          <cell r="BF26">
            <v>5298.7770282999991</v>
          </cell>
          <cell r="CF26">
            <v>16</v>
          </cell>
          <cell r="CG26" t="str">
            <v>Y</v>
          </cell>
        </row>
        <row r="27">
          <cell r="C27">
            <v>18</v>
          </cell>
          <cell r="D27">
            <v>874161.07</v>
          </cell>
          <cell r="F27">
            <v>57</v>
          </cell>
          <cell r="G27">
            <v>57827.01</v>
          </cell>
          <cell r="I27">
            <v>18</v>
          </cell>
          <cell r="J27">
            <v>-332223.99</v>
          </cell>
          <cell r="L27">
            <v>53</v>
          </cell>
          <cell r="M27">
            <v>-2798273.96</v>
          </cell>
          <cell r="R27">
            <v>23</v>
          </cell>
          <cell r="S27">
            <v>-20239.14</v>
          </cell>
          <cell r="U27">
            <v>26</v>
          </cell>
          <cell r="V27">
            <v>0</v>
          </cell>
          <cell r="X27">
            <v>17</v>
          </cell>
          <cell r="Y27">
            <v>-30767</v>
          </cell>
          <cell r="AA27">
            <v>57</v>
          </cell>
          <cell r="AB27">
            <v>-47465.43</v>
          </cell>
          <cell r="BE27">
            <v>20</v>
          </cell>
          <cell r="BF27">
            <v>6115.2491770000015</v>
          </cell>
          <cell r="CF27">
            <v>17</v>
          </cell>
          <cell r="CG27" t="str">
            <v>Y</v>
          </cell>
        </row>
        <row r="28">
          <cell r="C28">
            <v>20</v>
          </cell>
          <cell r="D28">
            <v>610755</v>
          </cell>
          <cell r="F28">
            <v>58</v>
          </cell>
          <cell r="G28">
            <v>0</v>
          </cell>
          <cell r="I28">
            <v>20</v>
          </cell>
          <cell r="J28">
            <v>-172583.83</v>
          </cell>
          <cell r="L28">
            <v>55</v>
          </cell>
          <cell r="M28">
            <v>-1601495.92</v>
          </cell>
          <cell r="R28">
            <v>24</v>
          </cell>
          <cell r="S28">
            <v>-474134.68</v>
          </cell>
          <cell r="U28">
            <v>27</v>
          </cell>
          <cell r="V28">
            <v>33094.400000000001</v>
          </cell>
          <cell r="X28">
            <v>18</v>
          </cell>
          <cell r="Y28">
            <v>-35731</v>
          </cell>
          <cell r="AA28">
            <v>60</v>
          </cell>
          <cell r="AB28">
            <v>-1615</v>
          </cell>
          <cell r="BE28">
            <v>21</v>
          </cell>
          <cell r="BF28">
            <v>4122.2344814999997</v>
          </cell>
          <cell r="CF28">
            <v>18</v>
          </cell>
          <cell r="CG28" t="str">
            <v>N</v>
          </cell>
        </row>
        <row r="29">
          <cell r="C29">
            <v>21</v>
          </cell>
          <cell r="D29">
            <v>235094.33</v>
          </cell>
          <cell r="F29">
            <v>60</v>
          </cell>
          <cell r="G29">
            <v>0</v>
          </cell>
          <cell r="I29">
            <v>21</v>
          </cell>
          <cell r="J29">
            <v>-115696.76</v>
          </cell>
          <cell r="L29">
            <v>56</v>
          </cell>
          <cell r="M29">
            <v>-232530.46</v>
          </cell>
          <cell r="R29">
            <v>25</v>
          </cell>
          <cell r="S29">
            <v>-19067.2</v>
          </cell>
          <cell r="U29">
            <v>28</v>
          </cell>
          <cell r="V29">
            <v>2629.25</v>
          </cell>
          <cell r="X29">
            <v>20</v>
          </cell>
          <cell r="Y29">
            <v>-47458</v>
          </cell>
          <cell r="AA29">
            <v>62</v>
          </cell>
          <cell r="AB29">
            <v>-1524</v>
          </cell>
          <cell r="BE29">
            <v>22</v>
          </cell>
          <cell r="BF29">
            <v>1350.7821603999998</v>
          </cell>
          <cell r="CF29">
            <v>20</v>
          </cell>
          <cell r="CG29" t="str">
            <v>Y</v>
          </cell>
        </row>
        <row r="30">
          <cell r="C30">
            <v>22</v>
          </cell>
          <cell r="D30">
            <v>132153.78</v>
          </cell>
          <cell r="F30">
            <v>61</v>
          </cell>
          <cell r="G30">
            <v>125246</v>
          </cell>
          <cell r="I30">
            <v>22</v>
          </cell>
          <cell r="J30">
            <v>-6767.08</v>
          </cell>
          <cell r="L30">
            <v>61</v>
          </cell>
          <cell r="M30">
            <v>280033.48</v>
          </cell>
          <cell r="R30">
            <v>26</v>
          </cell>
          <cell r="S30">
            <v>-56246.13</v>
          </cell>
          <cell r="U30">
            <v>29</v>
          </cell>
          <cell r="V30">
            <v>1698</v>
          </cell>
          <cell r="X30">
            <v>21</v>
          </cell>
          <cell r="Y30">
            <v>-18874</v>
          </cell>
          <cell r="AA30">
            <v>64</v>
          </cell>
          <cell r="AB30">
            <v>-47743</v>
          </cell>
          <cell r="BE30">
            <v>23</v>
          </cell>
          <cell r="BF30">
            <v>4081.6110252000008</v>
          </cell>
          <cell r="CF30">
            <v>21</v>
          </cell>
          <cell r="CG30" t="str">
            <v>Y</v>
          </cell>
        </row>
        <row r="31">
          <cell r="C31">
            <v>23</v>
          </cell>
          <cell r="D31">
            <v>203461.71</v>
          </cell>
          <cell r="F31">
            <v>62</v>
          </cell>
          <cell r="G31">
            <v>14527.79</v>
          </cell>
          <cell r="I31">
            <v>23</v>
          </cell>
          <cell r="J31">
            <v>-36069.78</v>
          </cell>
          <cell r="L31">
            <v>70</v>
          </cell>
          <cell r="M31">
            <v>-464265.59</v>
          </cell>
          <cell r="R31">
            <v>27</v>
          </cell>
          <cell r="S31">
            <v>-1842389.92</v>
          </cell>
          <cell r="U31">
            <v>31</v>
          </cell>
          <cell r="V31">
            <v>11394.74</v>
          </cell>
          <cell r="X31">
            <v>22</v>
          </cell>
          <cell r="Y31">
            <v>-17440</v>
          </cell>
          <cell r="AA31">
            <v>65</v>
          </cell>
          <cell r="AB31">
            <v>-35468</v>
          </cell>
          <cell r="BE31">
            <v>24</v>
          </cell>
          <cell r="BF31">
            <v>44815.010341200003</v>
          </cell>
          <cell r="CF31">
            <v>22</v>
          </cell>
          <cell r="CG31" t="str">
            <v>Y</v>
          </cell>
        </row>
        <row r="32">
          <cell r="C32">
            <v>24</v>
          </cell>
          <cell r="D32">
            <v>3596536.84</v>
          </cell>
          <cell r="F32">
            <v>64</v>
          </cell>
          <cell r="G32">
            <v>724.25</v>
          </cell>
          <cell r="I32">
            <v>24</v>
          </cell>
          <cell r="J32">
            <v>-1005501.67</v>
          </cell>
          <cell r="L32">
            <v>71</v>
          </cell>
          <cell r="M32">
            <v>1220293.1100000001</v>
          </cell>
          <cell r="R32">
            <v>28</v>
          </cell>
          <cell r="S32">
            <v>-209858.6</v>
          </cell>
          <cell r="U32">
            <v>34</v>
          </cell>
          <cell r="V32">
            <v>93182.19</v>
          </cell>
          <cell r="X32">
            <v>23</v>
          </cell>
          <cell r="Y32">
            <v>-18872</v>
          </cell>
          <cell r="AA32">
            <v>66</v>
          </cell>
          <cell r="AB32">
            <v>-50955</v>
          </cell>
          <cell r="BE32">
            <v>25</v>
          </cell>
          <cell r="BF32">
            <v>5164.661117900001</v>
          </cell>
          <cell r="CF32">
            <v>23</v>
          </cell>
          <cell r="CG32" t="str">
            <v>Y</v>
          </cell>
        </row>
        <row r="33">
          <cell r="C33">
            <v>25</v>
          </cell>
          <cell r="D33">
            <v>775698.38</v>
          </cell>
          <cell r="F33">
            <v>65</v>
          </cell>
          <cell r="G33">
            <v>177543.03</v>
          </cell>
          <cell r="I33">
            <v>25</v>
          </cell>
          <cell r="J33">
            <v>-144440.88</v>
          </cell>
          <cell r="L33">
            <v>73</v>
          </cell>
          <cell r="M33">
            <v>336502.6</v>
          </cell>
          <cell r="R33">
            <v>29</v>
          </cell>
          <cell r="S33">
            <v>-623717.93000000005</v>
          </cell>
          <cell r="U33">
            <v>35</v>
          </cell>
          <cell r="V33">
            <v>76688.53</v>
          </cell>
          <cell r="X33">
            <v>24</v>
          </cell>
          <cell r="Y33">
            <v>-350673</v>
          </cell>
          <cell r="AA33">
            <v>67</v>
          </cell>
          <cell r="AB33">
            <v>-128520</v>
          </cell>
          <cell r="BE33">
            <v>26</v>
          </cell>
          <cell r="BF33">
            <v>9044.5252213000022</v>
          </cell>
          <cell r="CF33">
            <v>24</v>
          </cell>
          <cell r="CG33" t="str">
            <v>Y</v>
          </cell>
        </row>
        <row r="34">
          <cell r="C34">
            <v>26</v>
          </cell>
          <cell r="D34">
            <v>943325.53</v>
          </cell>
          <cell r="F34">
            <v>66</v>
          </cell>
          <cell r="G34">
            <v>147.51</v>
          </cell>
          <cell r="I34">
            <v>26</v>
          </cell>
          <cell r="J34">
            <v>-338936.06</v>
          </cell>
          <cell r="L34">
            <v>79</v>
          </cell>
          <cell r="M34">
            <v>284832.56</v>
          </cell>
          <cell r="R34">
            <v>30</v>
          </cell>
          <cell r="S34">
            <v>-109548.74</v>
          </cell>
          <cell r="U34">
            <v>36</v>
          </cell>
          <cell r="V34">
            <v>32834.71</v>
          </cell>
          <cell r="X34">
            <v>25</v>
          </cell>
          <cell r="Y34">
            <v>-38948</v>
          </cell>
          <cell r="AA34">
            <v>68</v>
          </cell>
          <cell r="AB34">
            <v>-30362</v>
          </cell>
          <cell r="BE34">
            <v>27</v>
          </cell>
          <cell r="BF34">
            <v>10698.011668800002</v>
          </cell>
          <cell r="CF34">
            <v>25</v>
          </cell>
          <cell r="CG34" t="str">
            <v>N</v>
          </cell>
        </row>
        <row r="35">
          <cell r="C35">
            <v>27</v>
          </cell>
          <cell r="D35">
            <v>3840653.03</v>
          </cell>
          <cell r="F35">
            <v>67</v>
          </cell>
          <cell r="G35">
            <v>284356.51</v>
          </cell>
          <cell r="I35">
            <v>27</v>
          </cell>
          <cell r="J35">
            <v>-318539.34999999998</v>
          </cell>
          <cell r="L35">
            <v>80</v>
          </cell>
          <cell r="M35">
            <v>-1541397.86</v>
          </cell>
          <cell r="R35">
            <v>34</v>
          </cell>
          <cell r="S35">
            <v>-1756065.79</v>
          </cell>
          <cell r="U35">
            <v>38</v>
          </cell>
          <cell r="V35">
            <v>66039.210000000006</v>
          </cell>
          <cell r="X35">
            <v>26</v>
          </cell>
          <cell r="Y35">
            <v>-144207</v>
          </cell>
          <cell r="AA35">
            <v>69</v>
          </cell>
          <cell r="AB35">
            <v>-31800</v>
          </cell>
          <cell r="BE35">
            <v>28</v>
          </cell>
          <cell r="BF35">
            <v>2454.4645709000006</v>
          </cell>
          <cell r="CF35">
            <v>26</v>
          </cell>
          <cell r="CG35" t="str">
            <v>Y</v>
          </cell>
        </row>
        <row r="36">
          <cell r="C36">
            <v>28</v>
          </cell>
          <cell r="D36">
            <v>439548.09</v>
          </cell>
          <cell r="F36">
            <v>68</v>
          </cell>
          <cell r="G36">
            <v>16881.75</v>
          </cell>
          <cell r="I36">
            <v>28</v>
          </cell>
          <cell r="J36">
            <v>-141469.26</v>
          </cell>
          <cell r="L36">
            <v>83</v>
          </cell>
          <cell r="M36">
            <v>-235041.22</v>
          </cell>
          <cell r="R36">
            <v>35</v>
          </cell>
          <cell r="S36">
            <v>-2337923.81</v>
          </cell>
          <cell r="U36">
            <v>40</v>
          </cell>
          <cell r="V36">
            <v>0</v>
          </cell>
          <cell r="X36">
            <v>27</v>
          </cell>
          <cell r="Y36">
            <v>-113675</v>
          </cell>
          <cell r="AA36">
            <v>70</v>
          </cell>
          <cell r="AB36">
            <v>-215027.33</v>
          </cell>
          <cell r="BE36">
            <v>29</v>
          </cell>
          <cell r="BF36">
            <v>8762.436387400001</v>
          </cell>
          <cell r="CF36">
            <v>27</v>
          </cell>
          <cell r="CG36" t="str">
            <v>Y</v>
          </cell>
        </row>
        <row r="37">
          <cell r="C37">
            <v>29</v>
          </cell>
          <cell r="D37">
            <v>1097276.03</v>
          </cell>
          <cell r="F37">
            <v>69</v>
          </cell>
          <cell r="G37">
            <v>18135.75</v>
          </cell>
          <cell r="I37">
            <v>29</v>
          </cell>
          <cell r="J37">
            <v>-264593.96999999997</v>
          </cell>
          <cell r="L37">
            <v>86</v>
          </cell>
          <cell r="M37">
            <v>341225.02</v>
          </cell>
          <cell r="R37">
            <v>36</v>
          </cell>
          <cell r="S37">
            <v>-6463721.5499999998</v>
          </cell>
          <cell r="U37">
            <v>41</v>
          </cell>
          <cell r="V37">
            <v>5027.5</v>
          </cell>
          <cell r="X37">
            <v>28</v>
          </cell>
          <cell r="Y37">
            <v>-16878</v>
          </cell>
          <cell r="AA37">
            <v>71</v>
          </cell>
          <cell r="AB37">
            <v>-120856.94</v>
          </cell>
          <cell r="BE37">
            <v>30</v>
          </cell>
          <cell r="BF37">
            <v>7574.9101197999998</v>
          </cell>
          <cell r="CF37">
            <v>28</v>
          </cell>
          <cell r="CG37" t="str">
            <v>Y</v>
          </cell>
        </row>
        <row r="38">
          <cell r="C38">
            <v>30</v>
          </cell>
          <cell r="D38">
            <v>584834.87</v>
          </cell>
          <cell r="F38">
            <v>70</v>
          </cell>
          <cell r="G38">
            <v>502973.87</v>
          </cell>
          <cell r="I38">
            <v>30</v>
          </cell>
          <cell r="J38">
            <v>-239932.23</v>
          </cell>
          <cell r="L38">
            <v>87</v>
          </cell>
          <cell r="M38">
            <v>-3777502.16</v>
          </cell>
          <cell r="R38">
            <v>38</v>
          </cell>
          <cell r="S38">
            <v>-3040932.78</v>
          </cell>
          <cell r="U38">
            <v>42</v>
          </cell>
          <cell r="V38">
            <v>12829.22</v>
          </cell>
          <cell r="X38">
            <v>29</v>
          </cell>
          <cell r="Y38">
            <v>-21250</v>
          </cell>
          <cell r="AA38">
            <v>72</v>
          </cell>
          <cell r="AB38">
            <v>-13800</v>
          </cell>
          <cell r="BE38">
            <v>32</v>
          </cell>
          <cell r="BF38">
            <v>160.50348879999993</v>
          </cell>
          <cell r="CF38">
            <v>29</v>
          </cell>
          <cell r="CG38" t="str">
            <v>Y</v>
          </cell>
        </row>
        <row r="39">
          <cell r="C39">
            <v>31</v>
          </cell>
          <cell r="D39">
            <v>424701.88</v>
          </cell>
          <cell r="F39">
            <v>71</v>
          </cell>
          <cell r="G39">
            <v>481354.69</v>
          </cell>
          <cell r="I39">
            <v>31</v>
          </cell>
          <cell r="J39">
            <v>-286864.78000000003</v>
          </cell>
          <cell r="L39">
            <v>90</v>
          </cell>
          <cell r="M39">
            <v>433739.42</v>
          </cell>
          <cell r="R39">
            <v>40</v>
          </cell>
          <cell r="S39">
            <v>-2667782.39</v>
          </cell>
          <cell r="U39">
            <v>43</v>
          </cell>
          <cell r="V39">
            <v>2655.75</v>
          </cell>
          <cell r="X39">
            <v>30</v>
          </cell>
          <cell r="Y39">
            <v>-28960</v>
          </cell>
          <cell r="AA39">
            <v>73</v>
          </cell>
          <cell r="AB39">
            <v>-36730.550000000003</v>
          </cell>
          <cell r="BE39">
            <v>33</v>
          </cell>
          <cell r="BF39">
            <v>895.31728299999975</v>
          </cell>
          <cell r="CF39">
            <v>30</v>
          </cell>
          <cell r="CG39" t="str">
            <v>Y</v>
          </cell>
        </row>
        <row r="40">
          <cell r="C40">
            <v>34</v>
          </cell>
          <cell r="D40">
            <v>4312300.16</v>
          </cell>
          <cell r="F40">
            <v>72</v>
          </cell>
          <cell r="G40">
            <v>0</v>
          </cell>
          <cell r="I40">
            <v>34</v>
          </cell>
          <cell r="J40">
            <v>-524274.72</v>
          </cell>
          <cell r="L40">
            <v>103</v>
          </cell>
          <cell r="M40">
            <v>441303.48</v>
          </cell>
          <cell r="R40">
            <v>41</v>
          </cell>
          <cell r="S40">
            <v>-384013.4</v>
          </cell>
          <cell r="U40">
            <v>44</v>
          </cell>
          <cell r="V40">
            <v>0</v>
          </cell>
          <cell r="X40">
            <v>31</v>
          </cell>
          <cell r="Y40">
            <v>-10408</v>
          </cell>
          <cell r="AA40">
            <v>74</v>
          </cell>
          <cell r="AB40">
            <v>-1200</v>
          </cell>
          <cell r="BE40">
            <v>34</v>
          </cell>
          <cell r="BF40">
            <v>22107.898132900002</v>
          </cell>
          <cell r="CF40">
            <v>31</v>
          </cell>
          <cell r="CG40" t="str">
            <v>Y</v>
          </cell>
        </row>
        <row r="41">
          <cell r="C41">
            <v>35</v>
          </cell>
          <cell r="D41">
            <v>7592242.75</v>
          </cell>
          <cell r="F41">
            <v>73</v>
          </cell>
          <cell r="G41">
            <v>166544.25</v>
          </cell>
          <cell r="I41">
            <v>35</v>
          </cell>
          <cell r="J41">
            <v>-723303.78</v>
          </cell>
          <cell r="L41">
            <v>105</v>
          </cell>
          <cell r="M41">
            <v>958924.18</v>
          </cell>
          <cell r="R41">
            <v>42</v>
          </cell>
          <cell r="S41">
            <v>-328081.02</v>
          </cell>
          <cell r="U41">
            <v>47</v>
          </cell>
          <cell r="V41">
            <v>8730.5</v>
          </cell>
          <cell r="X41">
            <v>34</v>
          </cell>
          <cell r="Y41">
            <v>-269988</v>
          </cell>
          <cell r="AA41">
            <v>75</v>
          </cell>
          <cell r="AB41">
            <v>-35168</v>
          </cell>
          <cell r="BE41">
            <v>35</v>
          </cell>
          <cell r="BF41">
            <v>30831.339511800004</v>
          </cell>
          <cell r="CF41">
            <v>32</v>
          </cell>
          <cell r="CG41" t="str">
            <v>Y</v>
          </cell>
        </row>
        <row r="42">
          <cell r="C42">
            <v>36</v>
          </cell>
          <cell r="D42">
            <v>14628820.08</v>
          </cell>
          <cell r="F42">
            <v>74</v>
          </cell>
          <cell r="G42">
            <v>31.25</v>
          </cell>
          <cell r="I42">
            <v>36</v>
          </cell>
          <cell r="J42">
            <v>-2067870.39</v>
          </cell>
          <cell r="L42">
            <v>106</v>
          </cell>
          <cell r="M42">
            <v>-263680.64000000001</v>
          </cell>
          <cell r="R42">
            <v>43</v>
          </cell>
          <cell r="S42">
            <v>-597213.81000000006</v>
          </cell>
          <cell r="U42">
            <v>50</v>
          </cell>
          <cell r="V42">
            <v>20901.91</v>
          </cell>
          <cell r="X42">
            <v>35</v>
          </cell>
          <cell r="Y42">
            <v>-521846</v>
          </cell>
          <cell r="AA42">
            <v>77</v>
          </cell>
          <cell r="AB42">
            <v>0</v>
          </cell>
          <cell r="BE42">
            <v>36</v>
          </cell>
          <cell r="BF42">
            <v>50643.837685499981</v>
          </cell>
          <cell r="CF42">
            <v>33</v>
          </cell>
          <cell r="CG42" t="str">
            <v>Y</v>
          </cell>
        </row>
        <row r="43">
          <cell r="C43">
            <v>38</v>
          </cell>
          <cell r="D43">
            <v>22374298.640000001</v>
          </cell>
          <cell r="F43">
            <v>75</v>
          </cell>
          <cell r="G43">
            <v>266142.37</v>
          </cell>
          <cell r="I43">
            <v>38</v>
          </cell>
          <cell r="J43">
            <v>-4805178.1399999997</v>
          </cell>
          <cell r="L43">
            <v>107</v>
          </cell>
          <cell r="M43">
            <v>476560.11</v>
          </cell>
          <cell r="R43">
            <v>44</v>
          </cell>
          <cell r="S43">
            <v>-1217893.01</v>
          </cell>
          <cell r="U43">
            <v>51</v>
          </cell>
          <cell r="V43">
            <v>24597.439999999999</v>
          </cell>
          <cell r="X43">
            <v>36</v>
          </cell>
          <cell r="Y43">
            <v>-869454</v>
          </cell>
          <cell r="AA43">
            <v>79</v>
          </cell>
          <cell r="AB43">
            <v>-59355</v>
          </cell>
          <cell r="BE43">
            <v>38</v>
          </cell>
          <cell r="BF43">
            <v>41384.864358200015</v>
          </cell>
          <cell r="CF43">
            <v>34</v>
          </cell>
          <cell r="CG43" t="str">
            <v>N</v>
          </cell>
        </row>
        <row r="44">
          <cell r="C44">
            <v>40</v>
          </cell>
          <cell r="D44">
            <v>6854342.9100000001</v>
          </cell>
          <cell r="F44">
            <v>79</v>
          </cell>
          <cell r="G44">
            <v>312.5</v>
          </cell>
          <cell r="I44">
            <v>40</v>
          </cell>
          <cell r="J44">
            <v>-1182417.1299999999</v>
          </cell>
          <cell r="L44">
            <v>108</v>
          </cell>
          <cell r="M44">
            <v>465759</v>
          </cell>
          <cell r="R44">
            <v>47</v>
          </cell>
          <cell r="S44">
            <v>-16854127.93</v>
          </cell>
          <cell r="U44">
            <v>52</v>
          </cell>
          <cell r="V44">
            <v>1055.5</v>
          </cell>
          <cell r="X44">
            <v>38</v>
          </cell>
          <cell r="Y44">
            <v>-818893</v>
          </cell>
          <cell r="AA44">
            <v>80</v>
          </cell>
          <cell r="AB44">
            <v>-451397.88</v>
          </cell>
          <cell r="BE44">
            <v>40</v>
          </cell>
          <cell r="BF44">
            <v>10270.235442000001</v>
          </cell>
          <cell r="CF44">
            <v>35</v>
          </cell>
          <cell r="CG44" t="str">
            <v>Y</v>
          </cell>
        </row>
        <row r="45">
          <cell r="C45">
            <v>41</v>
          </cell>
          <cell r="D45">
            <v>1308825.4099999999</v>
          </cell>
          <cell r="F45">
            <v>80</v>
          </cell>
          <cell r="G45">
            <v>1076879.6599999999</v>
          </cell>
          <cell r="I45">
            <v>41</v>
          </cell>
          <cell r="J45">
            <v>-225019.62</v>
          </cell>
          <cell r="L45">
            <v>120</v>
          </cell>
          <cell r="M45">
            <v>883155.33</v>
          </cell>
          <cell r="R45">
            <v>50</v>
          </cell>
          <cell r="S45">
            <v>-70077.86</v>
          </cell>
          <cell r="U45">
            <v>53</v>
          </cell>
          <cell r="V45">
            <v>53197.79</v>
          </cell>
          <cell r="X45">
            <v>40</v>
          </cell>
          <cell r="Y45">
            <v>-502348</v>
          </cell>
          <cell r="AA45">
            <v>81</v>
          </cell>
          <cell r="AB45">
            <v>-600</v>
          </cell>
          <cell r="BE45">
            <v>41</v>
          </cell>
          <cell r="BF45">
            <v>1371.1207386999999</v>
          </cell>
          <cell r="CF45">
            <v>36</v>
          </cell>
          <cell r="CG45" t="str">
            <v>Y</v>
          </cell>
        </row>
        <row r="46">
          <cell r="C46">
            <v>42</v>
          </cell>
          <cell r="D46">
            <v>1557599.9</v>
          </cell>
          <cell r="F46">
            <v>83</v>
          </cell>
          <cell r="G46">
            <v>236570.77</v>
          </cell>
          <cell r="I46">
            <v>42</v>
          </cell>
          <cell r="J46">
            <v>-405081.52</v>
          </cell>
          <cell r="L46">
            <v>121</v>
          </cell>
          <cell r="M46">
            <v>4106.7</v>
          </cell>
          <cell r="R46">
            <v>51</v>
          </cell>
          <cell r="S46">
            <v>-218902.12</v>
          </cell>
          <cell r="U46">
            <v>55</v>
          </cell>
          <cell r="V46">
            <v>0</v>
          </cell>
          <cell r="X46">
            <v>41</v>
          </cell>
          <cell r="Y46">
            <v>-104020</v>
          </cell>
          <cell r="AA46">
            <v>83</v>
          </cell>
          <cell r="AB46">
            <v>-42845</v>
          </cell>
          <cell r="BE46">
            <v>42</v>
          </cell>
          <cell r="BF46">
            <v>5406.1091174999983</v>
          </cell>
          <cell r="CF46">
            <v>38</v>
          </cell>
          <cell r="CG46" t="str">
            <v>Y</v>
          </cell>
        </row>
        <row r="47">
          <cell r="C47">
            <v>43</v>
          </cell>
          <cell r="D47">
            <v>2207031.3199999998</v>
          </cell>
          <cell r="F47">
            <v>86</v>
          </cell>
          <cell r="G47">
            <v>282956.40000000002</v>
          </cell>
          <cell r="I47">
            <v>43</v>
          </cell>
          <cell r="J47">
            <v>-869173.47</v>
          </cell>
          <cell r="L47">
            <v>123</v>
          </cell>
          <cell r="M47">
            <v>45333.52</v>
          </cell>
          <cell r="R47">
            <v>52</v>
          </cell>
          <cell r="S47">
            <v>-1658405.65</v>
          </cell>
          <cell r="U47">
            <v>56</v>
          </cell>
          <cell r="V47">
            <v>12769.75</v>
          </cell>
          <cell r="X47">
            <v>42</v>
          </cell>
          <cell r="Y47">
            <v>-78231</v>
          </cell>
          <cell r="AA47">
            <v>86</v>
          </cell>
          <cell r="AB47">
            <v>-5725</v>
          </cell>
          <cell r="BE47">
            <v>43</v>
          </cell>
          <cell r="BF47">
            <v>8572.7909542999987</v>
          </cell>
          <cell r="CF47">
            <v>40</v>
          </cell>
          <cell r="CG47" t="str">
            <v>Y</v>
          </cell>
        </row>
        <row r="48">
          <cell r="C48">
            <v>44</v>
          </cell>
          <cell r="D48">
            <v>4326803.03</v>
          </cell>
          <cell r="F48">
            <v>87</v>
          </cell>
          <cell r="G48">
            <v>120592.92</v>
          </cell>
          <cell r="I48">
            <v>44</v>
          </cell>
          <cell r="J48">
            <v>-1447080.49</v>
          </cell>
          <cell r="L48">
            <v>133</v>
          </cell>
          <cell r="M48">
            <v>-1300309.8600000001</v>
          </cell>
          <cell r="R48">
            <v>55</v>
          </cell>
          <cell r="S48">
            <v>-13016904.640000001</v>
          </cell>
          <cell r="U48">
            <v>57</v>
          </cell>
          <cell r="V48">
            <v>253545.27</v>
          </cell>
          <cell r="X48">
            <v>43</v>
          </cell>
          <cell r="Y48">
            <v>-179342</v>
          </cell>
          <cell r="AA48">
            <v>87</v>
          </cell>
          <cell r="AB48">
            <v>-350</v>
          </cell>
          <cell r="BE48">
            <v>44</v>
          </cell>
          <cell r="BF48">
            <v>7985.5789596999994</v>
          </cell>
          <cell r="CF48">
            <v>41</v>
          </cell>
          <cell r="CG48" t="str">
            <v>Y</v>
          </cell>
        </row>
        <row r="49">
          <cell r="C49">
            <v>47</v>
          </cell>
          <cell r="D49">
            <v>23902484.170000002</v>
          </cell>
          <cell r="F49">
            <v>88</v>
          </cell>
          <cell r="G49">
            <v>255.25</v>
          </cell>
          <cell r="I49">
            <v>47</v>
          </cell>
          <cell r="J49">
            <v>-1720999.26</v>
          </cell>
          <cell r="L49">
            <v>140</v>
          </cell>
          <cell r="M49">
            <v>524032.2</v>
          </cell>
          <cell r="R49">
            <v>56</v>
          </cell>
          <cell r="S49">
            <v>-860113.12</v>
          </cell>
          <cell r="U49">
            <v>58</v>
          </cell>
          <cell r="V49">
            <v>6050.5</v>
          </cell>
          <cell r="X49">
            <v>44</v>
          </cell>
          <cell r="Y49">
            <v>-314366</v>
          </cell>
          <cell r="AA49">
            <v>89</v>
          </cell>
          <cell r="AB49">
            <v>-270975.21000000002</v>
          </cell>
          <cell r="BE49">
            <v>47</v>
          </cell>
          <cell r="BF49">
            <v>21997.196783200012</v>
          </cell>
          <cell r="CF49">
            <v>42</v>
          </cell>
          <cell r="CG49" t="str">
            <v>N</v>
          </cell>
        </row>
        <row r="50">
          <cell r="C50">
            <v>50</v>
          </cell>
          <cell r="D50">
            <v>1285259.99</v>
          </cell>
          <cell r="F50">
            <v>89</v>
          </cell>
          <cell r="G50">
            <v>3112341.05</v>
          </cell>
          <cell r="I50">
            <v>50</v>
          </cell>
          <cell r="J50">
            <v>-377677.53</v>
          </cell>
          <cell r="L50">
            <v>150</v>
          </cell>
          <cell r="M50">
            <v>162244.29999999999</v>
          </cell>
          <cell r="R50">
            <v>57</v>
          </cell>
          <cell r="S50">
            <v>-369385.7</v>
          </cell>
          <cell r="U50">
            <v>60</v>
          </cell>
          <cell r="V50">
            <v>173411.66</v>
          </cell>
          <cell r="X50">
            <v>47</v>
          </cell>
          <cell r="Y50">
            <v>-461936</v>
          </cell>
          <cell r="AA50">
            <v>90</v>
          </cell>
          <cell r="AB50">
            <v>-84690</v>
          </cell>
          <cell r="BE50">
            <v>50</v>
          </cell>
          <cell r="BF50">
            <v>5997.1502156999986</v>
          </cell>
          <cell r="CF50">
            <v>43</v>
          </cell>
          <cell r="CG50" t="str">
            <v>N</v>
          </cell>
        </row>
        <row r="51">
          <cell r="C51">
            <v>51</v>
          </cell>
          <cell r="D51">
            <v>995497.86</v>
          </cell>
          <cell r="F51">
            <v>90</v>
          </cell>
          <cell r="G51">
            <v>122476.85</v>
          </cell>
          <cell r="I51">
            <v>51</v>
          </cell>
          <cell r="J51">
            <v>-401003.12</v>
          </cell>
          <cell r="L51">
            <v>151</v>
          </cell>
          <cell r="M51">
            <v>1209503.26</v>
          </cell>
          <cell r="R51">
            <v>58</v>
          </cell>
          <cell r="S51">
            <v>-103730.28</v>
          </cell>
          <cell r="U51">
            <v>61</v>
          </cell>
          <cell r="V51">
            <v>74441.67</v>
          </cell>
          <cell r="X51">
            <v>50</v>
          </cell>
          <cell r="Y51">
            <v>-68215</v>
          </cell>
          <cell r="AA51">
            <v>91</v>
          </cell>
          <cell r="AB51">
            <v>-16325</v>
          </cell>
          <cell r="BE51">
            <v>51</v>
          </cell>
          <cell r="BF51">
            <v>3767.6126438999981</v>
          </cell>
          <cell r="CF51">
            <v>44</v>
          </cell>
          <cell r="CG51" t="str">
            <v>Y</v>
          </cell>
        </row>
        <row r="52">
          <cell r="C52">
            <v>52</v>
          </cell>
          <cell r="D52">
            <v>4672606</v>
          </cell>
          <cell r="F52">
            <v>91</v>
          </cell>
          <cell r="G52">
            <v>386.5</v>
          </cell>
          <cell r="I52">
            <v>52</v>
          </cell>
          <cell r="J52">
            <v>-1576284.55</v>
          </cell>
          <cell r="L52">
            <v>160</v>
          </cell>
          <cell r="M52">
            <v>-172043.12</v>
          </cell>
          <cell r="R52">
            <v>60</v>
          </cell>
          <cell r="S52">
            <v>-4703721.47</v>
          </cell>
          <cell r="U52">
            <v>62</v>
          </cell>
          <cell r="V52">
            <v>150</v>
          </cell>
          <cell r="X52">
            <v>51</v>
          </cell>
          <cell r="Y52">
            <v>-98179</v>
          </cell>
          <cell r="AA52">
            <v>92</v>
          </cell>
          <cell r="AB52">
            <v>-45</v>
          </cell>
          <cell r="BE52">
            <v>52</v>
          </cell>
          <cell r="BF52">
            <v>7379.2947365000009</v>
          </cell>
          <cell r="CF52">
            <v>47</v>
          </cell>
          <cell r="CG52" t="str">
            <v>Y</v>
          </cell>
        </row>
        <row r="53">
          <cell r="C53">
            <v>53</v>
          </cell>
          <cell r="D53">
            <v>8530989.9800000004</v>
          </cell>
          <cell r="F53">
            <v>93</v>
          </cell>
          <cell r="G53">
            <v>0</v>
          </cell>
          <cell r="I53">
            <v>53</v>
          </cell>
          <cell r="J53">
            <v>-2285484.8199999998</v>
          </cell>
          <cell r="L53">
            <v>165</v>
          </cell>
          <cell r="M53">
            <v>1017337.28</v>
          </cell>
          <cell r="R53">
            <v>61</v>
          </cell>
          <cell r="S53">
            <v>-638289.77</v>
          </cell>
          <cell r="U53">
            <v>64</v>
          </cell>
          <cell r="V53">
            <v>117707.89</v>
          </cell>
          <cell r="X53">
            <v>52</v>
          </cell>
          <cell r="Y53">
            <v>-113062</v>
          </cell>
          <cell r="AA53">
            <v>101</v>
          </cell>
          <cell r="AB53">
            <v>-125339.11</v>
          </cell>
          <cell r="BE53">
            <v>53</v>
          </cell>
          <cell r="BF53">
            <v>16655.742690500003</v>
          </cell>
          <cell r="CF53">
            <v>50</v>
          </cell>
          <cell r="CG53" t="str">
            <v>Y</v>
          </cell>
        </row>
        <row r="54">
          <cell r="C54">
            <v>55</v>
          </cell>
          <cell r="D54">
            <v>21289444.280000001</v>
          </cell>
          <cell r="F54">
            <v>101</v>
          </cell>
          <cell r="G54">
            <v>388441.11</v>
          </cell>
          <cell r="I54">
            <v>55</v>
          </cell>
          <cell r="J54">
            <v>-2861271.17</v>
          </cell>
          <cell r="R54">
            <v>62</v>
          </cell>
          <cell r="S54">
            <v>-96434.69</v>
          </cell>
          <cell r="U54">
            <v>65</v>
          </cell>
          <cell r="V54">
            <v>0</v>
          </cell>
          <cell r="X54">
            <v>53</v>
          </cell>
          <cell r="Y54">
            <v>-293613</v>
          </cell>
          <cell r="AA54">
            <v>103</v>
          </cell>
          <cell r="AB54">
            <v>-16500</v>
          </cell>
          <cell r="BE54">
            <v>55</v>
          </cell>
          <cell r="BF54">
            <v>41382.913161699995</v>
          </cell>
          <cell r="CF54">
            <v>51</v>
          </cell>
          <cell r="CG54" t="str">
            <v>N</v>
          </cell>
        </row>
        <row r="55">
          <cell r="C55">
            <v>56</v>
          </cell>
          <cell r="D55">
            <v>2115622.66</v>
          </cell>
          <cell r="F55">
            <v>103</v>
          </cell>
          <cell r="G55">
            <v>59409.5</v>
          </cell>
          <cell r="I55">
            <v>56</v>
          </cell>
          <cell r="J55">
            <v>-589573.04</v>
          </cell>
          <cell r="R55">
            <v>64</v>
          </cell>
          <cell r="S55">
            <v>-145201.68</v>
          </cell>
          <cell r="U55">
            <v>66</v>
          </cell>
          <cell r="V55">
            <v>29246.61</v>
          </cell>
          <cell r="X55">
            <v>55</v>
          </cell>
          <cell r="Y55">
            <v>185917</v>
          </cell>
          <cell r="AA55">
            <v>104</v>
          </cell>
          <cell r="AB55">
            <v>-11424</v>
          </cell>
          <cell r="BE55">
            <v>56</v>
          </cell>
          <cell r="BF55">
            <v>2453.5620121999991</v>
          </cell>
          <cell r="CF55">
            <v>52</v>
          </cell>
          <cell r="CG55" t="str">
            <v>Y</v>
          </cell>
        </row>
        <row r="56">
          <cell r="C56">
            <v>57</v>
          </cell>
          <cell r="D56">
            <v>2169497.9700000002</v>
          </cell>
          <cell r="F56">
            <v>104</v>
          </cell>
          <cell r="G56">
            <v>0</v>
          </cell>
          <cell r="I56">
            <v>57</v>
          </cell>
          <cell r="J56">
            <v>-747885.22</v>
          </cell>
          <cell r="R56">
            <v>65</v>
          </cell>
          <cell r="S56">
            <v>-78140.649999999994</v>
          </cell>
          <cell r="U56">
            <v>67</v>
          </cell>
          <cell r="V56">
            <v>176495.72</v>
          </cell>
          <cell r="X56">
            <v>56</v>
          </cell>
          <cell r="Y56">
            <v>-48066</v>
          </cell>
          <cell r="AA56">
            <v>105</v>
          </cell>
          <cell r="AB56">
            <v>-41255</v>
          </cell>
          <cell r="BE56">
            <v>57</v>
          </cell>
          <cell r="BF56">
            <v>6736.9271866999961</v>
          </cell>
          <cell r="CF56">
            <v>53</v>
          </cell>
          <cell r="CG56" t="str">
            <v>Y</v>
          </cell>
        </row>
        <row r="57">
          <cell r="C57">
            <v>58</v>
          </cell>
          <cell r="D57">
            <v>1393943.34</v>
          </cell>
          <cell r="F57">
            <v>105</v>
          </cell>
          <cell r="G57">
            <v>0</v>
          </cell>
          <cell r="I57">
            <v>58</v>
          </cell>
          <cell r="J57">
            <v>-136550.89000000001</v>
          </cell>
          <cell r="R57">
            <v>66</v>
          </cell>
          <cell r="S57">
            <v>-1816888.82</v>
          </cell>
          <cell r="U57">
            <v>68</v>
          </cell>
          <cell r="V57">
            <v>56508.37</v>
          </cell>
          <cell r="X57">
            <v>57</v>
          </cell>
          <cell r="Y57">
            <v>-250693</v>
          </cell>
          <cell r="AA57">
            <v>107</v>
          </cell>
          <cell r="AB57">
            <v>-10706</v>
          </cell>
          <cell r="BE57">
            <v>60</v>
          </cell>
          <cell r="BF57">
            <v>42501.437761800007</v>
          </cell>
          <cell r="CF57">
            <v>55</v>
          </cell>
          <cell r="CG57" t="str">
            <v>Y</v>
          </cell>
        </row>
        <row r="58">
          <cell r="C58">
            <v>60</v>
          </cell>
          <cell r="D58">
            <v>16476701.039999999</v>
          </cell>
          <cell r="F58">
            <v>106</v>
          </cell>
          <cell r="G58">
            <v>109930.87</v>
          </cell>
          <cell r="I58">
            <v>60</v>
          </cell>
          <cell r="J58">
            <v>-3634428.02</v>
          </cell>
          <cell r="R58">
            <v>67</v>
          </cell>
          <cell r="S58">
            <v>-9859876.0299999993</v>
          </cell>
          <cell r="U58">
            <v>69</v>
          </cell>
          <cell r="V58">
            <v>40434.93</v>
          </cell>
          <cell r="X58">
            <v>58</v>
          </cell>
          <cell r="Y58">
            <v>-85254</v>
          </cell>
          <cell r="AA58">
            <v>109</v>
          </cell>
          <cell r="AB58">
            <v>-8534</v>
          </cell>
          <cell r="BE58">
            <v>61</v>
          </cell>
          <cell r="BF58">
            <v>5610.7077346999995</v>
          </cell>
          <cell r="CF58">
            <v>56</v>
          </cell>
          <cell r="CG58" t="str">
            <v>Y</v>
          </cell>
        </row>
        <row r="59">
          <cell r="C59">
            <v>61</v>
          </cell>
          <cell r="D59">
            <v>3298819.64</v>
          </cell>
          <cell r="F59">
            <v>107</v>
          </cell>
          <cell r="G59">
            <v>0</v>
          </cell>
          <cell r="I59">
            <v>61</v>
          </cell>
          <cell r="J59">
            <v>-1911967.45</v>
          </cell>
          <cell r="R59">
            <v>68</v>
          </cell>
          <cell r="S59">
            <v>-689127.77</v>
          </cell>
          <cell r="U59">
            <v>70</v>
          </cell>
          <cell r="V59">
            <v>353530.4</v>
          </cell>
          <cell r="X59">
            <v>60</v>
          </cell>
          <cell r="Y59">
            <v>-804889</v>
          </cell>
          <cell r="AA59">
            <v>120</v>
          </cell>
          <cell r="AB59">
            <v>-4742.5</v>
          </cell>
          <cell r="BE59">
            <v>62</v>
          </cell>
          <cell r="BF59">
            <v>1807.3653587999995</v>
          </cell>
          <cell r="CF59">
            <v>57</v>
          </cell>
          <cell r="CG59" t="str">
            <v>Y</v>
          </cell>
        </row>
        <row r="60">
          <cell r="C60">
            <v>62</v>
          </cell>
          <cell r="D60">
            <v>907808.23</v>
          </cell>
          <cell r="F60">
            <v>108</v>
          </cell>
          <cell r="G60">
            <v>75.25</v>
          </cell>
          <cell r="I60">
            <v>62</v>
          </cell>
          <cell r="J60">
            <v>-440381.76</v>
          </cell>
          <cell r="R60">
            <v>69</v>
          </cell>
          <cell r="S60">
            <v>-3846987.72</v>
          </cell>
          <cell r="U60">
            <v>71</v>
          </cell>
          <cell r="V60">
            <v>236274.88</v>
          </cell>
          <cell r="X60">
            <v>61</v>
          </cell>
          <cell r="Y60">
            <v>-87493</v>
          </cell>
          <cell r="AA60">
            <v>121</v>
          </cell>
          <cell r="AB60">
            <v>-1425</v>
          </cell>
          <cell r="BE60">
            <v>64</v>
          </cell>
          <cell r="BF60">
            <v>6913.0273951000017</v>
          </cell>
          <cell r="CF60">
            <v>58</v>
          </cell>
          <cell r="CG60" t="str">
            <v>Y</v>
          </cell>
        </row>
        <row r="61">
          <cell r="C61">
            <v>64</v>
          </cell>
          <cell r="D61">
            <v>4333654.71</v>
          </cell>
          <cell r="F61">
            <v>109</v>
          </cell>
          <cell r="G61">
            <v>304709.61</v>
          </cell>
          <cell r="I61">
            <v>64</v>
          </cell>
          <cell r="J61">
            <v>-2025911.26</v>
          </cell>
          <cell r="R61">
            <v>70</v>
          </cell>
          <cell r="S61">
            <v>-15157623.33</v>
          </cell>
          <cell r="U61">
            <v>72</v>
          </cell>
          <cell r="V61">
            <v>31885.51</v>
          </cell>
          <cell r="X61">
            <v>62</v>
          </cell>
          <cell r="Y61">
            <v>-20502</v>
          </cell>
          <cell r="AA61">
            <v>122</v>
          </cell>
          <cell r="AB61">
            <v>-24100</v>
          </cell>
          <cell r="BE61">
            <v>65</v>
          </cell>
          <cell r="BF61">
            <v>13446.453393099997</v>
          </cell>
          <cell r="CF61">
            <v>60</v>
          </cell>
          <cell r="CG61" t="str">
            <v>Y</v>
          </cell>
        </row>
        <row r="62">
          <cell r="C62">
            <v>65</v>
          </cell>
          <cell r="D62">
            <v>1544826.35</v>
          </cell>
          <cell r="F62">
            <v>120</v>
          </cell>
          <cell r="G62">
            <v>1036269.01</v>
          </cell>
          <cell r="I62">
            <v>65</v>
          </cell>
          <cell r="J62">
            <v>-245734.2</v>
          </cell>
          <cell r="R62">
            <v>71</v>
          </cell>
          <cell r="S62">
            <v>-36562.44</v>
          </cell>
          <cell r="U62">
            <v>73</v>
          </cell>
          <cell r="V62">
            <v>65779.62</v>
          </cell>
          <cell r="X62">
            <v>64</v>
          </cell>
          <cell r="Y62">
            <v>-228794</v>
          </cell>
          <cell r="AA62">
            <v>123</v>
          </cell>
          <cell r="AB62">
            <v>-550</v>
          </cell>
          <cell r="BE62">
            <v>66</v>
          </cell>
          <cell r="BF62">
            <v>14386.646283100003</v>
          </cell>
          <cell r="CF62">
            <v>61</v>
          </cell>
          <cell r="CG62" t="str">
            <v>N</v>
          </cell>
        </row>
        <row r="63">
          <cell r="C63">
            <v>66</v>
          </cell>
          <cell r="D63">
            <v>6542895.0700000003</v>
          </cell>
          <cell r="F63">
            <v>122</v>
          </cell>
          <cell r="G63">
            <v>210.25</v>
          </cell>
          <cell r="I63">
            <v>66</v>
          </cell>
          <cell r="J63">
            <v>-2020524.76</v>
          </cell>
          <cell r="R63">
            <v>72</v>
          </cell>
          <cell r="S63">
            <v>-769694.03</v>
          </cell>
          <cell r="U63">
            <v>74</v>
          </cell>
          <cell r="V63">
            <v>1648</v>
          </cell>
          <cell r="X63">
            <v>65</v>
          </cell>
          <cell r="Y63">
            <v>-186146</v>
          </cell>
          <cell r="AA63">
            <v>133</v>
          </cell>
          <cell r="AB63">
            <v>-3950</v>
          </cell>
          <cell r="BE63">
            <v>67</v>
          </cell>
          <cell r="BF63">
            <v>53238.977536699997</v>
          </cell>
          <cell r="CF63">
            <v>62</v>
          </cell>
          <cell r="CG63" t="str">
            <v>Y</v>
          </cell>
        </row>
        <row r="64">
          <cell r="C64">
            <v>67</v>
          </cell>
          <cell r="D64">
            <v>22426270.309999999</v>
          </cell>
          <cell r="F64">
            <v>123</v>
          </cell>
          <cell r="G64">
            <v>22072</v>
          </cell>
          <cell r="I64">
            <v>67</v>
          </cell>
          <cell r="J64">
            <v>-6106309.0300000003</v>
          </cell>
          <cell r="R64">
            <v>73</v>
          </cell>
          <cell r="S64">
            <v>-1268311.53</v>
          </cell>
          <cell r="U64">
            <v>75</v>
          </cell>
          <cell r="V64">
            <v>33226.559999999998</v>
          </cell>
          <cell r="X64">
            <v>66</v>
          </cell>
          <cell r="Y64">
            <v>-342456</v>
          </cell>
          <cell r="AA64">
            <v>135</v>
          </cell>
          <cell r="AB64">
            <v>-298078.84000000003</v>
          </cell>
          <cell r="BE64">
            <v>68</v>
          </cell>
          <cell r="BF64">
            <v>13272.657975799995</v>
          </cell>
          <cell r="CF64">
            <v>64</v>
          </cell>
          <cell r="CG64" t="str">
            <v>Y</v>
          </cell>
        </row>
        <row r="65">
          <cell r="C65">
            <v>68</v>
          </cell>
          <cell r="D65">
            <v>3623818.45</v>
          </cell>
          <cell r="F65">
            <v>133</v>
          </cell>
          <cell r="G65">
            <v>21245.75</v>
          </cell>
          <cell r="I65">
            <v>68</v>
          </cell>
          <cell r="J65">
            <v>-1616352.38</v>
          </cell>
          <cell r="R65">
            <v>74</v>
          </cell>
          <cell r="S65">
            <v>-100281.8</v>
          </cell>
          <cell r="U65">
            <v>79</v>
          </cell>
          <cell r="V65">
            <v>0</v>
          </cell>
          <cell r="X65">
            <v>67</v>
          </cell>
          <cell r="Y65">
            <v>766</v>
          </cell>
          <cell r="AA65">
            <v>140</v>
          </cell>
          <cell r="AB65">
            <v>-30779.85</v>
          </cell>
          <cell r="BE65">
            <v>69</v>
          </cell>
          <cell r="BF65">
            <v>15384.653113999997</v>
          </cell>
          <cell r="CF65">
            <v>65</v>
          </cell>
          <cell r="CG65" t="str">
            <v>Y</v>
          </cell>
        </row>
        <row r="66">
          <cell r="C66">
            <v>69</v>
          </cell>
          <cell r="D66">
            <v>10712588.039999999</v>
          </cell>
          <cell r="F66">
            <v>135</v>
          </cell>
          <cell r="G66">
            <v>154335.32</v>
          </cell>
          <cell r="I66">
            <v>69</v>
          </cell>
          <cell r="J66">
            <v>-4686497.8499999996</v>
          </cell>
          <cell r="R66">
            <v>75</v>
          </cell>
          <cell r="S66">
            <v>-2596111.9700000002</v>
          </cell>
          <cell r="U66">
            <v>80</v>
          </cell>
          <cell r="V66">
            <v>922879.56</v>
          </cell>
          <cell r="X66">
            <v>68</v>
          </cell>
          <cell r="Y66">
            <v>-271575</v>
          </cell>
          <cell r="AA66">
            <v>151</v>
          </cell>
          <cell r="AB66">
            <v>-21074.25</v>
          </cell>
          <cell r="BE66">
            <v>70</v>
          </cell>
          <cell r="BF66">
            <v>101945.3959799</v>
          </cell>
          <cell r="CF66">
            <v>66</v>
          </cell>
          <cell r="CG66" t="str">
            <v>Y</v>
          </cell>
        </row>
        <row r="67">
          <cell r="C67">
            <v>70</v>
          </cell>
          <cell r="D67">
            <v>39970342.579999998</v>
          </cell>
          <cell r="F67">
            <v>140</v>
          </cell>
          <cell r="G67">
            <v>4721115.71</v>
          </cell>
          <cell r="I67">
            <v>70</v>
          </cell>
          <cell r="J67">
            <v>-5323401.34</v>
          </cell>
          <cell r="R67">
            <v>77</v>
          </cell>
          <cell r="S67">
            <v>0</v>
          </cell>
          <cell r="U67">
            <v>81</v>
          </cell>
          <cell r="V67">
            <v>11436</v>
          </cell>
          <cell r="X67">
            <v>69</v>
          </cell>
          <cell r="Y67">
            <v>229531</v>
          </cell>
          <cell r="AA67">
            <v>160</v>
          </cell>
          <cell r="AB67">
            <v>-118949.1</v>
          </cell>
          <cell r="BE67">
            <v>71</v>
          </cell>
          <cell r="BF67">
            <v>49876.842957700035</v>
          </cell>
          <cell r="CF67">
            <v>67</v>
          </cell>
          <cell r="CG67" t="str">
            <v>Y</v>
          </cell>
        </row>
        <row r="68">
          <cell r="C68">
            <v>71</v>
          </cell>
          <cell r="D68">
            <v>9609705.4900000002</v>
          </cell>
          <cell r="F68">
            <v>151</v>
          </cell>
          <cell r="G68">
            <v>0</v>
          </cell>
          <cell r="I68">
            <v>71</v>
          </cell>
          <cell r="J68">
            <v>-1583103.82</v>
          </cell>
          <cell r="R68">
            <v>79</v>
          </cell>
          <cell r="S68">
            <v>-6777533.75</v>
          </cell>
          <cell r="U68">
            <v>83</v>
          </cell>
          <cell r="V68">
            <v>72005.990000000005</v>
          </cell>
          <cell r="X68">
            <v>70</v>
          </cell>
          <cell r="Y68">
            <v>-1798289</v>
          </cell>
          <cell r="AA68">
            <v>165</v>
          </cell>
          <cell r="AB68">
            <v>-21500</v>
          </cell>
          <cell r="BE68">
            <v>72</v>
          </cell>
          <cell r="BF68">
            <v>11342.433411999995</v>
          </cell>
          <cell r="CF68">
            <v>68</v>
          </cell>
          <cell r="CG68" t="str">
            <v>Y</v>
          </cell>
        </row>
        <row r="69">
          <cell r="C69">
            <v>72</v>
          </cell>
          <cell r="D69">
            <v>4106210.3</v>
          </cell>
          <cell r="F69">
            <v>160</v>
          </cell>
          <cell r="G69">
            <v>217345.06</v>
          </cell>
          <cell r="I69">
            <v>72</v>
          </cell>
          <cell r="J69">
            <v>-1280756.05</v>
          </cell>
          <cell r="R69">
            <v>80</v>
          </cell>
          <cell r="S69">
            <v>-33046498.280000001</v>
          </cell>
          <cell r="U69">
            <v>85</v>
          </cell>
          <cell r="V69">
            <v>0</v>
          </cell>
          <cell r="X69">
            <v>71</v>
          </cell>
          <cell r="Y69">
            <v>-530116</v>
          </cell>
          <cell r="BE69">
            <v>73</v>
          </cell>
          <cell r="BF69">
            <v>14301.041122599996</v>
          </cell>
          <cell r="CF69">
            <v>69</v>
          </cell>
          <cell r="CG69" t="str">
            <v>Y</v>
          </cell>
        </row>
        <row r="70">
          <cell r="C70">
            <v>73</v>
          </cell>
          <cell r="D70">
            <v>6191525.9500000002</v>
          </cell>
          <cell r="F70">
            <v>165</v>
          </cell>
          <cell r="G70">
            <v>0</v>
          </cell>
          <cell r="I70">
            <v>73</v>
          </cell>
          <cell r="J70">
            <v>-2935368.34</v>
          </cell>
          <cell r="R70">
            <v>81</v>
          </cell>
          <cell r="S70">
            <v>-47497.59</v>
          </cell>
          <cell r="U70">
            <v>86</v>
          </cell>
          <cell r="V70">
            <v>3428.44</v>
          </cell>
          <cell r="X70">
            <v>72</v>
          </cell>
          <cell r="Y70">
            <v>-30698</v>
          </cell>
          <cell r="BE70">
            <v>74</v>
          </cell>
          <cell r="BF70">
            <v>1138.7309018999995</v>
          </cell>
          <cell r="CF70">
            <v>70</v>
          </cell>
          <cell r="CG70" t="str">
            <v>Y</v>
          </cell>
        </row>
        <row r="71">
          <cell r="C71">
            <v>74</v>
          </cell>
          <cell r="D71">
            <v>307832.58</v>
          </cell>
          <cell r="I71">
            <v>74</v>
          </cell>
          <cell r="J71">
            <v>-27787.43</v>
          </cell>
          <cell r="R71">
            <v>83</v>
          </cell>
          <cell r="S71">
            <v>-10265035.779999999</v>
          </cell>
          <cell r="U71">
            <v>87</v>
          </cell>
          <cell r="V71">
            <v>60249.8</v>
          </cell>
          <cell r="X71">
            <v>73</v>
          </cell>
          <cell r="Y71">
            <v>-154709</v>
          </cell>
          <cell r="BE71">
            <v>75</v>
          </cell>
          <cell r="BF71">
            <v>12115.671968600003</v>
          </cell>
          <cell r="CF71">
            <v>71</v>
          </cell>
          <cell r="CG71" t="str">
            <v>N</v>
          </cell>
        </row>
        <row r="72">
          <cell r="C72">
            <v>75</v>
          </cell>
          <cell r="D72">
            <v>5431410.4900000002</v>
          </cell>
          <cell r="I72">
            <v>75</v>
          </cell>
          <cell r="J72">
            <v>-599780.57999999996</v>
          </cell>
          <cell r="R72">
            <v>85</v>
          </cell>
          <cell r="S72">
            <v>-50894.94</v>
          </cell>
          <cell r="U72">
            <v>88</v>
          </cell>
          <cell r="V72">
            <v>72969.119999999995</v>
          </cell>
          <cell r="X72">
            <v>74</v>
          </cell>
          <cell r="Y72">
            <v>-42757</v>
          </cell>
          <cell r="BE72">
            <v>77</v>
          </cell>
          <cell r="BF72">
            <v>0</v>
          </cell>
          <cell r="CF72">
            <v>72</v>
          </cell>
          <cell r="CG72" t="str">
            <v>Y</v>
          </cell>
        </row>
        <row r="73">
          <cell r="C73">
            <v>77</v>
          </cell>
          <cell r="D73">
            <v>0</v>
          </cell>
          <cell r="I73">
            <v>77</v>
          </cell>
          <cell r="J73">
            <v>0</v>
          </cell>
          <cell r="R73">
            <v>86</v>
          </cell>
          <cell r="S73">
            <v>-3854909.92</v>
          </cell>
          <cell r="U73">
            <v>89</v>
          </cell>
          <cell r="V73">
            <v>2781</v>
          </cell>
          <cell r="X73">
            <v>75</v>
          </cell>
          <cell r="Y73">
            <v>-384570</v>
          </cell>
          <cell r="BE73">
            <v>79</v>
          </cell>
          <cell r="BF73">
            <v>17336.925242000001</v>
          </cell>
          <cell r="CF73">
            <v>73</v>
          </cell>
          <cell r="CG73" t="str">
            <v>N</v>
          </cell>
        </row>
        <row r="74">
          <cell r="C74">
            <v>79</v>
          </cell>
          <cell r="D74">
            <v>12004929.439999999</v>
          </cell>
          <cell r="I74">
            <v>79</v>
          </cell>
          <cell r="J74">
            <v>-2964792.57</v>
          </cell>
          <cell r="R74">
            <v>87</v>
          </cell>
          <cell r="S74">
            <v>-519851.69</v>
          </cell>
          <cell r="U74">
            <v>90</v>
          </cell>
          <cell r="V74">
            <v>393334.43</v>
          </cell>
          <cell r="X74">
            <v>77</v>
          </cell>
          <cell r="Y74">
            <v>0</v>
          </cell>
          <cell r="BE74">
            <v>80</v>
          </cell>
          <cell r="BF74">
            <v>216066.30235519994</v>
          </cell>
          <cell r="CF74">
            <v>74</v>
          </cell>
          <cell r="CG74" t="str">
            <v>Y</v>
          </cell>
        </row>
        <row r="75">
          <cell r="C75">
            <v>80</v>
          </cell>
          <cell r="D75">
            <v>87305363.549999997</v>
          </cell>
          <cell r="I75">
            <v>80</v>
          </cell>
          <cell r="J75">
            <v>-15777978.869999999</v>
          </cell>
          <cell r="R75">
            <v>88</v>
          </cell>
          <cell r="S75">
            <v>-1521082.66</v>
          </cell>
          <cell r="U75">
            <v>91</v>
          </cell>
          <cell r="V75">
            <v>70160.179999999993</v>
          </cell>
          <cell r="X75">
            <v>79</v>
          </cell>
          <cell r="Y75">
            <v>-511171</v>
          </cell>
          <cell r="BE75">
            <v>81</v>
          </cell>
          <cell r="BF75">
            <v>1967.8688475999993</v>
          </cell>
          <cell r="CF75">
            <v>75</v>
          </cell>
          <cell r="CG75" t="str">
            <v>Y</v>
          </cell>
        </row>
        <row r="76">
          <cell r="C76">
            <v>81</v>
          </cell>
          <cell r="D76">
            <v>1537084.66</v>
          </cell>
          <cell r="I76">
            <v>81</v>
          </cell>
          <cell r="J76">
            <v>-252784.59</v>
          </cell>
          <cell r="R76">
            <v>89</v>
          </cell>
          <cell r="S76">
            <v>-17267824.66</v>
          </cell>
          <cell r="U76">
            <v>92</v>
          </cell>
          <cell r="V76">
            <v>2333</v>
          </cell>
          <cell r="X76">
            <v>80</v>
          </cell>
          <cell r="Y76">
            <v>-4922354</v>
          </cell>
          <cell r="BE76">
            <v>83</v>
          </cell>
          <cell r="BF76">
            <v>61038.529934400009</v>
          </cell>
          <cell r="CF76">
            <v>77</v>
          </cell>
          <cell r="CG76" t="str">
            <v>Y</v>
          </cell>
        </row>
        <row r="77">
          <cell r="C77">
            <v>83</v>
          </cell>
          <cell r="D77">
            <v>20649057.960000001</v>
          </cell>
          <cell r="I77">
            <v>83</v>
          </cell>
          <cell r="J77">
            <v>-4284777.1500000004</v>
          </cell>
          <cell r="R77">
            <v>90</v>
          </cell>
          <cell r="S77">
            <v>-988573.75</v>
          </cell>
          <cell r="U77">
            <v>101</v>
          </cell>
          <cell r="V77">
            <v>31909.05</v>
          </cell>
          <cell r="X77">
            <v>81</v>
          </cell>
          <cell r="Y77">
            <v>-92428</v>
          </cell>
          <cell r="BE77">
            <v>85</v>
          </cell>
          <cell r="BF77">
            <v>1244.4690747999996</v>
          </cell>
          <cell r="CF77">
            <v>79</v>
          </cell>
          <cell r="CG77" t="str">
            <v>N</v>
          </cell>
        </row>
        <row r="78">
          <cell r="C78">
            <v>85</v>
          </cell>
          <cell r="D78">
            <v>277282.78000000003</v>
          </cell>
          <cell r="I78">
            <v>85</v>
          </cell>
          <cell r="J78">
            <v>-42959.86</v>
          </cell>
          <cell r="R78">
            <v>91</v>
          </cell>
          <cell r="S78">
            <v>-473233.51</v>
          </cell>
          <cell r="U78">
            <v>103</v>
          </cell>
          <cell r="V78">
            <v>38183.72</v>
          </cell>
          <cell r="X78">
            <v>83</v>
          </cell>
          <cell r="Y78">
            <v>-1333565</v>
          </cell>
          <cell r="BE78">
            <v>86</v>
          </cell>
          <cell r="BF78">
            <v>13367.725961199996</v>
          </cell>
          <cell r="CF78">
            <v>80</v>
          </cell>
          <cell r="CG78" t="str">
            <v>Y</v>
          </cell>
        </row>
        <row r="79">
          <cell r="C79">
            <v>86</v>
          </cell>
          <cell r="D79">
            <v>6309084.3399999999</v>
          </cell>
          <cell r="I79">
            <v>86</v>
          </cell>
          <cell r="J79">
            <v>-1043550.19</v>
          </cell>
          <cell r="R79">
            <v>92</v>
          </cell>
          <cell r="S79">
            <v>-837770.99</v>
          </cell>
          <cell r="U79">
            <v>104</v>
          </cell>
          <cell r="V79">
            <v>68131.899999999994</v>
          </cell>
          <cell r="X79">
            <v>85</v>
          </cell>
          <cell r="Y79">
            <v>-34693</v>
          </cell>
          <cell r="BE79">
            <v>87</v>
          </cell>
          <cell r="BF79">
            <v>15203.626373500001</v>
          </cell>
          <cell r="CF79">
            <v>81</v>
          </cell>
          <cell r="CG79" t="str">
            <v>Y</v>
          </cell>
        </row>
        <row r="80">
          <cell r="C80">
            <v>87</v>
          </cell>
          <cell r="D80">
            <v>9945525.0199999996</v>
          </cell>
          <cell r="I80">
            <v>87</v>
          </cell>
          <cell r="J80">
            <v>-2825445.2</v>
          </cell>
          <cell r="R80">
            <v>101</v>
          </cell>
          <cell r="S80">
            <v>-7352578.4100000001</v>
          </cell>
          <cell r="U80">
            <v>105</v>
          </cell>
          <cell r="V80">
            <v>31199.89</v>
          </cell>
          <cell r="X80">
            <v>86</v>
          </cell>
          <cell r="Y80">
            <v>-220972</v>
          </cell>
          <cell r="BE80">
            <v>88</v>
          </cell>
          <cell r="BF80">
            <v>15778.216984100003</v>
          </cell>
          <cell r="CF80">
            <v>83</v>
          </cell>
          <cell r="CG80" t="str">
            <v>Y</v>
          </cell>
        </row>
        <row r="81">
          <cell r="C81">
            <v>88</v>
          </cell>
          <cell r="D81">
            <v>6575926.7000000002</v>
          </cell>
          <cell r="I81">
            <v>88</v>
          </cell>
          <cell r="J81">
            <v>-1828359.89</v>
          </cell>
          <cell r="R81">
            <v>103</v>
          </cell>
          <cell r="S81">
            <v>-1495918.53</v>
          </cell>
          <cell r="U81">
            <v>106</v>
          </cell>
          <cell r="V81">
            <v>77097.37</v>
          </cell>
          <cell r="X81">
            <v>87</v>
          </cell>
          <cell r="Y81">
            <v>-288895</v>
          </cell>
          <cell r="BE81">
            <v>89</v>
          </cell>
          <cell r="BF81">
            <v>60526.496573299992</v>
          </cell>
          <cell r="CF81">
            <v>85</v>
          </cell>
          <cell r="CG81" t="str">
            <v>Y</v>
          </cell>
        </row>
        <row r="82">
          <cell r="C82">
            <v>89</v>
          </cell>
          <cell r="D82">
            <v>29794822.359999999</v>
          </cell>
          <cell r="I82">
            <v>89</v>
          </cell>
          <cell r="J82">
            <v>-3753981.35</v>
          </cell>
          <cell r="R82">
            <v>104</v>
          </cell>
          <cell r="S82">
            <v>-9126.7999999999993</v>
          </cell>
          <cell r="U82">
            <v>107</v>
          </cell>
          <cell r="V82">
            <v>150</v>
          </cell>
          <cell r="X82">
            <v>88</v>
          </cell>
          <cell r="Y82">
            <v>-135386</v>
          </cell>
          <cell r="BE82">
            <v>90</v>
          </cell>
          <cell r="BF82">
            <v>58043.765607800007</v>
          </cell>
          <cell r="CF82">
            <v>86</v>
          </cell>
          <cell r="CG82" t="str">
            <v>N</v>
          </cell>
        </row>
        <row r="83">
          <cell r="C83">
            <v>90</v>
          </cell>
          <cell r="D83">
            <v>13495427.01</v>
          </cell>
          <cell r="I83">
            <v>90</v>
          </cell>
          <cell r="J83">
            <v>-4406658.1100000003</v>
          </cell>
          <cell r="R83">
            <v>105</v>
          </cell>
          <cell r="S83">
            <v>-327585.15000000002</v>
          </cell>
          <cell r="U83">
            <v>108</v>
          </cell>
          <cell r="V83">
            <v>23721.26</v>
          </cell>
          <cell r="X83">
            <v>89</v>
          </cell>
          <cell r="Y83">
            <v>-417186.12</v>
          </cell>
          <cell r="BE83">
            <v>91</v>
          </cell>
          <cell r="BF83">
            <v>9717.228866899999</v>
          </cell>
          <cell r="CF83">
            <v>87</v>
          </cell>
          <cell r="CG83" t="str">
            <v>Y</v>
          </cell>
        </row>
        <row r="84">
          <cell r="C84">
            <v>91</v>
          </cell>
          <cell r="D84">
            <v>3826020.21</v>
          </cell>
          <cell r="I84">
            <v>91</v>
          </cell>
          <cell r="J84">
            <v>-1044086.75</v>
          </cell>
          <cell r="R84">
            <v>106</v>
          </cell>
          <cell r="S84">
            <v>-342</v>
          </cell>
          <cell r="U84">
            <v>109</v>
          </cell>
          <cell r="V84">
            <v>9151.7800000000007</v>
          </cell>
          <cell r="X84">
            <v>90</v>
          </cell>
          <cell r="Y84">
            <v>-1076805</v>
          </cell>
          <cell r="BE84">
            <v>92</v>
          </cell>
          <cell r="BF84">
            <v>2081.9724169000006</v>
          </cell>
          <cell r="CF84">
            <v>88</v>
          </cell>
          <cell r="CG84" t="str">
            <v>Y</v>
          </cell>
        </row>
        <row r="85">
          <cell r="C85">
            <v>92</v>
          </cell>
          <cell r="D85">
            <v>1529495.68</v>
          </cell>
          <cell r="I85">
            <v>92</v>
          </cell>
          <cell r="J85">
            <v>-206276.28</v>
          </cell>
          <cell r="R85">
            <v>107</v>
          </cell>
          <cell r="S85">
            <v>-1468875.64</v>
          </cell>
          <cell r="U85">
            <v>120</v>
          </cell>
          <cell r="V85">
            <v>9760.06</v>
          </cell>
          <cell r="X85">
            <v>91</v>
          </cell>
          <cell r="Y85">
            <v>-386189</v>
          </cell>
          <cell r="BE85">
            <v>93</v>
          </cell>
          <cell r="BF85">
            <v>2031.7800385004375</v>
          </cell>
          <cell r="CF85">
            <v>89</v>
          </cell>
          <cell r="CG85" t="str">
            <v>Y</v>
          </cell>
        </row>
        <row r="86">
          <cell r="C86">
            <v>93</v>
          </cell>
          <cell r="D86">
            <v>3046256.94</v>
          </cell>
          <cell r="I86">
            <v>93</v>
          </cell>
          <cell r="J86">
            <v>-1028137.25</v>
          </cell>
          <cell r="R86">
            <v>108</v>
          </cell>
          <cell r="S86">
            <v>-324508.32</v>
          </cell>
          <cell r="U86">
            <v>121</v>
          </cell>
          <cell r="V86">
            <v>24431.82</v>
          </cell>
          <cell r="X86">
            <v>92</v>
          </cell>
          <cell r="Y86">
            <v>-62086</v>
          </cell>
          <cell r="BE86">
            <v>94</v>
          </cell>
          <cell r="BF86">
            <v>976.7031006000002</v>
          </cell>
          <cell r="CF86">
            <v>90</v>
          </cell>
          <cell r="CG86" t="str">
            <v>N</v>
          </cell>
        </row>
        <row r="87">
          <cell r="C87">
            <v>94</v>
          </cell>
          <cell r="D87">
            <v>11634.19</v>
          </cell>
          <cell r="I87">
            <v>94</v>
          </cell>
          <cell r="J87">
            <v>7099.3</v>
          </cell>
          <cell r="R87">
            <v>109</v>
          </cell>
          <cell r="S87">
            <v>-88173.62</v>
          </cell>
          <cell r="U87">
            <v>122</v>
          </cell>
          <cell r="V87">
            <v>47017.13</v>
          </cell>
          <cell r="X87">
            <v>93</v>
          </cell>
          <cell r="Y87">
            <v>37244</v>
          </cell>
          <cell r="BE87">
            <v>101</v>
          </cell>
          <cell r="BF87">
            <v>105625.41562209999</v>
          </cell>
          <cell r="CF87">
            <v>91</v>
          </cell>
          <cell r="CG87" t="str">
            <v>Y</v>
          </cell>
        </row>
        <row r="88">
          <cell r="C88">
            <v>101</v>
          </cell>
          <cell r="D88">
            <v>38755270.740000002</v>
          </cell>
          <cell r="I88">
            <v>101</v>
          </cell>
          <cell r="J88">
            <v>-19234060.050000001</v>
          </cell>
          <cell r="R88">
            <v>120</v>
          </cell>
          <cell r="S88">
            <v>-6636518.1299999999</v>
          </cell>
          <cell r="U88">
            <v>123</v>
          </cell>
          <cell r="V88">
            <v>26600.78</v>
          </cell>
          <cell r="X88">
            <v>94</v>
          </cell>
          <cell r="Y88">
            <v>-10</v>
          </cell>
          <cell r="BE88">
            <v>103</v>
          </cell>
          <cell r="BF88">
            <v>7098.6270731000013</v>
          </cell>
          <cell r="CF88">
            <v>92</v>
          </cell>
          <cell r="CG88" t="str">
            <v>Y</v>
          </cell>
        </row>
        <row r="89">
          <cell r="C89">
            <v>103</v>
          </cell>
          <cell r="D89">
            <v>2570856.2000000002</v>
          </cell>
          <cell r="I89">
            <v>103</v>
          </cell>
          <cell r="J89">
            <v>-833588.68</v>
          </cell>
          <cell r="R89">
            <v>121</v>
          </cell>
          <cell r="S89">
            <v>-18961.72</v>
          </cell>
          <cell r="U89">
            <v>133</v>
          </cell>
          <cell r="V89">
            <v>5167.32</v>
          </cell>
          <cell r="X89">
            <v>101</v>
          </cell>
          <cell r="Y89">
            <v>-47656</v>
          </cell>
          <cell r="BE89">
            <v>104</v>
          </cell>
          <cell r="BF89">
            <v>2270.6207198999982</v>
          </cell>
          <cell r="CF89">
            <v>93</v>
          </cell>
          <cell r="CG89" t="str">
            <v>Y</v>
          </cell>
        </row>
        <row r="90">
          <cell r="C90">
            <v>104</v>
          </cell>
          <cell r="D90">
            <v>716119.17</v>
          </cell>
          <cell r="I90">
            <v>104</v>
          </cell>
          <cell r="J90">
            <v>-329726.15999999997</v>
          </cell>
          <cell r="R90">
            <v>122</v>
          </cell>
          <cell r="S90">
            <v>-280640.56</v>
          </cell>
          <cell r="U90">
            <v>135</v>
          </cell>
          <cell r="V90">
            <v>16920.04</v>
          </cell>
          <cell r="X90">
            <v>103</v>
          </cell>
          <cell r="Y90">
            <v>84835</v>
          </cell>
          <cell r="BE90">
            <v>105</v>
          </cell>
          <cell r="BF90">
            <v>26108.754381600014</v>
          </cell>
          <cell r="CF90">
            <v>94</v>
          </cell>
          <cell r="CG90" t="str">
            <v>Y</v>
          </cell>
        </row>
        <row r="91">
          <cell r="C91">
            <v>105</v>
          </cell>
          <cell r="D91">
            <v>2830210.65</v>
          </cell>
          <cell r="I91">
            <v>105</v>
          </cell>
          <cell r="J91">
            <v>-1539261.59</v>
          </cell>
          <cell r="R91">
            <v>123</v>
          </cell>
          <cell r="S91">
            <v>-409933.66</v>
          </cell>
          <cell r="U91">
            <v>140</v>
          </cell>
          <cell r="V91">
            <v>28890.45</v>
          </cell>
          <cell r="X91">
            <v>104</v>
          </cell>
          <cell r="Y91">
            <v>-51305</v>
          </cell>
          <cell r="BE91">
            <v>106</v>
          </cell>
          <cell r="BF91">
            <v>8369.7166496000027</v>
          </cell>
          <cell r="CF91">
            <v>101</v>
          </cell>
          <cell r="CG91" t="str">
            <v>Y</v>
          </cell>
        </row>
        <row r="92">
          <cell r="C92">
            <v>106</v>
          </cell>
          <cell r="D92">
            <v>2178170.15</v>
          </cell>
          <cell r="I92">
            <v>106</v>
          </cell>
          <cell r="J92">
            <v>-538214.98</v>
          </cell>
          <cell r="R92">
            <v>135</v>
          </cell>
          <cell r="S92">
            <v>-2427089.38</v>
          </cell>
          <cell r="U92">
            <v>150</v>
          </cell>
          <cell r="V92">
            <v>53193.120000000003</v>
          </cell>
          <cell r="X92">
            <v>105</v>
          </cell>
          <cell r="Y92">
            <v>-71259</v>
          </cell>
          <cell r="BE92">
            <v>107</v>
          </cell>
          <cell r="BF92">
            <v>13318.277416699999</v>
          </cell>
          <cell r="CF92">
            <v>103</v>
          </cell>
          <cell r="CG92" t="str">
            <v>N</v>
          </cell>
        </row>
        <row r="93">
          <cell r="C93">
            <v>107</v>
          </cell>
          <cell r="D93">
            <v>4550461.16</v>
          </cell>
          <cell r="I93">
            <v>107</v>
          </cell>
          <cell r="J93">
            <v>-1436091.03</v>
          </cell>
          <cell r="R93">
            <v>140</v>
          </cell>
          <cell r="S93">
            <v>-13532276.01</v>
          </cell>
          <cell r="U93">
            <v>151</v>
          </cell>
          <cell r="V93">
            <v>0</v>
          </cell>
          <cell r="X93">
            <v>106</v>
          </cell>
          <cell r="Y93">
            <v>-118946</v>
          </cell>
          <cell r="BE93">
            <v>108</v>
          </cell>
          <cell r="BF93">
            <v>2207.0997682999996</v>
          </cell>
          <cell r="CF93">
            <v>104</v>
          </cell>
          <cell r="CG93" t="str">
            <v>Y</v>
          </cell>
        </row>
        <row r="94">
          <cell r="C94">
            <v>108</v>
          </cell>
          <cell r="D94">
            <v>3448405.55</v>
          </cell>
          <cell r="I94">
            <v>108</v>
          </cell>
          <cell r="J94">
            <v>-1524294.43</v>
          </cell>
          <cell r="R94">
            <v>150</v>
          </cell>
          <cell r="S94">
            <v>-3242.27</v>
          </cell>
          <cell r="U94">
            <v>160</v>
          </cell>
          <cell r="V94">
            <v>249269.69</v>
          </cell>
          <cell r="X94">
            <v>107</v>
          </cell>
          <cell r="Y94">
            <v>-31625</v>
          </cell>
          <cell r="BE94">
            <v>109</v>
          </cell>
          <cell r="BF94">
            <v>2349.3481518000003</v>
          </cell>
          <cell r="CF94">
            <v>105</v>
          </cell>
          <cell r="CG94" t="str">
            <v>N</v>
          </cell>
        </row>
        <row r="95">
          <cell r="C95">
            <v>109</v>
          </cell>
          <cell r="D95">
            <v>1864421.95</v>
          </cell>
          <cell r="I95">
            <v>109</v>
          </cell>
          <cell r="J95">
            <v>-794791.98</v>
          </cell>
          <cell r="R95">
            <v>151</v>
          </cell>
          <cell r="S95">
            <v>-392975.69</v>
          </cell>
          <cell r="X95">
            <v>108</v>
          </cell>
          <cell r="Y95">
            <v>-24687</v>
          </cell>
          <cell r="BE95">
            <v>120</v>
          </cell>
          <cell r="BF95">
            <v>19795.060191700009</v>
          </cell>
          <cell r="CF95">
            <v>106</v>
          </cell>
          <cell r="CG95" t="str">
            <v>N</v>
          </cell>
        </row>
        <row r="96">
          <cell r="C96">
            <v>120</v>
          </cell>
          <cell r="D96">
            <v>9833724.2599999998</v>
          </cell>
          <cell r="I96">
            <v>120</v>
          </cell>
          <cell r="J96">
            <v>-1744987.04</v>
          </cell>
          <cell r="R96">
            <v>160</v>
          </cell>
          <cell r="S96">
            <v>-76251.429999999993</v>
          </cell>
          <cell r="X96">
            <v>109</v>
          </cell>
          <cell r="Y96">
            <v>-79441</v>
          </cell>
          <cell r="BE96">
            <v>121</v>
          </cell>
          <cell r="BF96">
            <v>1634.3137754000006</v>
          </cell>
          <cell r="CF96">
            <v>107</v>
          </cell>
          <cell r="CG96" t="str">
            <v>N</v>
          </cell>
        </row>
        <row r="97">
          <cell r="C97">
            <v>121</v>
          </cell>
          <cell r="D97">
            <v>461430.26</v>
          </cell>
          <cell r="I97">
            <v>121</v>
          </cell>
          <cell r="J97">
            <v>-310966.19</v>
          </cell>
          <cell r="R97">
            <v>165</v>
          </cell>
          <cell r="S97">
            <v>-46098.14</v>
          </cell>
          <cell r="X97">
            <v>120</v>
          </cell>
          <cell r="Y97">
            <v>-100024</v>
          </cell>
          <cell r="BE97">
            <v>122</v>
          </cell>
          <cell r="BF97">
            <v>10397.667584499997</v>
          </cell>
          <cell r="CF97">
            <v>108</v>
          </cell>
          <cell r="CG97" t="str">
            <v>N</v>
          </cell>
        </row>
        <row r="98">
          <cell r="C98">
            <v>122</v>
          </cell>
          <cell r="D98">
            <v>3989333.29</v>
          </cell>
          <cell r="I98">
            <v>122</v>
          </cell>
          <cell r="J98">
            <v>-888980.55</v>
          </cell>
          <cell r="X98">
            <v>121</v>
          </cell>
          <cell r="Y98">
            <v>-26823</v>
          </cell>
          <cell r="BE98">
            <v>123</v>
          </cell>
          <cell r="BF98">
            <v>1379.4861351</v>
          </cell>
          <cell r="CF98">
            <v>109</v>
          </cell>
          <cell r="CG98" t="str">
            <v>Y</v>
          </cell>
        </row>
        <row r="99">
          <cell r="C99">
            <v>123</v>
          </cell>
          <cell r="D99">
            <v>546039.87</v>
          </cell>
          <cell r="I99">
            <v>123</v>
          </cell>
          <cell r="J99">
            <v>-62611.56</v>
          </cell>
          <cell r="X99">
            <v>122</v>
          </cell>
          <cell r="Y99">
            <v>-181561</v>
          </cell>
          <cell r="BE99">
            <v>133</v>
          </cell>
          <cell r="BF99">
            <v>4597.5310681999963</v>
          </cell>
          <cell r="CF99">
            <v>120</v>
          </cell>
          <cell r="CG99" t="str">
            <v>N</v>
          </cell>
        </row>
        <row r="100">
          <cell r="C100">
            <v>133</v>
          </cell>
          <cell r="D100">
            <v>2356116.27</v>
          </cell>
          <cell r="I100">
            <v>133</v>
          </cell>
          <cell r="J100">
            <v>-373811.89</v>
          </cell>
          <cell r="X100">
            <v>123</v>
          </cell>
          <cell r="Y100">
            <v>-27383</v>
          </cell>
          <cell r="BE100">
            <v>135</v>
          </cell>
          <cell r="BF100">
            <v>60878.416684899996</v>
          </cell>
          <cell r="CF100">
            <v>121</v>
          </cell>
          <cell r="CG100" t="str">
            <v>N</v>
          </cell>
        </row>
        <row r="101">
          <cell r="C101">
            <v>135</v>
          </cell>
          <cell r="D101">
            <v>10390962.67</v>
          </cell>
          <cell r="I101">
            <v>135</v>
          </cell>
          <cell r="J101">
            <v>-3805428.59</v>
          </cell>
          <cell r="X101">
            <v>133</v>
          </cell>
          <cell r="Y101">
            <v>-43217</v>
          </cell>
          <cell r="BE101">
            <v>140</v>
          </cell>
          <cell r="BF101">
            <v>55868.066294499993</v>
          </cell>
          <cell r="CF101">
            <v>122</v>
          </cell>
          <cell r="CG101" t="str">
            <v>Y</v>
          </cell>
        </row>
        <row r="102">
          <cell r="C102">
            <v>140</v>
          </cell>
          <cell r="D102">
            <v>26677223.27</v>
          </cell>
          <cell r="I102">
            <v>140</v>
          </cell>
          <cell r="J102">
            <v>-10111066.41</v>
          </cell>
          <cell r="X102">
            <v>135</v>
          </cell>
          <cell r="Y102">
            <v>-504503</v>
          </cell>
          <cell r="BE102">
            <v>150</v>
          </cell>
          <cell r="BF102">
            <v>5697.056729099997</v>
          </cell>
          <cell r="CF102">
            <v>123</v>
          </cell>
          <cell r="CG102" t="str">
            <v>N</v>
          </cell>
        </row>
        <row r="103">
          <cell r="C103">
            <v>150</v>
          </cell>
          <cell r="D103">
            <v>911439.58</v>
          </cell>
          <cell r="I103">
            <v>150</v>
          </cell>
          <cell r="J103">
            <v>-225628.1</v>
          </cell>
          <cell r="X103">
            <v>140</v>
          </cell>
          <cell r="Y103">
            <v>527767</v>
          </cell>
          <cell r="BE103">
            <v>151</v>
          </cell>
          <cell r="BF103">
            <v>12084.868768700004</v>
          </cell>
          <cell r="CF103">
            <v>133</v>
          </cell>
          <cell r="CG103" t="str">
            <v>Y</v>
          </cell>
        </row>
        <row r="104">
          <cell r="C104">
            <v>151</v>
          </cell>
          <cell r="D104">
            <v>1232028.31</v>
          </cell>
          <cell r="I104">
            <v>151</v>
          </cell>
          <cell r="J104">
            <v>-283063.76</v>
          </cell>
          <cell r="X104">
            <v>150</v>
          </cell>
          <cell r="Y104">
            <v>-146625</v>
          </cell>
          <cell r="BE104">
            <v>160</v>
          </cell>
          <cell r="BF104">
            <v>39447.98193400001</v>
          </cell>
          <cell r="CF104">
            <v>135</v>
          </cell>
          <cell r="CG104" t="str">
            <v>Y</v>
          </cell>
        </row>
        <row r="105">
          <cell r="C105">
            <v>160</v>
          </cell>
          <cell r="D105">
            <v>7692277.9299999997</v>
          </cell>
          <cell r="I105">
            <v>160</v>
          </cell>
          <cell r="J105">
            <v>-3194558</v>
          </cell>
          <cell r="X105">
            <v>151</v>
          </cell>
          <cell r="Y105">
            <v>-114843</v>
          </cell>
          <cell r="BE105">
            <v>165</v>
          </cell>
          <cell r="BF105">
            <v>15260.306241200004</v>
          </cell>
          <cell r="CF105">
            <v>140</v>
          </cell>
          <cell r="CG105" t="str">
            <v>N</v>
          </cell>
        </row>
        <row r="106">
          <cell r="C106">
            <v>165</v>
          </cell>
          <cell r="D106">
            <v>1994603.87</v>
          </cell>
          <cell r="I106">
            <v>165</v>
          </cell>
          <cell r="J106">
            <v>-121322.2</v>
          </cell>
          <cell r="X106">
            <v>160</v>
          </cell>
          <cell r="Y106">
            <v>-358150</v>
          </cell>
          <cell r="CF106">
            <v>150</v>
          </cell>
          <cell r="CG106" t="str">
            <v>Y</v>
          </cell>
        </row>
        <row r="107">
          <cell r="X107">
            <v>165</v>
          </cell>
          <cell r="Y107">
            <v>-160563</v>
          </cell>
          <cell r="CF107">
            <v>151</v>
          </cell>
          <cell r="CG107" t="str">
            <v>N</v>
          </cell>
        </row>
        <row r="108">
          <cell r="CF108">
            <v>160</v>
          </cell>
          <cell r="CG108" t="str">
            <v>Y</v>
          </cell>
        </row>
        <row r="109">
          <cell r="CF109">
            <v>165</v>
          </cell>
          <cell r="CG109" t="str">
            <v>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 ELECTRONIC TB HERE"/>
      <sheetName val="Input Schedule"/>
      <sheetName val="Linked TB"/>
      <sheetName val="Sch.A-B.S"/>
      <sheetName val="Sch.B-I.S"/>
      <sheetName val="wp-p-restate(audit)"/>
      <sheetName val="Revenue Requirement"/>
      <sheetName val="Exhibit 9"/>
      <sheetName val="wp.h-cap.struc"/>
      <sheetName val="Schedule D"/>
      <sheetName val="Sheet1"/>
      <sheetName val="xxxRate-Rev Comp"/>
      <sheetName val="Sch.E ORM "/>
      <sheetName val="Sch.C-R.B"/>
      <sheetName val="wp-appendix"/>
      <sheetName val="wp-p5 Recon Summary"/>
      <sheetName val="wp-p5a-restatement (audit)"/>
      <sheetName val="wp.a-uncoll"/>
      <sheetName val="Wp b - salary"/>
      <sheetName val="wp b1"/>
      <sheetName val="Wp b2 - Captime"/>
      <sheetName val="wp b3 - CSR"/>
      <sheetName val="Wp b4 - WSC"/>
      <sheetName val="wp-d-rc.exp"/>
      <sheetName val="wp-e-toi"/>
      <sheetName val="wp-f-depr"/>
      <sheetName val="wp(g)-inc.tx"/>
      <sheetName val="wp-i-wc"/>
      <sheetName val="wp-o-restate-acq"/>
      <sheetName val="wp-p2 Allocation of Vehicles"/>
      <sheetName val="wp-p2a Allocation of Trans Exp"/>
      <sheetName val="wp-p3-alloc of State computers"/>
      <sheetName val="wp-p4-alloc of WSC computers"/>
      <sheetName val="wp-q City of Clinton"/>
      <sheetName val="wp-q(2) salary allocation"/>
      <sheetName val="wp-q(3) Clinton salary revised"/>
      <sheetName val="wp-q(4) Clinton trans exp"/>
      <sheetName val="CPI"/>
      <sheetName val="plnt category"/>
      <sheetName val="wp c2"/>
      <sheetName val="wp c3"/>
      <sheetName val="Rate Base Reallocation wp-$ "/>
      <sheetName val="16003-170"/>
      <sheetName val="16003-171"/>
      <sheetName val="16003-172"/>
      <sheetName val="16011-170"/>
      <sheetName val="16011-171"/>
      <sheetName val="16011-172"/>
      <sheetName val="16011-173"/>
      <sheetName val="16012-171"/>
      <sheetName val="16013-171"/>
      <sheetName val="16013-172"/>
      <sheetName val="16015-172"/>
      <sheetName val="16015-173"/>
      <sheetName val="16016-172"/>
      <sheetName val="16017-170"/>
      <sheetName val="16017-172"/>
      <sheetName val="16031-170"/>
      <sheetName val="16031-172"/>
      <sheetName val="16031-173"/>
      <sheetName val="16033-170"/>
      <sheetName val="16037-170"/>
      <sheetName val="16037-171"/>
      <sheetName val="16037-172"/>
      <sheetName val="16037-173"/>
      <sheetName val="16039-171"/>
      <sheetName val="16040-171"/>
      <sheetName val="16040-173"/>
      <sheetName val="16041-172"/>
      <sheetName val="16041-173"/>
      <sheetName val="16043-170"/>
      <sheetName val="16045-173"/>
      <sheetName val="16050-173"/>
      <sheetName val="16056-171"/>
      <sheetName val="16056-173"/>
      <sheetName val="16058-172"/>
      <sheetName val="16059-171"/>
      <sheetName val="16059-172"/>
      <sheetName val="16059-173"/>
      <sheetName val="16060-173"/>
      <sheetName val="16068-170"/>
      <sheetName val="16068-171"/>
      <sheetName val="16068-172"/>
      <sheetName val="16068-173"/>
      <sheetName val="16069-170"/>
      <sheetName val="16069-171"/>
      <sheetName val="16069-172"/>
      <sheetName val="16069-173"/>
      <sheetName val="16070-172"/>
      <sheetName val="16071-170"/>
      <sheetName val="16071-171"/>
      <sheetName val="16071-173"/>
      <sheetName val="16073-170"/>
      <sheetName val="16075-170"/>
      <sheetName val="16075-171"/>
      <sheetName val="16076-170"/>
      <sheetName val="16076-171"/>
      <sheetName val="16077-171"/>
      <sheetName val="16078-170"/>
      <sheetName val="16079-171"/>
      <sheetName val="16081-170"/>
      <sheetName val="16081-171"/>
      <sheetName val="16081-172"/>
      <sheetName val="16081-173"/>
      <sheetName val="16082-170"/>
      <sheetName val="16082-171"/>
      <sheetName val="16082-172"/>
      <sheetName val="16082-173"/>
      <sheetName val="16083-171"/>
      <sheetName val="16083-172"/>
      <sheetName val="16088-170"/>
      <sheetName val="16089-171"/>
      <sheetName val="16090-172"/>
      <sheetName val="16091-170"/>
      <sheetName val="16091-171"/>
      <sheetName val="16091-172"/>
      <sheetName val="16091-173"/>
      <sheetName val="16092-170"/>
      <sheetName val="16093-170"/>
      <sheetName val="16093-172"/>
      <sheetName val="16093-173"/>
      <sheetName val="16094-170"/>
      <sheetName val="16094-171"/>
      <sheetName val="16094-172"/>
      <sheetName val="16094-173"/>
      <sheetName val="16095-170"/>
      <sheetName val="16095-172"/>
      <sheetName val="16096-170"/>
      <sheetName val="16098-170"/>
      <sheetName val="16204"/>
      <sheetName val="16205"/>
      <sheetName val="16206"/>
      <sheetName val="16208"/>
      <sheetName val="16214"/>
      <sheetName val="16230"/>
      <sheetName val="16234"/>
      <sheetName val="16235"/>
      <sheetName val="16236"/>
      <sheetName val="16238"/>
      <sheetName val="16242"/>
      <sheetName val="16244"/>
      <sheetName val="16246"/>
      <sheetName val="16247"/>
      <sheetName val="16248"/>
      <sheetName val="16252"/>
      <sheetName val="16254"/>
      <sheetName val="16257"/>
      <sheetName val="16262"/>
      <sheetName val="16263"/>
      <sheetName val="16264"/>
      <sheetName val="16265"/>
      <sheetName val="16272"/>
      <sheetName val="16275"/>
      <sheetName val="16276"/>
      <sheetName val="16278"/>
      <sheetName val="16279"/>
      <sheetName val="16280"/>
      <sheetName val="16285"/>
      <sheetName val="16286"/>
      <sheetName val="16287"/>
      <sheetName val="16290"/>
      <sheetName val="16291"/>
      <sheetName val="16292"/>
      <sheetName val="16293"/>
      <sheetName val="16294"/>
      <sheetName val="16295"/>
      <sheetName val="16296"/>
      <sheetName val="Sch.D&amp;E-REV"/>
      <sheetName val="Expense Reallocation Wp-$"/>
      <sheetName val="wp-l-gl plant additions"/>
      <sheetName val="wp-j-pf.plant"/>
      <sheetName val="wp-k-retirements"/>
      <sheetName val="w.p-b2"/>
      <sheetName val="wp-r Expense Reports"/>
      <sheetName val="Allocation Calc"/>
      <sheetName val="Operators allocation"/>
    </sheetNames>
    <sheetDataSet>
      <sheetData sheetId="0"/>
      <sheetData sheetId="1"/>
      <sheetData sheetId="2">
        <row r="684">
          <cell r="B684" t="str">
            <v>CUSTOMERS</v>
          </cell>
          <cell r="C684">
            <v>7362.4</v>
          </cell>
          <cell r="D684">
            <v>0</v>
          </cell>
          <cell r="E684">
            <v>7362.4</v>
          </cell>
          <cell r="F684">
            <v>1</v>
          </cell>
          <cell r="G684">
            <v>0</v>
          </cell>
          <cell r="H684">
            <v>1</v>
          </cell>
        </row>
        <row r="685">
          <cell r="B685" t="str">
            <v>REVENUES</v>
          </cell>
          <cell r="C685">
            <v>-2292930.77</v>
          </cell>
          <cell r="D685">
            <v>0</v>
          </cell>
          <cell r="E685">
            <v>-2292930.77</v>
          </cell>
          <cell r="F685">
            <v>1</v>
          </cell>
          <cell r="G685">
            <v>0</v>
          </cell>
          <cell r="H685">
            <v>1</v>
          </cell>
        </row>
        <row r="686">
          <cell r="B686" t="str">
            <v>PLANT IN SERVICE</v>
          </cell>
          <cell r="C686">
            <v>9281652.1099999994</v>
          </cell>
          <cell r="D686">
            <v>28129.280000000002</v>
          </cell>
          <cell r="E686">
            <v>9309781.3899999987</v>
          </cell>
          <cell r="F686">
            <v>0.99697852411118759</v>
          </cell>
          <cell r="G686">
            <v>3.0214758888124659E-3</v>
          </cell>
          <cell r="H686">
            <v>1</v>
          </cell>
        </row>
        <row r="687">
          <cell r="B687" t="str">
            <v>NET PLANT</v>
          </cell>
          <cell r="C687">
            <v>4788222.6000000006</v>
          </cell>
          <cell r="D687">
            <v>-488823.38999999996</v>
          </cell>
          <cell r="E687">
            <v>4299399.2100000009</v>
          </cell>
          <cell r="F687">
            <v>1.1136957435501784</v>
          </cell>
          <cell r="G687">
            <v>-0.11369574355017846</v>
          </cell>
          <cell r="H687">
            <v>1</v>
          </cell>
        </row>
        <row r="688">
          <cell r="B688" t="str">
            <v>DEFERRED MAINTENANCE</v>
          </cell>
          <cell r="C688">
            <v>180065.93</v>
          </cell>
          <cell r="D688">
            <v>0</v>
          </cell>
          <cell r="E688">
            <v>180065.93</v>
          </cell>
          <cell r="F688">
            <v>1</v>
          </cell>
          <cell r="G688">
            <v>0</v>
          </cell>
          <cell r="H688">
            <v>1</v>
          </cell>
        </row>
        <row r="689">
          <cell r="B689" t="str">
            <v>CIAC</v>
          </cell>
          <cell r="C689">
            <v>-165215.81</v>
          </cell>
          <cell r="D689">
            <v>0</v>
          </cell>
          <cell r="E689">
            <v>-165215.81</v>
          </cell>
          <cell r="F689">
            <v>1</v>
          </cell>
          <cell r="G689">
            <v>0</v>
          </cell>
          <cell r="H689">
            <v>1</v>
          </cell>
        </row>
        <row r="690">
          <cell r="B690" t="str">
            <v>CAP STRUCTURE</v>
          </cell>
          <cell r="C690">
            <v>33123.9845027626</v>
          </cell>
          <cell r="D690">
            <v>562518.17549723748</v>
          </cell>
          <cell r="E690">
            <v>595642.16</v>
          </cell>
          <cell r="F690">
            <v>5.5610543925840639E-2</v>
          </cell>
          <cell r="G690">
            <v>0.94438945607415947</v>
          </cell>
          <cell r="H690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WSC Factor"/>
      <sheetName val="WSC RB Adj"/>
      <sheetName val="CWS Off RB"/>
      <sheetName val="WSC ERC Adj"/>
      <sheetName val="WSC Alloc Adj"/>
      <sheetName val="WSC Exp Adj"/>
      <sheetName val="CWS Off Adj"/>
      <sheetName val="CWS Off Cost"/>
      <sheetName val="CWS Off %"/>
      <sheetName val="Legal Fees"/>
      <sheetName val="Other Outside Srv"/>
      <sheetName val="Finders Fees"/>
      <sheetName val="WSC Exp Alloc"/>
      <sheetName val="Benefits"/>
      <sheetName val="WSC Exp Compare"/>
      <sheetName val="CWS Off Exp"/>
      <sheetName val="CWS Off Compare"/>
      <sheetName val="WSC RB Alloc Per Books"/>
      <sheetName val="WSC RB Compare"/>
      <sheetName val="Insurance"/>
      <sheetName val="Audit Fees"/>
      <sheetName val="Oper Alloc - Dec 07"/>
      <sheetName val="Health Benefits"/>
      <sheetName val="Other Benefits"/>
    </sheetNames>
    <sheetDataSet>
      <sheetData sheetId="0">
        <row r="4">
          <cell r="C4" t="str">
            <v>For the Test Year Ended December 31, 2007</v>
          </cell>
        </row>
        <row r="42">
          <cell r="A42" t="str">
            <v>Calculated by the Public Staff based on information provided by the Company.</v>
          </cell>
        </row>
      </sheetData>
      <sheetData sheetId="1">
        <row r="1">
          <cell r="C1" t="str">
            <v>CAROLINA WATER SERVICE, INC., OF NC</v>
          </cell>
        </row>
        <row r="4">
          <cell r="C4" t="str">
            <v>For The Test Year Ended December 31, 2007</v>
          </cell>
        </row>
        <row r="101">
          <cell r="C101" t="str">
            <v>CAROLINA TRACE UTILITIES, INC.</v>
          </cell>
        </row>
        <row r="102">
          <cell r="C102" t="str">
            <v>Docket No. W-1013, Sub 7</v>
          </cell>
        </row>
        <row r="152">
          <cell r="C152" t="str">
            <v>CWS SYSTEMS, INC.</v>
          </cell>
        </row>
        <row r="153">
          <cell r="C153" t="str">
            <v>Docket No. W-778, Sub 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Index"/>
      <sheetName val="Water Return"/>
      <sheetName val="Sewer Return"/>
      <sheetName val="Combined RB (KF)"/>
      <sheetName val="Water RB (KF)"/>
      <sheetName val="Sewer RB (KF)"/>
      <sheetName val="Water plant"/>
      <sheetName val="Sewer plant"/>
      <sheetName val="Plant Adj"/>
      <sheetName val="Vehicles"/>
      <sheetName val="Computer"/>
      <sheetName val="Accum. Depr."/>
      <sheetName val="Org Costs"/>
      <sheetName val="Working Capital"/>
      <sheetName val="CIAC"/>
      <sheetName val="Mgmt Fees"/>
      <sheetName val="ADIT"/>
      <sheetName val="PAA"/>
      <sheetName val="Sub81PAA"/>
      <sheetName val="WSC RB"/>
      <sheetName val="Proforma"/>
      <sheetName val="Unamort. Deferred"/>
      <sheetName val="Def Maint"/>
      <sheetName val="Water Ex. Cap."/>
      <sheetName val="Ex. Book"/>
      <sheetName val="Cost Free"/>
      <sheetName val="CWS Off RB"/>
      <sheetName val="AFUDC"/>
      <sheetName val="Combined noi "/>
      <sheetName val="Water noi"/>
      <sheetName val="Sewer noi"/>
      <sheetName val="Depreciation"/>
      <sheetName val="Water comp."/>
      <sheetName val="Sewer comp."/>
      <sheetName val="Water footnotes"/>
      <sheetName val="Sewer footnotes"/>
      <sheetName val="Water misc. rev."/>
      <sheetName val="Sewer misc. rev."/>
      <sheetName val="Forfeit"/>
      <sheetName val="Uncollectibles"/>
      <sheetName val="Salaries"/>
      <sheetName val="Purchased Power"/>
      <sheetName val="Purchased Water &amp; Sewer"/>
      <sheetName val="Maint. &amp; Repair"/>
      <sheetName val="M&amp;R Deferred"/>
      <sheetName val="Chemicals"/>
      <sheetName val="Transportation"/>
      <sheetName val="Plant Salaries"/>
      <sheetName val="Outside Services-other"/>
      <sheetName val="Office Supplies"/>
      <sheetName val="Rate case"/>
      <sheetName val="Pension"/>
      <sheetName val="Other Insurance"/>
      <sheetName val="Miscellaneous"/>
      <sheetName val="Adjustment to CWS Office Exp"/>
      <sheetName val="Adjustment to WSC Expenses"/>
      <sheetName val="WSC Adj Factors"/>
      <sheetName val="Interest"/>
      <sheetName val="Water Annual."/>
      <sheetName val="Sewer Annual."/>
      <sheetName val="Property taxes"/>
      <sheetName val="Payroll Taxes"/>
      <sheetName val="Water Taxes"/>
      <sheetName val="Prod Deduct"/>
      <sheetName val="Sewer Taxes"/>
      <sheetName val="Water Rev. Req."/>
      <sheetName val="Sewer Rev. Req."/>
      <sheetName val="North Topsail Allocations"/>
      <sheetName val="PKS"/>
      <sheetName val="Water - Return - OR"/>
      <sheetName val="Sewer - Return - OR"/>
      <sheetName val="Water Inflat."/>
      <sheetName val="Water Ratios"/>
      <sheetName val="Sewer Inflat. "/>
      <sheetName val="Sewer Ratios"/>
      <sheetName val="New customer"/>
      <sheetName val="NSF"/>
      <sheetName val="Cut Off"/>
      <sheetName val="Corolla Return"/>
      <sheetName val="Corolla RB"/>
      <sheetName val="Corolla NOI"/>
      <sheetName val="Corolla Taxes"/>
      <sheetName val="Corolla Rev Rqmt"/>
      <sheetName val="PKS NOI"/>
      <sheetName val="PKS Taxes"/>
    </sheetNames>
    <sheetDataSet>
      <sheetData sheetId="0" refreshError="1">
        <row r="2">
          <cell r="C2" t="str">
            <v>CAROLINA WATER SERVICE, INC OF NC</v>
          </cell>
        </row>
        <row r="4">
          <cell r="C4" t="str">
            <v>For the Test Year Ended June 30, 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ernald Exhibit 1-9"/>
      <sheetName val="Fernald Exhibit 1-9a"/>
      <sheetName val="Fernald Exhibit 1-7"/>
      <sheetName val="Fernald Exhibit 1-13"/>
      <sheetName val="Fernald Exhibit 1-1(c)(1)"/>
      <sheetName val="Fernald Exhibit 1-1(c)(2)"/>
      <sheetName val="Barnett Exhibit 3-8"/>
      <sheetName val="Barnett Exhibit 3-16"/>
    </sheetNames>
    <sheetDataSet>
      <sheetData sheetId="0">
        <row r="5">
          <cell r="B5" t="str">
            <v>Carolina Trace</v>
          </cell>
        </row>
        <row r="10">
          <cell r="B10">
            <v>0.51164419541236206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ernald Exhibit 1-9"/>
      <sheetName val="Fernald Exhibit 1-9a"/>
      <sheetName val="Fernald Exhibit 1-7"/>
      <sheetName val="Fernald Exhibit 1-13"/>
      <sheetName val="Fernald Exhibit 1-1(c)(1)"/>
      <sheetName val="Fernald Exhibit 1-1(c)(2)"/>
      <sheetName val="Barnett Exhibit 3-8"/>
      <sheetName val="Barnett Exhibit 3-16"/>
    </sheetNames>
    <sheetDataSet>
      <sheetData sheetId="0">
        <row r="5">
          <cell r="B5" t="str">
            <v>CWS Systems, Inc.</v>
          </cell>
        </row>
        <row r="13">
          <cell r="B13">
            <v>0.57797075040636103</v>
          </cell>
        </row>
        <row r="14">
          <cell r="B14">
            <v>0.42202924959363891</v>
          </cell>
        </row>
        <row r="20">
          <cell r="B20">
            <v>0.125</v>
          </cell>
        </row>
        <row r="21">
          <cell r="B21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TB - 6.30.07"/>
      <sheetName val="Sch.A-B.S"/>
      <sheetName val="Sch.B-I.S"/>
      <sheetName val="Sch.C-R.B"/>
      <sheetName val="Sch.D&amp;E-REV"/>
      <sheetName val="Sch.D-1-Consumption Support"/>
      <sheetName val="Sch.F-xxxRate-Rev Comp"/>
      <sheetName val="wp-a-uncoll"/>
      <sheetName val="wp-b-salary"/>
      <sheetName val="wp-b1"/>
      <sheetName val="wp-b2"/>
      <sheetName val="wp-b3"/>
      <sheetName val="wp-b4"/>
      <sheetName val="wp-c-misc IS items"/>
      <sheetName val="wp-d-rc.exp"/>
      <sheetName val="wp-e-toi"/>
      <sheetName val="wp-f-depr"/>
      <sheetName val="wp-g-inc.tx"/>
      <sheetName val="wp-h-int.exp"/>
      <sheetName val="wp-h1-cap.struc"/>
      <sheetName val="wp-h2-Cap."/>
      <sheetName val="wp-i-wc"/>
      <sheetName val="wp-j-pf.plant"/>
      <sheetName val="wp-k-pf retirements"/>
      <sheetName val="wp-l-gl additions"/>
      <sheetName val="wp-m-other rb items"/>
      <sheetName val="wp-n-CPI"/>
      <sheetName val="wp-o-project phoenix "/>
      <sheetName val="wp-p-SE 90 allocation"/>
      <sheetName val="wp-q-Transportation expense"/>
      <sheetName val="wp-s-Purchased Power"/>
      <sheetName val="wp-t-Assumptions"/>
      <sheetName val="wp-u-Insurance Exp"/>
      <sheetName val="Bill Multiplier"/>
    </sheetNames>
    <sheetDataSet>
      <sheetData sheetId="0"/>
      <sheetData sheetId="1"/>
      <sheetData sheetId="2">
        <row r="1">
          <cell r="A1">
            <v>1052091</v>
          </cell>
        </row>
      </sheetData>
      <sheetData sheetId="3">
        <row r="10">
          <cell r="A10">
            <v>3011001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">
          <cell r="C9">
            <v>3.5000000000000003E-2</v>
          </cell>
        </row>
        <row r="10">
          <cell r="C10">
            <v>7.6499999999999999E-2</v>
          </cell>
        </row>
        <row r="12">
          <cell r="C12">
            <v>6.2E-2</v>
          </cell>
        </row>
        <row r="15">
          <cell r="C15">
            <v>1.4500000000000001E-2</v>
          </cell>
        </row>
        <row r="18">
          <cell r="C18">
            <v>8.0000000000000002E-3</v>
          </cell>
        </row>
        <row r="20">
          <cell r="C20">
            <v>1.7999999999999999E-2</v>
          </cell>
        </row>
        <row r="21">
          <cell r="C21">
            <v>8500</v>
          </cell>
        </row>
        <row r="22">
          <cell r="C22">
            <v>1409</v>
          </cell>
        </row>
        <row r="23">
          <cell r="C23">
            <v>0.03</v>
          </cell>
        </row>
        <row r="24">
          <cell r="C24">
            <v>0.04</v>
          </cell>
        </row>
        <row r="25">
          <cell r="C25">
            <v>91</v>
          </cell>
        </row>
        <row r="26">
          <cell r="C26">
            <v>5.1383839424301581E-2</v>
          </cell>
        </row>
      </sheetData>
      <sheetData sheetId="35"/>
      <sheetData sheetId="3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able TB"/>
      <sheetName val="tb 2007 reformat"/>
      <sheetName val="tb 2007"/>
      <sheetName val="JDE Chart of Accounts 102407"/>
      <sheetName val="183 TB AA 2007"/>
      <sheetName val="183 TB UA 2007"/>
      <sheetName val="183 TB UR 2007"/>
    </sheetNames>
    <sheetDataSet>
      <sheetData sheetId="0"/>
      <sheetData sheetId="1">
        <row r="1">
          <cell r="A1" t="str">
            <v>Reduced acct #</v>
          </cell>
          <cell r="H1" t="str">
            <v>end</v>
          </cell>
        </row>
        <row r="2">
          <cell r="A2" t="str">
            <v>1020</v>
          </cell>
        </row>
        <row r="3">
          <cell r="A3" t="str">
            <v>1045</v>
          </cell>
        </row>
        <row r="4">
          <cell r="A4" t="str">
            <v>1045</v>
          </cell>
        </row>
        <row r="5">
          <cell r="A5" t="str">
            <v>1050</v>
          </cell>
        </row>
        <row r="6">
          <cell r="A6" t="str">
            <v>1055</v>
          </cell>
        </row>
        <row r="7">
          <cell r="A7" t="str">
            <v>1080</v>
          </cell>
        </row>
        <row r="8">
          <cell r="A8" t="str">
            <v>1100</v>
          </cell>
        </row>
        <row r="9">
          <cell r="A9" t="str">
            <v>1105</v>
          </cell>
        </row>
        <row r="10">
          <cell r="A10" t="str">
            <v>1115</v>
          </cell>
        </row>
        <row r="11">
          <cell r="A11" t="str">
            <v>1120</v>
          </cell>
        </row>
        <row r="12">
          <cell r="A12" t="str">
            <v>1125</v>
          </cell>
        </row>
        <row r="13">
          <cell r="A13" t="str">
            <v>1130</v>
          </cell>
        </row>
        <row r="14">
          <cell r="A14" t="str">
            <v>1135</v>
          </cell>
        </row>
        <row r="15">
          <cell r="A15" t="str">
            <v>1140</v>
          </cell>
        </row>
        <row r="16">
          <cell r="A16" t="str">
            <v>1145</v>
          </cell>
        </row>
        <row r="17">
          <cell r="A17" t="str">
            <v>1175</v>
          </cell>
        </row>
        <row r="18">
          <cell r="A18" t="str">
            <v>1175</v>
          </cell>
        </row>
        <row r="19">
          <cell r="A19" t="str">
            <v>1180</v>
          </cell>
        </row>
        <row r="20">
          <cell r="A20" t="str">
            <v>1180</v>
          </cell>
        </row>
        <row r="21">
          <cell r="A21" t="str">
            <v>1190</v>
          </cell>
        </row>
        <row r="22">
          <cell r="A22" t="str">
            <v>1195</v>
          </cell>
        </row>
        <row r="23">
          <cell r="A23" t="str">
            <v>1205</v>
          </cell>
        </row>
        <row r="24">
          <cell r="A24" t="str">
            <v>1205</v>
          </cell>
        </row>
        <row r="25">
          <cell r="A25" t="str">
            <v>1245</v>
          </cell>
        </row>
        <row r="26">
          <cell r="A26" t="str">
            <v>1295</v>
          </cell>
        </row>
        <row r="27">
          <cell r="A27" t="str">
            <v>1315</v>
          </cell>
        </row>
        <row r="28">
          <cell r="A28" t="str">
            <v>1345</v>
          </cell>
        </row>
        <row r="29">
          <cell r="A29" t="str">
            <v>1350</v>
          </cell>
        </row>
        <row r="30">
          <cell r="A30" t="str">
            <v>1400</v>
          </cell>
        </row>
        <row r="31">
          <cell r="A31" t="str">
            <v>1470</v>
          </cell>
        </row>
        <row r="32">
          <cell r="A32" t="str">
            <v>1555</v>
          </cell>
        </row>
        <row r="33">
          <cell r="A33" t="str">
            <v>1580</v>
          </cell>
        </row>
        <row r="34">
          <cell r="A34" t="str">
            <v>1585</v>
          </cell>
        </row>
        <row r="35">
          <cell r="A35" t="str">
            <v>1590</v>
          </cell>
        </row>
        <row r="36">
          <cell r="A36" t="str">
            <v>1595</v>
          </cell>
        </row>
        <row r="37">
          <cell r="A37" t="str">
            <v>1665</v>
          </cell>
        </row>
        <row r="38">
          <cell r="A38" t="str">
            <v>1665</v>
          </cell>
        </row>
        <row r="39">
          <cell r="A39" t="str">
            <v>1665</v>
          </cell>
        </row>
        <row r="40">
          <cell r="A40" t="str">
            <v>1665</v>
          </cell>
        </row>
        <row r="41">
          <cell r="A41" t="str">
            <v>1665</v>
          </cell>
        </row>
        <row r="42">
          <cell r="A42" t="str">
            <v>1665</v>
          </cell>
        </row>
        <row r="43">
          <cell r="A43" t="str">
            <v>1665</v>
          </cell>
        </row>
        <row r="44">
          <cell r="A44" t="str">
            <v>1665</v>
          </cell>
        </row>
        <row r="45">
          <cell r="A45" t="str">
            <v>1665</v>
          </cell>
        </row>
        <row r="46">
          <cell r="A46" t="str">
            <v>1665</v>
          </cell>
        </row>
        <row r="47">
          <cell r="A47" t="str">
            <v>1665</v>
          </cell>
        </row>
        <row r="48">
          <cell r="A48" t="str">
            <v>1666</v>
          </cell>
        </row>
        <row r="49">
          <cell r="A49" t="str">
            <v>1666</v>
          </cell>
        </row>
        <row r="50">
          <cell r="A50" t="str">
            <v>1666</v>
          </cell>
        </row>
        <row r="51">
          <cell r="A51" t="str">
            <v>1666</v>
          </cell>
        </row>
        <row r="52">
          <cell r="A52" t="str">
            <v>1666</v>
          </cell>
        </row>
        <row r="53">
          <cell r="A53" t="str">
            <v>1666</v>
          </cell>
        </row>
        <row r="54">
          <cell r="A54" t="str">
            <v>1666</v>
          </cell>
        </row>
        <row r="55">
          <cell r="A55" t="str">
            <v>1666</v>
          </cell>
        </row>
        <row r="56">
          <cell r="A56" t="str">
            <v>1666</v>
          </cell>
        </row>
        <row r="57">
          <cell r="A57" t="str">
            <v>1666</v>
          </cell>
        </row>
        <row r="58">
          <cell r="A58" t="str">
            <v>1666</v>
          </cell>
        </row>
        <row r="59">
          <cell r="A59" t="str">
            <v>1666</v>
          </cell>
        </row>
        <row r="60">
          <cell r="A60" t="str">
            <v>1667</v>
          </cell>
        </row>
        <row r="61">
          <cell r="A61" t="str">
            <v>1667</v>
          </cell>
        </row>
        <row r="62">
          <cell r="A62" t="str">
            <v>1667</v>
          </cell>
        </row>
        <row r="63">
          <cell r="A63" t="str">
            <v>1667</v>
          </cell>
        </row>
        <row r="64">
          <cell r="A64" t="str">
            <v>1668</v>
          </cell>
        </row>
        <row r="65">
          <cell r="A65" t="str">
            <v>1668</v>
          </cell>
        </row>
        <row r="66">
          <cell r="A66" t="str">
            <v>1668</v>
          </cell>
        </row>
        <row r="67">
          <cell r="A67" t="str">
            <v>1668</v>
          </cell>
        </row>
        <row r="68">
          <cell r="A68" t="str">
            <v>1668</v>
          </cell>
        </row>
        <row r="69">
          <cell r="A69" t="str">
            <v>1668</v>
          </cell>
        </row>
        <row r="70">
          <cell r="A70" t="str">
            <v>1668</v>
          </cell>
        </row>
        <row r="71">
          <cell r="A71" t="str">
            <v>1668</v>
          </cell>
        </row>
        <row r="72">
          <cell r="A72" t="str">
            <v>1668</v>
          </cell>
        </row>
        <row r="73">
          <cell r="A73" t="str">
            <v>1668</v>
          </cell>
        </row>
        <row r="74">
          <cell r="A74" t="str">
            <v>1669</v>
          </cell>
        </row>
        <row r="75">
          <cell r="A75" t="str">
            <v>1669</v>
          </cell>
        </row>
        <row r="76">
          <cell r="A76" t="str">
            <v>1670</v>
          </cell>
        </row>
        <row r="77">
          <cell r="A77" t="str">
            <v>1670</v>
          </cell>
        </row>
        <row r="78">
          <cell r="A78" t="str">
            <v>1671</v>
          </cell>
        </row>
        <row r="79">
          <cell r="A79" t="str">
            <v>1672</v>
          </cell>
        </row>
        <row r="80">
          <cell r="A80" t="str">
            <v>1672</v>
          </cell>
        </row>
        <row r="81">
          <cell r="A81" t="str">
            <v>1673</v>
          </cell>
        </row>
        <row r="82">
          <cell r="A82" t="str">
            <v>1674</v>
          </cell>
        </row>
        <row r="83">
          <cell r="A83" t="str">
            <v>1692</v>
          </cell>
        </row>
        <row r="84">
          <cell r="A84" t="str">
            <v>1692</v>
          </cell>
        </row>
        <row r="85">
          <cell r="A85" t="str">
            <v>1697</v>
          </cell>
        </row>
        <row r="86">
          <cell r="A86" t="str">
            <v>1698</v>
          </cell>
        </row>
        <row r="87">
          <cell r="A87" t="str">
            <v>1705</v>
          </cell>
        </row>
        <row r="88">
          <cell r="A88" t="str">
            <v>1705</v>
          </cell>
        </row>
        <row r="89">
          <cell r="A89" t="str">
            <v>1705</v>
          </cell>
        </row>
        <row r="90">
          <cell r="A90" t="str">
            <v>1705</v>
          </cell>
        </row>
        <row r="91">
          <cell r="A91" t="str">
            <v>1705</v>
          </cell>
        </row>
        <row r="92">
          <cell r="A92" t="str">
            <v>1706</v>
          </cell>
        </row>
        <row r="93">
          <cell r="A93" t="str">
            <v>1706</v>
          </cell>
        </row>
        <row r="94">
          <cell r="A94" t="str">
            <v>1706</v>
          </cell>
        </row>
        <row r="95">
          <cell r="A95" t="str">
            <v>1706</v>
          </cell>
        </row>
        <row r="96">
          <cell r="A96" t="str">
            <v>1706</v>
          </cell>
        </row>
        <row r="97">
          <cell r="A97" t="str">
            <v>1706</v>
          </cell>
        </row>
        <row r="98">
          <cell r="A98" t="str">
            <v>1706</v>
          </cell>
        </row>
        <row r="99">
          <cell r="A99" t="str">
            <v>1706</v>
          </cell>
        </row>
        <row r="100">
          <cell r="A100" t="str">
            <v>1706</v>
          </cell>
        </row>
        <row r="101">
          <cell r="A101" t="str">
            <v>1707</v>
          </cell>
        </row>
        <row r="102">
          <cell r="A102" t="str">
            <v>1708</v>
          </cell>
        </row>
        <row r="103">
          <cell r="A103" t="str">
            <v>1708</v>
          </cell>
        </row>
        <row r="104">
          <cell r="A104" t="str">
            <v>1708</v>
          </cell>
        </row>
        <row r="105">
          <cell r="A105" t="str">
            <v>1708</v>
          </cell>
        </row>
        <row r="106">
          <cell r="A106" t="str">
            <v>1708</v>
          </cell>
        </row>
        <row r="107">
          <cell r="A107" t="str">
            <v>1708</v>
          </cell>
        </row>
        <row r="108">
          <cell r="A108" t="str">
            <v>1708</v>
          </cell>
        </row>
        <row r="109">
          <cell r="A109" t="str">
            <v>1709</v>
          </cell>
        </row>
        <row r="110">
          <cell r="A110" t="str">
            <v>1709</v>
          </cell>
        </row>
        <row r="111">
          <cell r="A111" t="str">
            <v>1709</v>
          </cell>
        </row>
        <row r="112">
          <cell r="A112" t="str">
            <v>1709</v>
          </cell>
        </row>
        <row r="113">
          <cell r="A113" t="str">
            <v>1710</v>
          </cell>
        </row>
        <row r="114">
          <cell r="A114" t="str">
            <v>1722</v>
          </cell>
        </row>
        <row r="115">
          <cell r="A115" t="str">
            <v>1726</v>
          </cell>
        </row>
        <row r="116">
          <cell r="A116" t="str">
            <v>1749</v>
          </cell>
        </row>
        <row r="117">
          <cell r="A117" t="str">
            <v>1835</v>
          </cell>
        </row>
        <row r="118">
          <cell r="A118" t="str">
            <v>1835</v>
          </cell>
        </row>
        <row r="119">
          <cell r="A119" t="str">
            <v>1845</v>
          </cell>
        </row>
        <row r="120">
          <cell r="A120" t="str">
            <v>1845</v>
          </cell>
        </row>
        <row r="121">
          <cell r="A121" t="str">
            <v>1850</v>
          </cell>
        </row>
        <row r="122">
          <cell r="A122" t="str">
            <v>1850</v>
          </cell>
        </row>
        <row r="123">
          <cell r="A123" t="str">
            <v>1875</v>
          </cell>
        </row>
        <row r="124">
          <cell r="A124" t="str">
            <v>1875</v>
          </cell>
        </row>
        <row r="125">
          <cell r="A125" t="str">
            <v>1895</v>
          </cell>
        </row>
        <row r="126">
          <cell r="A126" t="str">
            <v>1895</v>
          </cell>
        </row>
        <row r="127">
          <cell r="A127" t="str">
            <v>1900</v>
          </cell>
        </row>
        <row r="128">
          <cell r="A128" t="str">
            <v>1900</v>
          </cell>
        </row>
        <row r="129">
          <cell r="A129" t="str">
            <v>1910</v>
          </cell>
        </row>
        <row r="130">
          <cell r="A130" t="str">
            <v>1910</v>
          </cell>
        </row>
        <row r="131">
          <cell r="A131" t="str">
            <v>1915</v>
          </cell>
        </row>
        <row r="132">
          <cell r="A132" t="str">
            <v>1915</v>
          </cell>
        </row>
        <row r="133">
          <cell r="A133" t="str">
            <v>1920</v>
          </cell>
        </row>
        <row r="134">
          <cell r="A134" t="str">
            <v>1920</v>
          </cell>
        </row>
        <row r="135">
          <cell r="A135" t="str">
            <v>1925</v>
          </cell>
        </row>
        <row r="136">
          <cell r="A136" t="str">
            <v>1925</v>
          </cell>
        </row>
        <row r="137">
          <cell r="A137" t="str">
            <v>1930</v>
          </cell>
        </row>
        <row r="138">
          <cell r="A138" t="str">
            <v>1930</v>
          </cell>
        </row>
        <row r="139">
          <cell r="A139" t="str">
            <v>1935</v>
          </cell>
        </row>
        <row r="140">
          <cell r="A140" t="str">
            <v>1935</v>
          </cell>
        </row>
        <row r="141">
          <cell r="A141" t="str">
            <v>1940</v>
          </cell>
        </row>
        <row r="142">
          <cell r="A142" t="str">
            <v>1940</v>
          </cell>
        </row>
        <row r="143">
          <cell r="A143" t="str">
            <v>1970</v>
          </cell>
        </row>
        <row r="144">
          <cell r="A144" t="str">
            <v>1970</v>
          </cell>
        </row>
        <row r="145">
          <cell r="A145" t="str">
            <v>1970</v>
          </cell>
        </row>
        <row r="146">
          <cell r="A146" t="str">
            <v>1975</v>
          </cell>
        </row>
        <row r="147">
          <cell r="A147" t="str">
            <v>1975</v>
          </cell>
        </row>
        <row r="148">
          <cell r="A148" t="str">
            <v>1975</v>
          </cell>
        </row>
        <row r="149">
          <cell r="A149" t="str">
            <v>1985</v>
          </cell>
        </row>
        <row r="150">
          <cell r="A150" t="str">
            <v>1985</v>
          </cell>
        </row>
        <row r="151">
          <cell r="A151" t="str">
            <v>1990</v>
          </cell>
        </row>
        <row r="152">
          <cell r="A152" t="str">
            <v>1990</v>
          </cell>
        </row>
        <row r="153">
          <cell r="A153" t="str">
            <v>2000</v>
          </cell>
        </row>
        <row r="154">
          <cell r="A154" t="str">
            <v>2000</v>
          </cell>
        </row>
        <row r="155">
          <cell r="A155" t="str">
            <v>2000</v>
          </cell>
        </row>
        <row r="156">
          <cell r="A156" t="str">
            <v>2030</v>
          </cell>
        </row>
        <row r="157">
          <cell r="A157" t="str">
            <v>2030</v>
          </cell>
        </row>
        <row r="158">
          <cell r="A158" t="str">
            <v>2055</v>
          </cell>
        </row>
        <row r="159">
          <cell r="A159" t="str">
            <v>2055</v>
          </cell>
        </row>
        <row r="160">
          <cell r="A160" t="str">
            <v>2075</v>
          </cell>
        </row>
        <row r="161">
          <cell r="A161" t="str">
            <v>2075</v>
          </cell>
        </row>
        <row r="162">
          <cell r="A162" t="str">
            <v>2105</v>
          </cell>
        </row>
        <row r="163">
          <cell r="A163" t="str">
            <v>2105</v>
          </cell>
        </row>
        <row r="164">
          <cell r="A164" t="str">
            <v>2110</v>
          </cell>
        </row>
        <row r="165">
          <cell r="A165" t="str">
            <v>2110</v>
          </cell>
        </row>
        <row r="166">
          <cell r="A166" t="str">
            <v>2160</v>
          </cell>
        </row>
        <row r="167">
          <cell r="A167" t="str">
            <v>2160</v>
          </cell>
        </row>
        <row r="168">
          <cell r="A168" t="str">
            <v>2230</v>
          </cell>
        </row>
        <row r="169">
          <cell r="A169" t="str">
            <v>2300</v>
          </cell>
        </row>
        <row r="170">
          <cell r="A170" t="str">
            <v>2300</v>
          </cell>
        </row>
        <row r="171">
          <cell r="A171" t="str">
            <v>2320</v>
          </cell>
        </row>
        <row r="172">
          <cell r="A172" t="str">
            <v>2325</v>
          </cell>
        </row>
        <row r="173">
          <cell r="A173" t="str">
            <v>2330</v>
          </cell>
        </row>
        <row r="174">
          <cell r="A174" t="str">
            <v>2335</v>
          </cell>
        </row>
        <row r="175">
          <cell r="A175" t="str">
            <v>2400</v>
          </cell>
        </row>
        <row r="176">
          <cell r="A176" t="str">
            <v>2400</v>
          </cell>
        </row>
        <row r="177">
          <cell r="A177" t="str">
            <v>2410</v>
          </cell>
        </row>
        <row r="178">
          <cell r="A178" t="str">
            <v>2420</v>
          </cell>
        </row>
        <row r="179">
          <cell r="A179" t="str">
            <v>2420</v>
          </cell>
        </row>
        <row r="180">
          <cell r="A180" t="str">
            <v>2425</v>
          </cell>
        </row>
        <row r="181">
          <cell r="A181" t="str">
            <v>2425</v>
          </cell>
        </row>
        <row r="182">
          <cell r="A182" t="str">
            <v>2640</v>
          </cell>
        </row>
        <row r="183">
          <cell r="A183" t="str">
            <v>2665</v>
          </cell>
        </row>
        <row r="184">
          <cell r="A184" t="str">
            <v>2675</v>
          </cell>
        </row>
        <row r="185">
          <cell r="A185" t="str">
            <v>2680</v>
          </cell>
        </row>
        <row r="186">
          <cell r="A186" t="str">
            <v>2685</v>
          </cell>
        </row>
        <row r="187">
          <cell r="A187" t="str">
            <v>2690</v>
          </cell>
        </row>
        <row r="188">
          <cell r="A188" t="str">
            <v>2710</v>
          </cell>
        </row>
        <row r="189">
          <cell r="A189" t="str">
            <v>2775</v>
          </cell>
        </row>
        <row r="190">
          <cell r="A190" t="str">
            <v>2785</v>
          </cell>
        </row>
        <row r="191">
          <cell r="A191" t="str">
            <v>2795</v>
          </cell>
        </row>
        <row r="192">
          <cell r="A192" t="str">
            <v>2855</v>
          </cell>
        </row>
        <row r="193">
          <cell r="A193" t="str">
            <v>2920</v>
          </cell>
        </row>
        <row r="194">
          <cell r="A194" t="str">
            <v>2930</v>
          </cell>
        </row>
        <row r="195">
          <cell r="A195" t="str">
            <v>2960</v>
          </cell>
        </row>
        <row r="196">
          <cell r="A196" t="str">
            <v>2965</v>
          </cell>
        </row>
        <row r="197">
          <cell r="A197" t="str">
            <v>2965</v>
          </cell>
        </row>
        <row r="198">
          <cell r="A198" t="str">
            <v>2980</v>
          </cell>
        </row>
        <row r="199">
          <cell r="A199" t="str">
            <v>3005</v>
          </cell>
        </row>
        <row r="200">
          <cell r="A200" t="str">
            <v>3040</v>
          </cell>
        </row>
        <row r="201">
          <cell r="A201" t="str">
            <v>3110</v>
          </cell>
        </row>
        <row r="202">
          <cell r="A202" t="str">
            <v>3120</v>
          </cell>
        </row>
        <row r="203">
          <cell r="A203" t="str">
            <v>3135</v>
          </cell>
        </row>
        <row r="204">
          <cell r="A204" t="str">
            <v>3160</v>
          </cell>
        </row>
        <row r="205">
          <cell r="A205" t="str">
            <v>3195</v>
          </cell>
        </row>
        <row r="206">
          <cell r="A206" t="str">
            <v>3430</v>
          </cell>
        </row>
        <row r="207">
          <cell r="A207" t="str">
            <v>3430</v>
          </cell>
        </row>
        <row r="208">
          <cell r="A208" t="str">
            <v>3435</v>
          </cell>
        </row>
        <row r="209">
          <cell r="A209" t="str">
            <v>3450</v>
          </cell>
        </row>
        <row r="210">
          <cell r="A210" t="str">
            <v>3455</v>
          </cell>
        </row>
        <row r="211">
          <cell r="A211" t="str">
            <v>3520</v>
          </cell>
        </row>
        <row r="212">
          <cell r="A212" t="str">
            <v>3520</v>
          </cell>
        </row>
        <row r="213">
          <cell r="A213" t="str">
            <v>3705</v>
          </cell>
        </row>
        <row r="214">
          <cell r="A214" t="str">
            <v>3720</v>
          </cell>
        </row>
        <row r="215">
          <cell r="A215" t="str">
            <v>3800</v>
          </cell>
        </row>
        <row r="216">
          <cell r="A216" t="str">
            <v>3975</v>
          </cell>
        </row>
        <row r="217">
          <cell r="A217" t="str">
            <v>3980</v>
          </cell>
        </row>
        <row r="218">
          <cell r="A218" t="str">
            <v>4000</v>
          </cell>
        </row>
        <row r="219">
          <cell r="A219" t="str">
            <v>4005</v>
          </cell>
        </row>
        <row r="220">
          <cell r="A220" t="str">
            <v>4030</v>
          </cell>
        </row>
        <row r="221">
          <cell r="A221" t="str">
            <v>4070</v>
          </cell>
        </row>
        <row r="222">
          <cell r="A222" t="str">
            <v>4265</v>
          </cell>
        </row>
        <row r="223">
          <cell r="A223" t="str">
            <v>4280</v>
          </cell>
        </row>
        <row r="224">
          <cell r="A224" t="str">
            <v>4369</v>
          </cell>
        </row>
        <row r="225">
          <cell r="A225" t="str">
            <v>4371</v>
          </cell>
        </row>
        <row r="226">
          <cell r="A226" t="str">
            <v>4377</v>
          </cell>
        </row>
        <row r="227">
          <cell r="A227" t="str">
            <v>4383</v>
          </cell>
        </row>
        <row r="228">
          <cell r="A228" t="str">
            <v>4385</v>
          </cell>
        </row>
        <row r="229">
          <cell r="A229" t="str">
            <v>4387</v>
          </cell>
        </row>
        <row r="230">
          <cell r="A230" t="str">
            <v>4387</v>
          </cell>
        </row>
        <row r="231">
          <cell r="A231" t="str">
            <v>4419</v>
          </cell>
        </row>
        <row r="232">
          <cell r="A232" t="str">
            <v>4421</v>
          </cell>
        </row>
        <row r="233">
          <cell r="A233" t="str">
            <v>4427</v>
          </cell>
        </row>
        <row r="234">
          <cell r="A234" t="str">
            <v>4433</v>
          </cell>
        </row>
        <row r="235">
          <cell r="A235" t="str">
            <v>4435</v>
          </cell>
        </row>
        <row r="236">
          <cell r="A236" t="str">
            <v>4437</v>
          </cell>
        </row>
        <row r="237">
          <cell r="A237" t="str">
            <v>4515</v>
          </cell>
        </row>
        <row r="238">
          <cell r="A238" t="str">
            <v>4525</v>
          </cell>
        </row>
        <row r="239">
          <cell r="A239" t="str">
            <v>4527</v>
          </cell>
        </row>
        <row r="240">
          <cell r="A240" t="str">
            <v>4535</v>
          </cell>
        </row>
        <row r="241">
          <cell r="A241" t="str">
            <v>4535</v>
          </cell>
        </row>
        <row r="242">
          <cell r="A242" t="str">
            <v>4535</v>
          </cell>
        </row>
        <row r="243">
          <cell r="A243" t="str">
            <v>4545</v>
          </cell>
        </row>
        <row r="244">
          <cell r="A244" t="str">
            <v>4545</v>
          </cell>
        </row>
        <row r="245">
          <cell r="A245" t="str">
            <v>4565</v>
          </cell>
        </row>
        <row r="246">
          <cell r="A246" t="str">
            <v>4565</v>
          </cell>
        </row>
        <row r="247">
          <cell r="A247" t="str">
            <v>4565</v>
          </cell>
        </row>
        <row r="248">
          <cell r="A248" t="str">
            <v>4595</v>
          </cell>
        </row>
        <row r="249">
          <cell r="A249" t="str">
            <v>4612</v>
          </cell>
        </row>
        <row r="250">
          <cell r="A250" t="str">
            <v>4614</v>
          </cell>
        </row>
        <row r="251">
          <cell r="A251" t="str">
            <v>4630</v>
          </cell>
        </row>
        <row r="252">
          <cell r="A252" t="str">
            <v>4634</v>
          </cell>
        </row>
        <row r="253">
          <cell r="A253" t="str">
            <v>4661</v>
          </cell>
        </row>
        <row r="254">
          <cell r="A254" t="str">
            <v>4685</v>
          </cell>
        </row>
        <row r="255">
          <cell r="A255" t="str">
            <v>4715</v>
          </cell>
        </row>
        <row r="256">
          <cell r="A256" t="str">
            <v>4735</v>
          </cell>
        </row>
        <row r="257">
          <cell r="A257" t="str">
            <v>4780</v>
          </cell>
        </row>
        <row r="258">
          <cell r="A258" t="str">
            <v>4785</v>
          </cell>
        </row>
        <row r="259">
          <cell r="A259" t="str">
            <v>4998</v>
          </cell>
        </row>
        <row r="260">
          <cell r="A260" t="str">
            <v>4998</v>
          </cell>
        </row>
        <row r="261">
          <cell r="A261" t="str">
            <v>4998</v>
          </cell>
        </row>
        <row r="262">
          <cell r="A262" t="str">
            <v>5025</v>
          </cell>
        </row>
        <row r="263">
          <cell r="A263" t="str">
            <v>5025</v>
          </cell>
        </row>
        <row r="264">
          <cell r="A264" t="str">
            <v>5025</v>
          </cell>
        </row>
        <row r="265">
          <cell r="A265" t="str">
            <v>5025</v>
          </cell>
        </row>
        <row r="266">
          <cell r="A266" t="str">
            <v>5025</v>
          </cell>
        </row>
        <row r="267">
          <cell r="A267" t="str">
            <v>5025</v>
          </cell>
        </row>
        <row r="268">
          <cell r="A268" t="str">
            <v>5025</v>
          </cell>
        </row>
        <row r="269">
          <cell r="A269" t="str">
            <v>5025</v>
          </cell>
        </row>
        <row r="270">
          <cell r="A270" t="str">
            <v>5025</v>
          </cell>
        </row>
        <row r="271">
          <cell r="A271" t="str">
            <v>5025</v>
          </cell>
        </row>
        <row r="272">
          <cell r="A272" t="str">
            <v>5025</v>
          </cell>
        </row>
        <row r="273">
          <cell r="A273" t="str">
            <v>5025</v>
          </cell>
        </row>
        <row r="274">
          <cell r="A274" t="str">
            <v>5025</v>
          </cell>
        </row>
        <row r="275">
          <cell r="A275" t="str">
            <v>5025</v>
          </cell>
        </row>
        <row r="276">
          <cell r="A276" t="str">
            <v>5025</v>
          </cell>
        </row>
        <row r="277">
          <cell r="A277" t="str">
            <v>5025</v>
          </cell>
        </row>
        <row r="278">
          <cell r="A278" t="str">
            <v>5025</v>
          </cell>
        </row>
        <row r="279">
          <cell r="A279" t="str">
            <v>5025</v>
          </cell>
        </row>
        <row r="280">
          <cell r="A280" t="str">
            <v>5025</v>
          </cell>
        </row>
        <row r="281">
          <cell r="A281" t="str">
            <v>5025</v>
          </cell>
        </row>
        <row r="282">
          <cell r="A282" t="str">
            <v>5030</v>
          </cell>
        </row>
        <row r="283">
          <cell r="A283" t="str">
            <v>5030</v>
          </cell>
        </row>
        <row r="284">
          <cell r="A284" t="str">
            <v>5030</v>
          </cell>
        </row>
        <row r="285">
          <cell r="A285" t="str">
            <v>5030</v>
          </cell>
        </row>
        <row r="286">
          <cell r="A286" t="str">
            <v>5030</v>
          </cell>
        </row>
        <row r="287">
          <cell r="A287" t="str">
            <v>5030</v>
          </cell>
        </row>
        <row r="288">
          <cell r="A288" t="str">
            <v>5030</v>
          </cell>
        </row>
        <row r="289">
          <cell r="A289" t="str">
            <v>5030</v>
          </cell>
        </row>
        <row r="290">
          <cell r="A290" t="str">
            <v>5030</v>
          </cell>
        </row>
        <row r="291">
          <cell r="A291" t="str">
            <v>5030</v>
          </cell>
        </row>
        <row r="292">
          <cell r="A292" t="str">
            <v>5030</v>
          </cell>
        </row>
        <row r="293">
          <cell r="A293" t="str">
            <v>5030</v>
          </cell>
        </row>
        <row r="294">
          <cell r="A294" t="str">
            <v>5030</v>
          </cell>
        </row>
        <row r="295">
          <cell r="A295" t="str">
            <v>5030</v>
          </cell>
        </row>
        <row r="296">
          <cell r="A296" t="str">
            <v>5030</v>
          </cell>
        </row>
        <row r="297">
          <cell r="A297" t="str">
            <v>5030</v>
          </cell>
        </row>
        <row r="298">
          <cell r="A298" t="str">
            <v>5030</v>
          </cell>
        </row>
        <row r="299">
          <cell r="A299" t="str">
            <v>5030</v>
          </cell>
        </row>
        <row r="300">
          <cell r="A300" t="str">
            <v>5030</v>
          </cell>
        </row>
        <row r="301">
          <cell r="A301" t="str">
            <v>5030</v>
          </cell>
        </row>
        <row r="302">
          <cell r="A302" t="str">
            <v>5035</v>
          </cell>
        </row>
        <row r="303">
          <cell r="A303" t="str">
            <v>5035</v>
          </cell>
        </row>
        <row r="304">
          <cell r="A304" t="str">
            <v>5035</v>
          </cell>
        </row>
        <row r="305">
          <cell r="A305" t="str">
            <v>5035</v>
          </cell>
        </row>
        <row r="306">
          <cell r="A306" t="str">
            <v>5035</v>
          </cell>
        </row>
        <row r="307">
          <cell r="A307" t="str">
            <v>5100</v>
          </cell>
        </row>
        <row r="308">
          <cell r="A308" t="str">
            <v>5100</v>
          </cell>
        </row>
        <row r="309">
          <cell r="A309" t="str">
            <v>5100</v>
          </cell>
        </row>
        <row r="310">
          <cell r="A310" t="str">
            <v>5100</v>
          </cell>
        </row>
        <row r="311">
          <cell r="A311" t="str">
            <v>5100</v>
          </cell>
        </row>
        <row r="312">
          <cell r="A312" t="str">
            <v>5105</v>
          </cell>
        </row>
        <row r="313">
          <cell r="A313" t="str">
            <v>5105</v>
          </cell>
        </row>
        <row r="314">
          <cell r="A314" t="str">
            <v>5105</v>
          </cell>
        </row>
        <row r="315">
          <cell r="A315" t="str">
            <v>5105</v>
          </cell>
        </row>
        <row r="316">
          <cell r="A316" t="str">
            <v>5105</v>
          </cell>
        </row>
        <row r="317">
          <cell r="A317" t="str">
            <v>5110</v>
          </cell>
        </row>
        <row r="318">
          <cell r="A318" t="str">
            <v>5110</v>
          </cell>
        </row>
        <row r="319">
          <cell r="A319" t="str">
            <v>5110</v>
          </cell>
        </row>
        <row r="320">
          <cell r="A320" t="str">
            <v>5265</v>
          </cell>
        </row>
        <row r="321">
          <cell r="A321" t="str">
            <v>5265</v>
          </cell>
        </row>
        <row r="322">
          <cell r="A322" t="str">
            <v>5265</v>
          </cell>
        </row>
        <row r="323">
          <cell r="A323" t="str">
            <v>5265</v>
          </cell>
        </row>
        <row r="324">
          <cell r="A324" t="str">
            <v>5265</v>
          </cell>
        </row>
        <row r="325">
          <cell r="A325" t="str">
            <v>5265</v>
          </cell>
        </row>
        <row r="326">
          <cell r="A326" t="str">
            <v>5265</v>
          </cell>
        </row>
        <row r="327">
          <cell r="A327" t="str">
            <v>5265</v>
          </cell>
        </row>
        <row r="328">
          <cell r="A328" t="str">
            <v>5265</v>
          </cell>
        </row>
        <row r="329">
          <cell r="A329" t="str">
            <v>5265</v>
          </cell>
        </row>
        <row r="330">
          <cell r="A330" t="str">
            <v>5265</v>
          </cell>
        </row>
        <row r="331">
          <cell r="A331" t="str">
            <v>5265</v>
          </cell>
        </row>
        <row r="332">
          <cell r="A332" t="str">
            <v>5265</v>
          </cell>
        </row>
        <row r="333">
          <cell r="A333" t="str">
            <v>5265</v>
          </cell>
        </row>
        <row r="334">
          <cell r="A334" t="str">
            <v>5265</v>
          </cell>
        </row>
        <row r="335">
          <cell r="A335" t="str">
            <v>5265</v>
          </cell>
        </row>
        <row r="336">
          <cell r="A336" t="str">
            <v>5265</v>
          </cell>
        </row>
        <row r="337">
          <cell r="A337" t="str">
            <v>5265</v>
          </cell>
        </row>
        <row r="338">
          <cell r="A338" t="str">
            <v>5265</v>
          </cell>
        </row>
        <row r="339">
          <cell r="A339" t="str">
            <v>5265</v>
          </cell>
        </row>
        <row r="340">
          <cell r="A340" t="str">
            <v>5270</v>
          </cell>
        </row>
        <row r="341">
          <cell r="A341" t="str">
            <v>5270</v>
          </cell>
        </row>
        <row r="342">
          <cell r="A342" t="str">
            <v>5270</v>
          </cell>
        </row>
        <row r="343">
          <cell r="A343" t="str">
            <v>5270</v>
          </cell>
        </row>
        <row r="344">
          <cell r="A344" t="str">
            <v>5270</v>
          </cell>
        </row>
        <row r="345">
          <cell r="A345" t="str">
            <v>5270</v>
          </cell>
        </row>
        <row r="346">
          <cell r="A346" t="str">
            <v>5270</v>
          </cell>
        </row>
        <row r="347">
          <cell r="A347" t="str">
            <v>5270</v>
          </cell>
        </row>
        <row r="348">
          <cell r="A348" t="str">
            <v>5270</v>
          </cell>
        </row>
        <row r="349">
          <cell r="A349" t="str">
            <v>5270</v>
          </cell>
        </row>
        <row r="350">
          <cell r="A350" t="str">
            <v>5270</v>
          </cell>
        </row>
        <row r="351">
          <cell r="A351" t="str">
            <v>5270</v>
          </cell>
        </row>
        <row r="352">
          <cell r="A352" t="str">
            <v>5270</v>
          </cell>
        </row>
        <row r="353">
          <cell r="A353" t="str">
            <v>5270</v>
          </cell>
        </row>
        <row r="354">
          <cell r="A354" t="str">
            <v>5270</v>
          </cell>
        </row>
        <row r="355">
          <cell r="A355" t="str">
            <v>5270</v>
          </cell>
        </row>
        <row r="356">
          <cell r="A356" t="str">
            <v>5270</v>
          </cell>
        </row>
        <row r="357">
          <cell r="A357" t="str">
            <v>5270</v>
          </cell>
        </row>
        <row r="358">
          <cell r="A358" t="str">
            <v>5270</v>
          </cell>
        </row>
        <row r="359">
          <cell r="A359" t="str">
            <v>5270</v>
          </cell>
        </row>
        <row r="360">
          <cell r="A360" t="str">
            <v>5455</v>
          </cell>
        </row>
        <row r="361">
          <cell r="A361" t="str">
            <v>5460</v>
          </cell>
        </row>
        <row r="362">
          <cell r="A362" t="str">
            <v>5465</v>
          </cell>
        </row>
        <row r="363">
          <cell r="A363" t="str">
            <v>5465</v>
          </cell>
        </row>
        <row r="364">
          <cell r="A364" t="str">
            <v>5465</v>
          </cell>
        </row>
        <row r="365">
          <cell r="A365" t="str">
            <v>5465</v>
          </cell>
        </row>
        <row r="366">
          <cell r="A366" t="str">
            <v>5465</v>
          </cell>
        </row>
        <row r="367">
          <cell r="A367" t="str">
            <v>5465</v>
          </cell>
        </row>
        <row r="368">
          <cell r="A368" t="str">
            <v>5465</v>
          </cell>
        </row>
        <row r="369">
          <cell r="A369" t="str">
            <v>5465</v>
          </cell>
        </row>
        <row r="370">
          <cell r="A370" t="str">
            <v>5465</v>
          </cell>
        </row>
        <row r="371">
          <cell r="A371" t="str">
            <v>5465</v>
          </cell>
        </row>
        <row r="372">
          <cell r="A372" t="str">
            <v>5465</v>
          </cell>
        </row>
        <row r="373">
          <cell r="A373" t="str">
            <v>5465</v>
          </cell>
        </row>
        <row r="374">
          <cell r="A374" t="str">
            <v>5465</v>
          </cell>
        </row>
        <row r="375">
          <cell r="A375" t="str">
            <v>5465</v>
          </cell>
        </row>
        <row r="376">
          <cell r="A376" t="str">
            <v>5465</v>
          </cell>
        </row>
        <row r="377">
          <cell r="A377" t="str">
            <v>5465</v>
          </cell>
        </row>
        <row r="378">
          <cell r="A378" t="str">
            <v>5465</v>
          </cell>
        </row>
        <row r="379">
          <cell r="A379" t="str">
            <v>5465</v>
          </cell>
        </row>
        <row r="380">
          <cell r="A380" t="str">
            <v>5465</v>
          </cell>
        </row>
        <row r="381">
          <cell r="A381" t="str">
            <v>5465</v>
          </cell>
        </row>
        <row r="382">
          <cell r="A382" t="str">
            <v>5465</v>
          </cell>
        </row>
        <row r="383">
          <cell r="A383" t="str">
            <v>5470</v>
          </cell>
        </row>
        <row r="384">
          <cell r="A384" t="str">
            <v>5470</v>
          </cell>
        </row>
        <row r="385">
          <cell r="A385" t="str">
            <v>5470</v>
          </cell>
        </row>
        <row r="386">
          <cell r="A386" t="str">
            <v>5480</v>
          </cell>
        </row>
        <row r="387">
          <cell r="A387" t="str">
            <v>5480</v>
          </cell>
        </row>
        <row r="388">
          <cell r="A388" t="str">
            <v>5480</v>
          </cell>
        </row>
        <row r="389">
          <cell r="A389" t="str">
            <v>5480</v>
          </cell>
        </row>
        <row r="390">
          <cell r="A390" t="str">
            <v>5480</v>
          </cell>
        </row>
        <row r="391">
          <cell r="A391" t="str">
            <v>5480</v>
          </cell>
        </row>
        <row r="392">
          <cell r="A392" t="str">
            <v>5480</v>
          </cell>
        </row>
        <row r="393">
          <cell r="A393" t="str">
            <v>5480</v>
          </cell>
        </row>
        <row r="394">
          <cell r="A394" t="str">
            <v>5480</v>
          </cell>
        </row>
        <row r="395">
          <cell r="A395" t="str">
            <v>5480</v>
          </cell>
        </row>
        <row r="396">
          <cell r="A396" t="str">
            <v>5480</v>
          </cell>
        </row>
        <row r="397">
          <cell r="A397" t="str">
            <v>5480</v>
          </cell>
        </row>
        <row r="398">
          <cell r="A398" t="str">
            <v>5480</v>
          </cell>
        </row>
        <row r="399">
          <cell r="A399" t="str">
            <v>5480</v>
          </cell>
        </row>
        <row r="400">
          <cell r="A400" t="str">
            <v>5480</v>
          </cell>
        </row>
        <row r="401">
          <cell r="A401" t="str">
            <v>5480</v>
          </cell>
        </row>
        <row r="402">
          <cell r="A402" t="str">
            <v>5485</v>
          </cell>
        </row>
        <row r="403">
          <cell r="A403" t="str">
            <v>5485</v>
          </cell>
        </row>
        <row r="404">
          <cell r="A404" t="str">
            <v>5490</v>
          </cell>
        </row>
        <row r="405">
          <cell r="A405" t="str">
            <v>5490</v>
          </cell>
        </row>
        <row r="406">
          <cell r="A406" t="str">
            <v>5490</v>
          </cell>
        </row>
        <row r="407">
          <cell r="A407" t="str">
            <v>5490</v>
          </cell>
        </row>
        <row r="408">
          <cell r="A408" t="str">
            <v>5490</v>
          </cell>
        </row>
        <row r="409">
          <cell r="A409" t="str">
            <v>5490</v>
          </cell>
        </row>
        <row r="410">
          <cell r="A410" t="str">
            <v>5490</v>
          </cell>
        </row>
        <row r="411">
          <cell r="A411" t="str">
            <v>5490</v>
          </cell>
        </row>
        <row r="412">
          <cell r="A412" t="str">
            <v>5490</v>
          </cell>
        </row>
        <row r="413">
          <cell r="A413" t="str">
            <v>5490</v>
          </cell>
        </row>
        <row r="414">
          <cell r="A414" t="str">
            <v>5490</v>
          </cell>
        </row>
        <row r="415">
          <cell r="A415" t="str">
            <v>5490</v>
          </cell>
        </row>
        <row r="416">
          <cell r="A416" t="str">
            <v>5490</v>
          </cell>
        </row>
        <row r="417">
          <cell r="A417" t="str">
            <v>5490</v>
          </cell>
        </row>
        <row r="418">
          <cell r="A418" t="str">
            <v>5490</v>
          </cell>
        </row>
        <row r="419">
          <cell r="A419" t="str">
            <v>5490</v>
          </cell>
        </row>
        <row r="420">
          <cell r="A420" t="str">
            <v>5490</v>
          </cell>
        </row>
        <row r="421">
          <cell r="A421" t="str">
            <v>5490</v>
          </cell>
        </row>
        <row r="422">
          <cell r="A422" t="str">
            <v>5490</v>
          </cell>
        </row>
        <row r="423">
          <cell r="A423" t="str">
            <v>5490</v>
          </cell>
        </row>
        <row r="424">
          <cell r="A424" t="str">
            <v>5495</v>
          </cell>
        </row>
        <row r="425">
          <cell r="A425" t="str">
            <v>5495</v>
          </cell>
        </row>
        <row r="426">
          <cell r="A426" t="str">
            <v>5495</v>
          </cell>
        </row>
        <row r="427">
          <cell r="A427" t="str">
            <v>5495</v>
          </cell>
        </row>
        <row r="428">
          <cell r="A428" t="str">
            <v>5495</v>
          </cell>
        </row>
        <row r="429">
          <cell r="A429" t="str">
            <v>5495</v>
          </cell>
        </row>
        <row r="430">
          <cell r="A430" t="str">
            <v>5495</v>
          </cell>
        </row>
        <row r="431">
          <cell r="A431" t="str">
            <v>5495</v>
          </cell>
        </row>
        <row r="432">
          <cell r="A432" t="str">
            <v>5495</v>
          </cell>
        </row>
        <row r="433">
          <cell r="A433" t="str">
            <v>5495</v>
          </cell>
        </row>
        <row r="434">
          <cell r="A434" t="str">
            <v>5495</v>
          </cell>
        </row>
        <row r="435">
          <cell r="A435" t="str">
            <v>5495</v>
          </cell>
        </row>
        <row r="436">
          <cell r="A436" t="str">
            <v>5495</v>
          </cell>
        </row>
        <row r="437">
          <cell r="A437" t="str">
            <v>5495</v>
          </cell>
        </row>
        <row r="438">
          <cell r="A438" t="str">
            <v>5495</v>
          </cell>
        </row>
        <row r="439">
          <cell r="A439" t="str">
            <v>5495</v>
          </cell>
        </row>
        <row r="440">
          <cell r="A440" t="str">
            <v>5495</v>
          </cell>
        </row>
        <row r="441">
          <cell r="A441" t="str">
            <v>5505</v>
          </cell>
        </row>
        <row r="442">
          <cell r="A442" t="str">
            <v>5505</v>
          </cell>
        </row>
        <row r="443">
          <cell r="A443" t="str">
            <v>5505</v>
          </cell>
        </row>
        <row r="444">
          <cell r="A444" t="str">
            <v>5505</v>
          </cell>
        </row>
        <row r="445">
          <cell r="A445" t="str">
            <v>5505</v>
          </cell>
        </row>
        <row r="446">
          <cell r="A446" t="str">
            <v>5510</v>
          </cell>
        </row>
        <row r="447">
          <cell r="A447" t="str">
            <v>5510</v>
          </cell>
        </row>
        <row r="448">
          <cell r="A448" t="str">
            <v>5510</v>
          </cell>
        </row>
        <row r="449">
          <cell r="A449" t="str">
            <v>5510</v>
          </cell>
        </row>
        <row r="450">
          <cell r="A450" t="str">
            <v>5510</v>
          </cell>
        </row>
        <row r="451">
          <cell r="A451" t="str">
            <v>5510</v>
          </cell>
        </row>
        <row r="452">
          <cell r="A452" t="str">
            <v>5510</v>
          </cell>
        </row>
        <row r="453">
          <cell r="A453" t="str">
            <v>5510</v>
          </cell>
        </row>
        <row r="454">
          <cell r="A454" t="str">
            <v>5510</v>
          </cell>
        </row>
        <row r="455">
          <cell r="A455" t="str">
            <v>5510</v>
          </cell>
        </row>
        <row r="456">
          <cell r="A456" t="str">
            <v>5510</v>
          </cell>
        </row>
        <row r="457">
          <cell r="A457" t="str">
            <v>5510</v>
          </cell>
        </row>
        <row r="458">
          <cell r="A458" t="str">
            <v>5510</v>
          </cell>
        </row>
        <row r="459">
          <cell r="A459" t="str">
            <v>5510</v>
          </cell>
        </row>
        <row r="460">
          <cell r="A460" t="str">
            <v>5510</v>
          </cell>
        </row>
        <row r="461">
          <cell r="A461" t="str">
            <v>5510</v>
          </cell>
        </row>
        <row r="462">
          <cell r="A462" t="str">
            <v>5510</v>
          </cell>
        </row>
        <row r="463">
          <cell r="A463" t="str">
            <v>5525</v>
          </cell>
        </row>
        <row r="464">
          <cell r="A464" t="str">
            <v>5525</v>
          </cell>
        </row>
        <row r="465">
          <cell r="A465" t="str">
            <v>5530</v>
          </cell>
        </row>
        <row r="466">
          <cell r="A466" t="str">
            <v>5530</v>
          </cell>
        </row>
        <row r="467">
          <cell r="A467" t="str">
            <v>5535</v>
          </cell>
        </row>
        <row r="468">
          <cell r="A468" t="str">
            <v>5535</v>
          </cell>
        </row>
        <row r="469">
          <cell r="A469" t="str">
            <v>5540</v>
          </cell>
        </row>
        <row r="470">
          <cell r="A470" t="str">
            <v>5540</v>
          </cell>
        </row>
        <row r="471">
          <cell r="A471" t="str">
            <v>5540</v>
          </cell>
        </row>
        <row r="472">
          <cell r="A472" t="str">
            <v>5545</v>
          </cell>
        </row>
        <row r="473">
          <cell r="A473" t="str">
            <v>5545</v>
          </cell>
        </row>
        <row r="474">
          <cell r="A474" t="str">
            <v>5545</v>
          </cell>
        </row>
        <row r="475">
          <cell r="A475" t="str">
            <v>5545</v>
          </cell>
        </row>
        <row r="476">
          <cell r="A476" t="str">
            <v>5545</v>
          </cell>
        </row>
        <row r="477">
          <cell r="A477" t="str">
            <v>5545</v>
          </cell>
        </row>
        <row r="478">
          <cell r="A478" t="str">
            <v>5545</v>
          </cell>
        </row>
        <row r="479">
          <cell r="A479" t="str">
            <v>5545</v>
          </cell>
        </row>
        <row r="480">
          <cell r="A480" t="str">
            <v>5545</v>
          </cell>
        </row>
        <row r="481">
          <cell r="A481" t="str">
            <v>5545</v>
          </cell>
        </row>
        <row r="482">
          <cell r="A482" t="str">
            <v>5545</v>
          </cell>
        </row>
        <row r="483">
          <cell r="A483" t="str">
            <v>5545</v>
          </cell>
        </row>
        <row r="484">
          <cell r="A484" t="str">
            <v>5545</v>
          </cell>
        </row>
        <row r="485">
          <cell r="A485" t="str">
            <v>5545</v>
          </cell>
        </row>
        <row r="486">
          <cell r="A486" t="str">
            <v>5545</v>
          </cell>
        </row>
        <row r="487">
          <cell r="A487" t="str">
            <v>5545</v>
          </cell>
        </row>
        <row r="488">
          <cell r="A488" t="str">
            <v>5545</v>
          </cell>
        </row>
        <row r="489">
          <cell r="A489" t="str">
            <v>5545</v>
          </cell>
        </row>
        <row r="490">
          <cell r="A490" t="str">
            <v>5545</v>
          </cell>
        </row>
        <row r="491">
          <cell r="A491" t="str">
            <v>5545</v>
          </cell>
        </row>
        <row r="492">
          <cell r="A492" t="str">
            <v>5545</v>
          </cell>
        </row>
        <row r="493">
          <cell r="A493" t="str">
            <v>5625</v>
          </cell>
        </row>
        <row r="494">
          <cell r="A494" t="str">
            <v>5625</v>
          </cell>
        </row>
        <row r="495">
          <cell r="A495" t="str">
            <v>5630</v>
          </cell>
        </row>
        <row r="496">
          <cell r="A496" t="str">
            <v>5630</v>
          </cell>
        </row>
        <row r="497">
          <cell r="A497" t="str">
            <v>5635</v>
          </cell>
        </row>
        <row r="498">
          <cell r="A498" t="str">
            <v>5635</v>
          </cell>
        </row>
        <row r="499">
          <cell r="A499" t="str">
            <v>5640</v>
          </cell>
        </row>
        <row r="500">
          <cell r="A500" t="str">
            <v>5645</v>
          </cell>
        </row>
        <row r="501">
          <cell r="A501" t="str">
            <v>5645</v>
          </cell>
        </row>
        <row r="502">
          <cell r="A502" t="str">
            <v>5650</v>
          </cell>
        </row>
        <row r="503">
          <cell r="A503" t="str">
            <v>5650</v>
          </cell>
        </row>
        <row r="504">
          <cell r="A504" t="str">
            <v>5655</v>
          </cell>
        </row>
        <row r="505">
          <cell r="A505" t="str">
            <v>5655</v>
          </cell>
        </row>
        <row r="506">
          <cell r="A506" t="str">
            <v>5660</v>
          </cell>
        </row>
        <row r="507">
          <cell r="A507" t="str">
            <v>5660</v>
          </cell>
        </row>
        <row r="508">
          <cell r="A508" t="str">
            <v>5660</v>
          </cell>
        </row>
        <row r="509">
          <cell r="A509" t="str">
            <v>5665</v>
          </cell>
        </row>
        <row r="510">
          <cell r="A510" t="str">
            <v>5665</v>
          </cell>
        </row>
        <row r="511">
          <cell r="A511" t="str">
            <v>5670</v>
          </cell>
        </row>
        <row r="512">
          <cell r="A512" t="str">
            <v>5670</v>
          </cell>
        </row>
        <row r="513">
          <cell r="A513" t="str">
            <v>5675</v>
          </cell>
        </row>
        <row r="514">
          <cell r="A514" t="str">
            <v>5680</v>
          </cell>
        </row>
        <row r="515">
          <cell r="A515" t="str">
            <v>5690</v>
          </cell>
        </row>
        <row r="516">
          <cell r="A516" t="str">
            <v>5690</v>
          </cell>
        </row>
        <row r="517">
          <cell r="A517" t="str">
            <v>5715</v>
          </cell>
        </row>
        <row r="518">
          <cell r="A518" t="str">
            <v>5715</v>
          </cell>
        </row>
        <row r="519">
          <cell r="A519" t="str">
            <v>5735</v>
          </cell>
        </row>
        <row r="520">
          <cell r="A520" t="str">
            <v>5735</v>
          </cell>
        </row>
        <row r="521">
          <cell r="A521" t="str">
            <v>5740</v>
          </cell>
        </row>
        <row r="522">
          <cell r="A522" t="str">
            <v>5740</v>
          </cell>
        </row>
        <row r="523">
          <cell r="A523" t="str">
            <v>5745</v>
          </cell>
        </row>
        <row r="524">
          <cell r="A524" t="str">
            <v>5745</v>
          </cell>
        </row>
        <row r="525">
          <cell r="A525" t="str">
            <v>5750</v>
          </cell>
        </row>
        <row r="526">
          <cell r="A526" t="str">
            <v>5750</v>
          </cell>
        </row>
        <row r="527">
          <cell r="A527" t="str">
            <v>5755</v>
          </cell>
        </row>
        <row r="528">
          <cell r="A528" t="str">
            <v>5755</v>
          </cell>
        </row>
        <row r="529">
          <cell r="A529" t="str">
            <v>5760</v>
          </cell>
        </row>
        <row r="530">
          <cell r="A530" t="str">
            <v>5760</v>
          </cell>
        </row>
        <row r="531">
          <cell r="A531" t="str">
            <v>5790</v>
          </cell>
        </row>
        <row r="532">
          <cell r="A532" t="str">
            <v>5790</v>
          </cell>
        </row>
        <row r="533">
          <cell r="A533" t="str">
            <v>5800</v>
          </cell>
        </row>
        <row r="534">
          <cell r="A534" t="str">
            <v>5810</v>
          </cell>
        </row>
        <row r="535">
          <cell r="A535" t="str">
            <v>5810</v>
          </cell>
        </row>
        <row r="536">
          <cell r="A536" t="str">
            <v>5810</v>
          </cell>
        </row>
        <row r="537">
          <cell r="A537" t="str">
            <v>5810</v>
          </cell>
        </row>
        <row r="538">
          <cell r="A538" t="str">
            <v>5810</v>
          </cell>
        </row>
        <row r="539">
          <cell r="A539" t="str">
            <v>5810</v>
          </cell>
        </row>
        <row r="540">
          <cell r="A540" t="str">
            <v>5810</v>
          </cell>
        </row>
        <row r="541">
          <cell r="A541" t="str">
            <v>5810</v>
          </cell>
        </row>
        <row r="542">
          <cell r="A542" t="str">
            <v>5810</v>
          </cell>
        </row>
        <row r="543">
          <cell r="A543" t="str">
            <v>5810</v>
          </cell>
        </row>
        <row r="544">
          <cell r="A544" t="str">
            <v>5820</v>
          </cell>
        </row>
        <row r="545">
          <cell r="A545" t="str">
            <v>5820</v>
          </cell>
        </row>
        <row r="546">
          <cell r="A546" t="str">
            <v>5820</v>
          </cell>
        </row>
        <row r="547">
          <cell r="A547" t="str">
            <v>5820</v>
          </cell>
        </row>
        <row r="548">
          <cell r="A548" t="str">
            <v>5820</v>
          </cell>
        </row>
        <row r="549">
          <cell r="A549" t="str">
            <v>5820</v>
          </cell>
        </row>
        <row r="550">
          <cell r="A550" t="str">
            <v>5820</v>
          </cell>
        </row>
        <row r="551">
          <cell r="A551" t="str">
            <v>5825</v>
          </cell>
        </row>
        <row r="552">
          <cell r="A552" t="str">
            <v>5825</v>
          </cell>
        </row>
        <row r="553">
          <cell r="A553" t="str">
            <v>5825</v>
          </cell>
        </row>
        <row r="554">
          <cell r="A554" t="str">
            <v>5855</v>
          </cell>
        </row>
        <row r="555">
          <cell r="A555" t="str">
            <v>5855</v>
          </cell>
        </row>
        <row r="556">
          <cell r="A556" t="str">
            <v>5860</v>
          </cell>
        </row>
        <row r="557">
          <cell r="A557" t="str">
            <v>5860</v>
          </cell>
        </row>
        <row r="558">
          <cell r="A558" t="str">
            <v>5860</v>
          </cell>
        </row>
        <row r="559">
          <cell r="A559" t="str">
            <v>5865</v>
          </cell>
        </row>
        <row r="560">
          <cell r="A560" t="str">
            <v>5865</v>
          </cell>
        </row>
        <row r="561">
          <cell r="A561" t="str">
            <v>5880</v>
          </cell>
        </row>
        <row r="562">
          <cell r="A562" t="str">
            <v>5880</v>
          </cell>
        </row>
        <row r="563">
          <cell r="A563" t="str">
            <v>5885</v>
          </cell>
        </row>
        <row r="564">
          <cell r="A564" t="str">
            <v>5885</v>
          </cell>
        </row>
        <row r="565">
          <cell r="A565" t="str">
            <v>5885</v>
          </cell>
        </row>
        <row r="566">
          <cell r="A566" t="str">
            <v>5885</v>
          </cell>
        </row>
        <row r="567">
          <cell r="A567" t="str">
            <v>5885</v>
          </cell>
        </row>
        <row r="568">
          <cell r="A568" t="str">
            <v>5885</v>
          </cell>
        </row>
        <row r="569">
          <cell r="A569" t="str">
            <v>5885</v>
          </cell>
        </row>
        <row r="570">
          <cell r="A570" t="str">
            <v>5885</v>
          </cell>
        </row>
        <row r="571">
          <cell r="A571" t="str">
            <v>5885</v>
          </cell>
        </row>
        <row r="572">
          <cell r="A572" t="str">
            <v>5885</v>
          </cell>
        </row>
        <row r="573">
          <cell r="A573" t="str">
            <v>5885</v>
          </cell>
        </row>
        <row r="574">
          <cell r="A574" t="str">
            <v>5885</v>
          </cell>
        </row>
        <row r="575">
          <cell r="A575" t="str">
            <v>5885</v>
          </cell>
        </row>
        <row r="576">
          <cell r="A576" t="str">
            <v>5885</v>
          </cell>
        </row>
        <row r="577">
          <cell r="A577" t="str">
            <v>5885</v>
          </cell>
        </row>
        <row r="578">
          <cell r="A578" t="str">
            <v>5885</v>
          </cell>
        </row>
        <row r="579">
          <cell r="A579" t="str">
            <v>5885</v>
          </cell>
        </row>
        <row r="580">
          <cell r="A580" t="str">
            <v>5885</v>
          </cell>
        </row>
        <row r="581">
          <cell r="A581" t="str">
            <v>5885</v>
          </cell>
        </row>
        <row r="582">
          <cell r="A582" t="str">
            <v>5885</v>
          </cell>
        </row>
        <row r="583">
          <cell r="A583" t="str">
            <v>5885</v>
          </cell>
        </row>
        <row r="584">
          <cell r="A584" t="str">
            <v>5885</v>
          </cell>
        </row>
        <row r="585">
          <cell r="A585" t="str">
            <v>5885</v>
          </cell>
        </row>
        <row r="586">
          <cell r="A586" t="str">
            <v>5890</v>
          </cell>
        </row>
        <row r="587">
          <cell r="A587" t="str">
            <v>5890</v>
          </cell>
        </row>
        <row r="588">
          <cell r="A588" t="str">
            <v>5890</v>
          </cell>
        </row>
        <row r="589">
          <cell r="A589" t="str">
            <v>5890</v>
          </cell>
        </row>
        <row r="590">
          <cell r="A590" t="str">
            <v>5890</v>
          </cell>
        </row>
        <row r="591">
          <cell r="A591" t="str">
            <v>5895</v>
          </cell>
        </row>
        <row r="592">
          <cell r="A592" t="str">
            <v>5895</v>
          </cell>
        </row>
        <row r="593">
          <cell r="A593" t="str">
            <v>5895</v>
          </cell>
        </row>
        <row r="594">
          <cell r="A594" t="str">
            <v>5895</v>
          </cell>
        </row>
        <row r="595">
          <cell r="A595" t="str">
            <v>5895</v>
          </cell>
        </row>
        <row r="596">
          <cell r="A596" t="str">
            <v>5895</v>
          </cell>
        </row>
        <row r="597">
          <cell r="A597" t="str">
            <v>5895</v>
          </cell>
        </row>
        <row r="598">
          <cell r="A598" t="str">
            <v>5895</v>
          </cell>
        </row>
        <row r="599">
          <cell r="A599" t="str">
            <v>5895</v>
          </cell>
        </row>
        <row r="600">
          <cell r="A600" t="str">
            <v>5895</v>
          </cell>
        </row>
        <row r="601">
          <cell r="A601" t="str">
            <v>5895</v>
          </cell>
        </row>
        <row r="602">
          <cell r="A602" t="str">
            <v>5895</v>
          </cell>
        </row>
        <row r="603">
          <cell r="A603" t="str">
            <v>5895</v>
          </cell>
        </row>
        <row r="604">
          <cell r="A604" t="str">
            <v>5895</v>
          </cell>
        </row>
        <row r="605">
          <cell r="A605" t="str">
            <v>5895</v>
          </cell>
        </row>
        <row r="606">
          <cell r="A606" t="str">
            <v>5895</v>
          </cell>
        </row>
        <row r="607">
          <cell r="A607" t="str">
            <v>5895</v>
          </cell>
        </row>
        <row r="608">
          <cell r="A608" t="str">
            <v>5895</v>
          </cell>
        </row>
        <row r="609">
          <cell r="A609" t="str">
            <v>5895</v>
          </cell>
        </row>
        <row r="610">
          <cell r="A610" t="str">
            <v>5900</v>
          </cell>
        </row>
        <row r="611">
          <cell r="A611" t="str">
            <v>5900</v>
          </cell>
        </row>
        <row r="612">
          <cell r="A612" t="str">
            <v>5900</v>
          </cell>
        </row>
        <row r="613">
          <cell r="A613" t="str">
            <v>5900</v>
          </cell>
        </row>
        <row r="614">
          <cell r="A614" t="str">
            <v>5900</v>
          </cell>
        </row>
        <row r="615">
          <cell r="A615" t="str">
            <v>5900</v>
          </cell>
        </row>
        <row r="616">
          <cell r="A616" t="str">
            <v>5900</v>
          </cell>
        </row>
        <row r="617">
          <cell r="A617" t="str">
            <v>5900</v>
          </cell>
        </row>
        <row r="618">
          <cell r="A618" t="str">
            <v>5900</v>
          </cell>
        </row>
        <row r="619">
          <cell r="A619" t="str">
            <v>5900</v>
          </cell>
        </row>
        <row r="620">
          <cell r="A620" t="str">
            <v>5900</v>
          </cell>
        </row>
        <row r="621">
          <cell r="A621" t="str">
            <v>5900</v>
          </cell>
        </row>
        <row r="622">
          <cell r="A622" t="str">
            <v>5900</v>
          </cell>
        </row>
        <row r="623">
          <cell r="A623" t="str">
            <v>5900</v>
          </cell>
        </row>
        <row r="624">
          <cell r="A624" t="str">
            <v>5930</v>
          </cell>
        </row>
        <row r="625">
          <cell r="A625" t="str">
            <v>5930</v>
          </cell>
        </row>
        <row r="626">
          <cell r="A626" t="str">
            <v>5930</v>
          </cell>
        </row>
        <row r="627">
          <cell r="A627" t="str">
            <v>5930</v>
          </cell>
        </row>
        <row r="628">
          <cell r="A628" t="str">
            <v>5935</v>
          </cell>
        </row>
        <row r="629">
          <cell r="A629" t="str">
            <v>5935</v>
          </cell>
        </row>
        <row r="630">
          <cell r="A630" t="str">
            <v>5935</v>
          </cell>
        </row>
        <row r="631">
          <cell r="A631" t="str">
            <v>5935</v>
          </cell>
        </row>
        <row r="632">
          <cell r="A632" t="str">
            <v>5940</v>
          </cell>
        </row>
        <row r="633">
          <cell r="A633" t="str">
            <v>5940</v>
          </cell>
        </row>
        <row r="634">
          <cell r="A634" t="str">
            <v>5945</v>
          </cell>
        </row>
        <row r="635">
          <cell r="A635" t="str">
            <v>5945</v>
          </cell>
        </row>
        <row r="636">
          <cell r="A636" t="str">
            <v>5945</v>
          </cell>
        </row>
        <row r="637">
          <cell r="A637" t="str">
            <v>5945</v>
          </cell>
        </row>
        <row r="638">
          <cell r="A638" t="str">
            <v>5945</v>
          </cell>
        </row>
        <row r="639">
          <cell r="A639" t="str">
            <v>5945</v>
          </cell>
        </row>
        <row r="640">
          <cell r="A640" t="str">
            <v>5945</v>
          </cell>
        </row>
        <row r="641">
          <cell r="A641" t="str">
            <v>5945</v>
          </cell>
        </row>
        <row r="642">
          <cell r="A642" t="str">
            <v>5945</v>
          </cell>
        </row>
        <row r="643">
          <cell r="A643" t="str">
            <v>5950</v>
          </cell>
        </row>
        <row r="644">
          <cell r="A644" t="str">
            <v>5950</v>
          </cell>
        </row>
        <row r="645">
          <cell r="A645" t="str">
            <v>5950</v>
          </cell>
        </row>
        <row r="646">
          <cell r="A646" t="str">
            <v>5950</v>
          </cell>
        </row>
        <row r="647">
          <cell r="A647" t="str">
            <v>5950</v>
          </cell>
        </row>
        <row r="648">
          <cell r="A648" t="str">
            <v>5950</v>
          </cell>
        </row>
        <row r="649">
          <cell r="A649" t="str">
            <v>5955</v>
          </cell>
        </row>
        <row r="650">
          <cell r="A650" t="str">
            <v>5955</v>
          </cell>
        </row>
        <row r="651">
          <cell r="A651" t="str">
            <v>5955</v>
          </cell>
        </row>
        <row r="652">
          <cell r="A652" t="str">
            <v>5955</v>
          </cell>
        </row>
        <row r="653">
          <cell r="A653" t="str">
            <v>5955</v>
          </cell>
        </row>
        <row r="654">
          <cell r="A654" t="str">
            <v>5955</v>
          </cell>
        </row>
        <row r="655">
          <cell r="A655" t="str">
            <v>5955</v>
          </cell>
        </row>
        <row r="656">
          <cell r="A656" t="str">
            <v>5955</v>
          </cell>
        </row>
        <row r="657">
          <cell r="A657" t="str">
            <v>5955</v>
          </cell>
        </row>
        <row r="658">
          <cell r="A658" t="str">
            <v>5955</v>
          </cell>
        </row>
        <row r="659">
          <cell r="A659" t="str">
            <v>5955</v>
          </cell>
        </row>
        <row r="660">
          <cell r="A660" t="str">
            <v>5955</v>
          </cell>
        </row>
        <row r="661">
          <cell r="A661" t="str">
            <v>5955</v>
          </cell>
        </row>
        <row r="662">
          <cell r="A662" t="str">
            <v>5955</v>
          </cell>
        </row>
        <row r="663">
          <cell r="A663" t="str">
            <v>5955</v>
          </cell>
        </row>
        <row r="664">
          <cell r="A664" t="str">
            <v>5955</v>
          </cell>
        </row>
        <row r="665">
          <cell r="A665" t="str">
            <v>5955</v>
          </cell>
        </row>
        <row r="666">
          <cell r="A666" t="str">
            <v>5955</v>
          </cell>
        </row>
        <row r="667">
          <cell r="A667" t="str">
            <v>5960</v>
          </cell>
        </row>
        <row r="668">
          <cell r="A668" t="str">
            <v>5960</v>
          </cell>
        </row>
        <row r="669">
          <cell r="A669" t="str">
            <v>5960</v>
          </cell>
        </row>
        <row r="670">
          <cell r="A670" t="str">
            <v>5960</v>
          </cell>
        </row>
        <row r="671">
          <cell r="A671" t="str">
            <v>5960</v>
          </cell>
        </row>
        <row r="672">
          <cell r="A672" t="str">
            <v>5960</v>
          </cell>
        </row>
        <row r="673">
          <cell r="A673" t="str">
            <v>5965</v>
          </cell>
        </row>
        <row r="674">
          <cell r="A674" t="str">
            <v>5965</v>
          </cell>
        </row>
        <row r="675">
          <cell r="A675" t="str">
            <v>5970</v>
          </cell>
        </row>
        <row r="676">
          <cell r="A676" t="str">
            <v>5970</v>
          </cell>
        </row>
        <row r="677">
          <cell r="A677" t="str">
            <v>5975</v>
          </cell>
        </row>
        <row r="678">
          <cell r="A678" t="str">
            <v>5975</v>
          </cell>
        </row>
        <row r="679">
          <cell r="A679" t="str">
            <v>5985</v>
          </cell>
        </row>
        <row r="680">
          <cell r="A680" t="str">
            <v>5985</v>
          </cell>
        </row>
        <row r="681">
          <cell r="A681" t="str">
            <v>5985</v>
          </cell>
        </row>
        <row r="682">
          <cell r="A682" t="str">
            <v>5985</v>
          </cell>
        </row>
        <row r="683">
          <cell r="A683" t="str">
            <v>5985</v>
          </cell>
        </row>
        <row r="684">
          <cell r="A684" t="str">
            <v>6005</v>
          </cell>
        </row>
        <row r="685">
          <cell r="A685" t="str">
            <v>6005</v>
          </cell>
        </row>
        <row r="686">
          <cell r="A686" t="str">
            <v>6010</v>
          </cell>
        </row>
        <row r="687">
          <cell r="A687" t="str">
            <v>6010</v>
          </cell>
        </row>
        <row r="688">
          <cell r="A688" t="str">
            <v>6015</v>
          </cell>
        </row>
        <row r="689">
          <cell r="A689" t="str">
            <v>6015</v>
          </cell>
        </row>
        <row r="690">
          <cell r="A690" t="str">
            <v>6020</v>
          </cell>
        </row>
        <row r="691">
          <cell r="A691" t="str">
            <v>6025</v>
          </cell>
        </row>
        <row r="692">
          <cell r="A692" t="str">
            <v>6025</v>
          </cell>
        </row>
        <row r="693">
          <cell r="A693" t="str">
            <v>6025</v>
          </cell>
        </row>
        <row r="694">
          <cell r="A694" t="str">
            <v>6035</v>
          </cell>
        </row>
        <row r="695">
          <cell r="A695" t="str">
            <v>6035</v>
          </cell>
        </row>
        <row r="696">
          <cell r="A696" t="str">
            <v>6040</v>
          </cell>
        </row>
        <row r="697">
          <cell r="A697" t="str">
            <v>6040</v>
          </cell>
        </row>
        <row r="698">
          <cell r="A698" t="str">
            <v>6045</v>
          </cell>
        </row>
        <row r="699">
          <cell r="A699" t="str">
            <v>6045</v>
          </cell>
        </row>
        <row r="700">
          <cell r="A700" t="str">
            <v>6050</v>
          </cell>
        </row>
        <row r="701">
          <cell r="A701" t="str">
            <v>6050</v>
          </cell>
        </row>
        <row r="702">
          <cell r="A702" t="str">
            <v>6065</v>
          </cell>
        </row>
        <row r="703">
          <cell r="A703" t="str">
            <v>6065</v>
          </cell>
        </row>
        <row r="704">
          <cell r="A704" t="str">
            <v>6090</v>
          </cell>
        </row>
        <row r="705">
          <cell r="A705" t="str">
            <v>6090</v>
          </cell>
        </row>
        <row r="706">
          <cell r="A706" t="str">
            <v>6090</v>
          </cell>
        </row>
        <row r="707">
          <cell r="A707" t="str">
            <v>6105</v>
          </cell>
        </row>
        <row r="708">
          <cell r="A708" t="str">
            <v>6105</v>
          </cell>
        </row>
        <row r="709">
          <cell r="A709" t="str">
            <v>6110</v>
          </cell>
        </row>
        <row r="710">
          <cell r="A710" t="str">
            <v>6110</v>
          </cell>
        </row>
        <row r="711">
          <cell r="A711" t="str">
            <v>6115</v>
          </cell>
        </row>
        <row r="712">
          <cell r="A712" t="str">
            <v>6115</v>
          </cell>
        </row>
        <row r="713">
          <cell r="A713" t="str">
            <v>6120</v>
          </cell>
        </row>
        <row r="714">
          <cell r="A714" t="str">
            <v>6120</v>
          </cell>
        </row>
        <row r="715">
          <cell r="A715" t="str">
            <v>6125</v>
          </cell>
        </row>
        <row r="716">
          <cell r="A716" t="str">
            <v>6125</v>
          </cell>
        </row>
        <row r="717">
          <cell r="A717" t="str">
            <v>6130</v>
          </cell>
        </row>
        <row r="718">
          <cell r="A718" t="str">
            <v>6130</v>
          </cell>
        </row>
        <row r="719">
          <cell r="A719" t="str">
            <v>6135</v>
          </cell>
        </row>
        <row r="720">
          <cell r="A720" t="str">
            <v>6135</v>
          </cell>
        </row>
        <row r="721">
          <cell r="A721" t="str">
            <v>6140</v>
          </cell>
        </row>
        <row r="722">
          <cell r="A722" t="str">
            <v>6140</v>
          </cell>
        </row>
        <row r="723">
          <cell r="A723" t="str">
            <v>6145</v>
          </cell>
        </row>
        <row r="724">
          <cell r="A724" t="str">
            <v>6150</v>
          </cell>
        </row>
        <row r="725">
          <cell r="A725" t="str">
            <v>6155</v>
          </cell>
        </row>
        <row r="726">
          <cell r="A726" t="str">
            <v>6155</v>
          </cell>
        </row>
        <row r="727">
          <cell r="A727" t="str">
            <v>6160</v>
          </cell>
        </row>
        <row r="728">
          <cell r="A728" t="str">
            <v>6160</v>
          </cell>
        </row>
        <row r="729">
          <cell r="A729" t="str">
            <v>6160</v>
          </cell>
        </row>
        <row r="730">
          <cell r="A730" t="str">
            <v>6160</v>
          </cell>
        </row>
        <row r="731">
          <cell r="A731" t="str">
            <v>6160</v>
          </cell>
        </row>
        <row r="732">
          <cell r="A732" t="str">
            <v>6160</v>
          </cell>
        </row>
        <row r="733">
          <cell r="A733" t="str">
            <v>6160</v>
          </cell>
        </row>
        <row r="734">
          <cell r="A734" t="str">
            <v>6160</v>
          </cell>
        </row>
        <row r="735">
          <cell r="A735" t="str">
            <v>6165</v>
          </cell>
        </row>
        <row r="736">
          <cell r="A736" t="str">
            <v>6165</v>
          </cell>
        </row>
        <row r="737">
          <cell r="A737" t="str">
            <v>6165</v>
          </cell>
        </row>
        <row r="738">
          <cell r="A738" t="str">
            <v>6185</v>
          </cell>
        </row>
        <row r="739">
          <cell r="A739" t="str">
            <v>6185</v>
          </cell>
        </row>
        <row r="740">
          <cell r="A740" t="str">
            <v>6185</v>
          </cell>
        </row>
        <row r="741">
          <cell r="A741" t="str">
            <v>6185</v>
          </cell>
        </row>
        <row r="742">
          <cell r="A742" t="str">
            <v>6185</v>
          </cell>
        </row>
        <row r="743">
          <cell r="A743" t="str">
            <v>6185</v>
          </cell>
        </row>
        <row r="744">
          <cell r="A744" t="str">
            <v>6200</v>
          </cell>
        </row>
        <row r="745">
          <cell r="A745" t="str">
            <v>6200</v>
          </cell>
        </row>
        <row r="746">
          <cell r="A746" t="str">
            <v>6200</v>
          </cell>
        </row>
        <row r="747">
          <cell r="A747" t="str">
            <v>6200</v>
          </cell>
        </row>
        <row r="748">
          <cell r="A748" t="str">
            <v>6200</v>
          </cell>
        </row>
        <row r="749">
          <cell r="A749" t="str">
            <v>6200</v>
          </cell>
        </row>
        <row r="750">
          <cell r="A750" t="str">
            <v>6200</v>
          </cell>
        </row>
        <row r="751">
          <cell r="A751" t="str">
            <v>6200</v>
          </cell>
        </row>
        <row r="752">
          <cell r="A752" t="str">
            <v>6215</v>
          </cell>
        </row>
        <row r="753">
          <cell r="A753" t="str">
            <v>6220</v>
          </cell>
        </row>
        <row r="754">
          <cell r="A754" t="str">
            <v>6225</v>
          </cell>
        </row>
        <row r="755">
          <cell r="A755" t="str">
            <v>6225</v>
          </cell>
        </row>
        <row r="756">
          <cell r="A756" t="str">
            <v>6230</v>
          </cell>
        </row>
        <row r="757">
          <cell r="A757" t="str">
            <v>6230</v>
          </cell>
        </row>
        <row r="758">
          <cell r="A758" t="str">
            <v>6255</v>
          </cell>
        </row>
        <row r="759">
          <cell r="A759" t="str">
            <v>6255</v>
          </cell>
        </row>
        <row r="760">
          <cell r="A760" t="str">
            <v>6255</v>
          </cell>
        </row>
        <row r="761">
          <cell r="A761" t="str">
            <v>6255</v>
          </cell>
        </row>
        <row r="762">
          <cell r="A762" t="str">
            <v>6255</v>
          </cell>
        </row>
        <row r="763">
          <cell r="A763" t="str">
            <v>6255</v>
          </cell>
        </row>
        <row r="764">
          <cell r="A764" t="str">
            <v>6255</v>
          </cell>
        </row>
        <row r="765">
          <cell r="A765" t="str">
            <v>6255</v>
          </cell>
        </row>
        <row r="766">
          <cell r="A766" t="str">
            <v>6255</v>
          </cell>
        </row>
        <row r="767">
          <cell r="A767" t="str">
            <v>6255</v>
          </cell>
        </row>
        <row r="768">
          <cell r="A768" t="str">
            <v>6255</v>
          </cell>
        </row>
        <row r="769">
          <cell r="A769" t="str">
            <v>6255</v>
          </cell>
        </row>
        <row r="770">
          <cell r="A770" t="str">
            <v>6255</v>
          </cell>
        </row>
        <row r="771">
          <cell r="A771" t="str">
            <v>6255</v>
          </cell>
        </row>
        <row r="772">
          <cell r="A772" t="str">
            <v>6255</v>
          </cell>
        </row>
        <row r="773">
          <cell r="A773" t="str">
            <v>6255</v>
          </cell>
        </row>
        <row r="774">
          <cell r="A774" t="str">
            <v>6255</v>
          </cell>
        </row>
        <row r="775">
          <cell r="A775" t="str">
            <v>6255</v>
          </cell>
        </row>
        <row r="776">
          <cell r="A776" t="str">
            <v>6255</v>
          </cell>
        </row>
        <row r="777">
          <cell r="A777" t="str">
            <v>6255</v>
          </cell>
        </row>
        <row r="778">
          <cell r="A778" t="str">
            <v>6255</v>
          </cell>
        </row>
        <row r="779">
          <cell r="A779" t="str">
            <v>6260</v>
          </cell>
        </row>
        <row r="780">
          <cell r="A780" t="str">
            <v>6260</v>
          </cell>
        </row>
        <row r="781">
          <cell r="A781" t="str">
            <v>6260</v>
          </cell>
        </row>
        <row r="782">
          <cell r="A782" t="str">
            <v>6260</v>
          </cell>
        </row>
        <row r="783">
          <cell r="A783" t="str">
            <v>6260</v>
          </cell>
        </row>
        <row r="784">
          <cell r="A784" t="str">
            <v>6260</v>
          </cell>
        </row>
        <row r="785">
          <cell r="A785" t="str">
            <v>6260</v>
          </cell>
        </row>
        <row r="786">
          <cell r="A786" t="str">
            <v>6260</v>
          </cell>
        </row>
        <row r="787">
          <cell r="A787" t="str">
            <v>6260</v>
          </cell>
        </row>
        <row r="788">
          <cell r="A788" t="str">
            <v>6260</v>
          </cell>
        </row>
        <row r="789">
          <cell r="A789" t="str">
            <v>6260</v>
          </cell>
        </row>
        <row r="790">
          <cell r="A790" t="str">
            <v>6260</v>
          </cell>
        </row>
        <row r="791">
          <cell r="A791" t="str">
            <v>6260</v>
          </cell>
        </row>
        <row r="792">
          <cell r="A792" t="str">
            <v>6270</v>
          </cell>
        </row>
        <row r="793">
          <cell r="A793" t="str">
            <v>6270</v>
          </cell>
        </row>
        <row r="794">
          <cell r="A794" t="str">
            <v>6270</v>
          </cell>
        </row>
        <row r="795">
          <cell r="A795" t="str">
            <v>6285</v>
          </cell>
        </row>
        <row r="796">
          <cell r="A796" t="str">
            <v>6285</v>
          </cell>
        </row>
        <row r="797">
          <cell r="A797" t="str">
            <v>6285</v>
          </cell>
        </row>
        <row r="798">
          <cell r="A798" t="str">
            <v>6285</v>
          </cell>
        </row>
        <row r="799">
          <cell r="A799" t="str">
            <v>6285</v>
          </cell>
        </row>
        <row r="800">
          <cell r="A800" t="str">
            <v>6285</v>
          </cell>
        </row>
        <row r="801">
          <cell r="A801" t="str">
            <v>6285</v>
          </cell>
        </row>
        <row r="802">
          <cell r="A802" t="str">
            <v>6285</v>
          </cell>
        </row>
        <row r="803">
          <cell r="A803" t="str">
            <v>6285</v>
          </cell>
        </row>
        <row r="804">
          <cell r="A804" t="str">
            <v>6285</v>
          </cell>
        </row>
        <row r="805">
          <cell r="A805" t="str">
            <v>6285</v>
          </cell>
        </row>
        <row r="806">
          <cell r="A806" t="str">
            <v>6285</v>
          </cell>
        </row>
        <row r="807">
          <cell r="A807" t="str">
            <v>6285</v>
          </cell>
        </row>
        <row r="808">
          <cell r="A808" t="str">
            <v>6285</v>
          </cell>
        </row>
        <row r="809">
          <cell r="A809" t="str">
            <v>6285</v>
          </cell>
        </row>
        <row r="810">
          <cell r="A810" t="str">
            <v>6285</v>
          </cell>
        </row>
        <row r="811">
          <cell r="A811" t="str">
            <v>6285</v>
          </cell>
        </row>
        <row r="812">
          <cell r="A812" t="str">
            <v>6285</v>
          </cell>
        </row>
        <row r="813">
          <cell r="A813" t="str">
            <v>6290</v>
          </cell>
        </row>
        <row r="814">
          <cell r="A814" t="str">
            <v>6290</v>
          </cell>
        </row>
        <row r="815">
          <cell r="A815" t="str">
            <v>6290</v>
          </cell>
        </row>
        <row r="816">
          <cell r="A816" t="str">
            <v>6290</v>
          </cell>
        </row>
        <row r="817">
          <cell r="A817" t="str">
            <v>6290</v>
          </cell>
        </row>
        <row r="818">
          <cell r="A818" t="str">
            <v>6290</v>
          </cell>
        </row>
        <row r="819">
          <cell r="A819" t="str">
            <v>6290</v>
          </cell>
        </row>
        <row r="820">
          <cell r="A820" t="str">
            <v>6290</v>
          </cell>
        </row>
        <row r="821">
          <cell r="A821" t="str">
            <v>6290</v>
          </cell>
        </row>
        <row r="822">
          <cell r="A822" t="str">
            <v>6290</v>
          </cell>
        </row>
        <row r="823">
          <cell r="A823" t="str">
            <v>6290</v>
          </cell>
        </row>
        <row r="824">
          <cell r="A824" t="str">
            <v>6295</v>
          </cell>
        </row>
        <row r="825">
          <cell r="A825" t="str">
            <v>6295</v>
          </cell>
        </row>
        <row r="826">
          <cell r="A826" t="str">
            <v>6295</v>
          </cell>
        </row>
        <row r="827">
          <cell r="A827" t="str">
            <v>6295</v>
          </cell>
        </row>
        <row r="828">
          <cell r="A828" t="str">
            <v>6295</v>
          </cell>
        </row>
        <row r="829">
          <cell r="A829" t="str">
            <v>6295</v>
          </cell>
        </row>
        <row r="830">
          <cell r="A830" t="str">
            <v>6295</v>
          </cell>
        </row>
        <row r="831">
          <cell r="A831" t="str">
            <v>6300</v>
          </cell>
        </row>
        <row r="832">
          <cell r="A832" t="str">
            <v>6300</v>
          </cell>
        </row>
        <row r="833">
          <cell r="A833" t="str">
            <v>6300</v>
          </cell>
        </row>
        <row r="834">
          <cell r="A834" t="str">
            <v>6300</v>
          </cell>
        </row>
        <row r="835">
          <cell r="A835" t="str">
            <v>6300</v>
          </cell>
        </row>
        <row r="836">
          <cell r="A836" t="str">
            <v>6300</v>
          </cell>
        </row>
        <row r="837">
          <cell r="A837" t="str">
            <v>6300</v>
          </cell>
        </row>
        <row r="838">
          <cell r="A838" t="str">
            <v>6300</v>
          </cell>
        </row>
        <row r="839">
          <cell r="A839" t="str">
            <v>6305</v>
          </cell>
        </row>
        <row r="840">
          <cell r="A840" t="str">
            <v>6305</v>
          </cell>
        </row>
        <row r="841">
          <cell r="A841" t="str">
            <v>6305</v>
          </cell>
        </row>
        <row r="842">
          <cell r="A842" t="str">
            <v>6305</v>
          </cell>
        </row>
        <row r="843">
          <cell r="A843" t="str">
            <v>6305</v>
          </cell>
        </row>
        <row r="844">
          <cell r="A844" t="str">
            <v>6305</v>
          </cell>
        </row>
        <row r="845">
          <cell r="A845" t="str">
            <v>6305</v>
          </cell>
        </row>
        <row r="846">
          <cell r="A846" t="str">
            <v>6305</v>
          </cell>
        </row>
        <row r="847">
          <cell r="A847" t="str">
            <v>6305</v>
          </cell>
        </row>
        <row r="848">
          <cell r="A848" t="str">
            <v>6305</v>
          </cell>
        </row>
        <row r="849">
          <cell r="A849" t="str">
            <v>6305</v>
          </cell>
        </row>
        <row r="850">
          <cell r="A850" t="str">
            <v>6305</v>
          </cell>
        </row>
        <row r="851">
          <cell r="A851" t="str">
            <v>6305</v>
          </cell>
        </row>
        <row r="852">
          <cell r="A852" t="str">
            <v>6305</v>
          </cell>
        </row>
        <row r="853">
          <cell r="A853" t="str">
            <v>6305</v>
          </cell>
        </row>
        <row r="854">
          <cell r="A854" t="str">
            <v>6305</v>
          </cell>
        </row>
        <row r="855">
          <cell r="A855" t="str">
            <v>6305</v>
          </cell>
        </row>
        <row r="856">
          <cell r="A856" t="str">
            <v>6305</v>
          </cell>
        </row>
        <row r="857">
          <cell r="A857" t="str">
            <v>6305</v>
          </cell>
        </row>
        <row r="858">
          <cell r="A858" t="str">
            <v>6310</v>
          </cell>
        </row>
        <row r="859">
          <cell r="A859" t="str">
            <v>6310</v>
          </cell>
        </row>
        <row r="860">
          <cell r="A860" t="str">
            <v>6310</v>
          </cell>
        </row>
        <row r="861">
          <cell r="A861" t="str">
            <v>6310</v>
          </cell>
        </row>
        <row r="862">
          <cell r="A862" t="str">
            <v>6310</v>
          </cell>
        </row>
        <row r="863">
          <cell r="A863" t="str">
            <v>6310</v>
          </cell>
        </row>
        <row r="864">
          <cell r="A864" t="str">
            <v>6310</v>
          </cell>
        </row>
        <row r="865">
          <cell r="A865" t="str">
            <v>6310</v>
          </cell>
        </row>
        <row r="866">
          <cell r="A866" t="str">
            <v>6310</v>
          </cell>
        </row>
        <row r="867">
          <cell r="A867" t="str">
            <v>6310</v>
          </cell>
        </row>
        <row r="868">
          <cell r="A868" t="str">
            <v>6310</v>
          </cell>
        </row>
        <row r="869">
          <cell r="A869" t="str">
            <v>6310</v>
          </cell>
        </row>
        <row r="870">
          <cell r="A870" t="str">
            <v>6310</v>
          </cell>
        </row>
        <row r="871">
          <cell r="A871" t="str">
            <v>6310</v>
          </cell>
        </row>
        <row r="872">
          <cell r="A872" t="str">
            <v>6310</v>
          </cell>
        </row>
        <row r="873">
          <cell r="A873" t="str">
            <v>6310</v>
          </cell>
        </row>
        <row r="874">
          <cell r="A874" t="str">
            <v>6310</v>
          </cell>
        </row>
        <row r="875">
          <cell r="A875" t="str">
            <v>6320</v>
          </cell>
        </row>
        <row r="876">
          <cell r="A876" t="str">
            <v>6320</v>
          </cell>
        </row>
        <row r="877">
          <cell r="A877" t="str">
            <v>6325</v>
          </cell>
        </row>
        <row r="878">
          <cell r="A878" t="str">
            <v>6325</v>
          </cell>
        </row>
        <row r="879">
          <cell r="A879" t="str">
            <v>6325</v>
          </cell>
        </row>
        <row r="880">
          <cell r="A880" t="str">
            <v>6325</v>
          </cell>
        </row>
        <row r="881">
          <cell r="A881" t="str">
            <v>6330</v>
          </cell>
        </row>
        <row r="882">
          <cell r="A882" t="str">
            <v>6330</v>
          </cell>
        </row>
        <row r="883">
          <cell r="A883" t="str">
            <v>6330</v>
          </cell>
        </row>
        <row r="884">
          <cell r="A884" t="str">
            <v>6335</v>
          </cell>
        </row>
        <row r="885">
          <cell r="A885" t="str">
            <v>6335</v>
          </cell>
        </row>
        <row r="886">
          <cell r="A886" t="str">
            <v>6335</v>
          </cell>
        </row>
        <row r="887">
          <cell r="A887" t="str">
            <v>6340</v>
          </cell>
        </row>
        <row r="888">
          <cell r="A888" t="str">
            <v>6340</v>
          </cell>
        </row>
        <row r="889">
          <cell r="A889" t="str">
            <v>6345</v>
          </cell>
        </row>
        <row r="890">
          <cell r="A890" t="str">
            <v>6345</v>
          </cell>
        </row>
        <row r="891">
          <cell r="A891" t="str">
            <v>6345</v>
          </cell>
        </row>
        <row r="892">
          <cell r="A892" t="str">
            <v>6345</v>
          </cell>
        </row>
        <row r="893">
          <cell r="A893" t="str">
            <v>6355</v>
          </cell>
        </row>
        <row r="894">
          <cell r="A894" t="str">
            <v>6360</v>
          </cell>
        </row>
        <row r="895">
          <cell r="A895" t="str">
            <v>6360</v>
          </cell>
        </row>
        <row r="896">
          <cell r="A896" t="str">
            <v>6360</v>
          </cell>
        </row>
        <row r="897">
          <cell r="A897" t="str">
            <v>6360</v>
          </cell>
        </row>
        <row r="898">
          <cell r="A898" t="str">
            <v>6360</v>
          </cell>
        </row>
        <row r="899">
          <cell r="A899" t="str">
            <v>6360</v>
          </cell>
        </row>
        <row r="900">
          <cell r="A900" t="str">
            <v>6360</v>
          </cell>
        </row>
        <row r="901">
          <cell r="A901" t="str">
            <v>6360</v>
          </cell>
        </row>
        <row r="902">
          <cell r="A902" t="str">
            <v>6360</v>
          </cell>
        </row>
        <row r="903">
          <cell r="A903" t="str">
            <v>6370</v>
          </cell>
        </row>
        <row r="904">
          <cell r="A904" t="str">
            <v>6385</v>
          </cell>
        </row>
        <row r="905">
          <cell r="A905" t="str">
            <v>6385</v>
          </cell>
        </row>
        <row r="906">
          <cell r="A906" t="str">
            <v>6385</v>
          </cell>
        </row>
        <row r="907">
          <cell r="A907" t="str">
            <v>6385</v>
          </cell>
        </row>
        <row r="908">
          <cell r="A908" t="str">
            <v>6390</v>
          </cell>
        </row>
        <row r="909">
          <cell r="A909" t="str">
            <v>6400</v>
          </cell>
        </row>
        <row r="910">
          <cell r="A910" t="str">
            <v>6400</v>
          </cell>
        </row>
        <row r="911">
          <cell r="A911" t="str">
            <v>6400</v>
          </cell>
        </row>
        <row r="912">
          <cell r="A912" t="str">
            <v>6410</v>
          </cell>
        </row>
        <row r="913">
          <cell r="A913" t="str">
            <v>6410</v>
          </cell>
        </row>
        <row r="914">
          <cell r="A914" t="str">
            <v>6410</v>
          </cell>
        </row>
        <row r="915">
          <cell r="A915" t="str">
            <v>6410</v>
          </cell>
        </row>
        <row r="916">
          <cell r="A916" t="str">
            <v>6445</v>
          </cell>
        </row>
        <row r="917">
          <cell r="A917" t="str">
            <v>6445</v>
          </cell>
        </row>
        <row r="918">
          <cell r="A918" t="str">
            <v>6445</v>
          </cell>
        </row>
        <row r="919">
          <cell r="A919" t="str">
            <v>6445</v>
          </cell>
        </row>
        <row r="920">
          <cell r="A920" t="str">
            <v>6445</v>
          </cell>
        </row>
        <row r="921">
          <cell r="A921" t="str">
            <v>6445</v>
          </cell>
        </row>
        <row r="922">
          <cell r="A922" t="str">
            <v>6445</v>
          </cell>
        </row>
        <row r="923">
          <cell r="A923" t="str">
            <v>6445</v>
          </cell>
        </row>
        <row r="924">
          <cell r="A924" t="str">
            <v>6445</v>
          </cell>
        </row>
        <row r="925">
          <cell r="A925" t="str">
            <v>6445</v>
          </cell>
        </row>
        <row r="926">
          <cell r="A926" t="str">
            <v>6445</v>
          </cell>
        </row>
        <row r="927">
          <cell r="A927" t="str">
            <v>6445</v>
          </cell>
        </row>
        <row r="928">
          <cell r="A928" t="str">
            <v>6445</v>
          </cell>
        </row>
        <row r="929">
          <cell r="A929" t="str">
            <v>6445</v>
          </cell>
        </row>
        <row r="930">
          <cell r="A930" t="str">
            <v>6445</v>
          </cell>
        </row>
        <row r="931">
          <cell r="A931" t="str">
            <v>6445</v>
          </cell>
        </row>
        <row r="932">
          <cell r="A932" t="str">
            <v>6445</v>
          </cell>
        </row>
        <row r="933">
          <cell r="A933" t="str">
            <v>6445</v>
          </cell>
        </row>
        <row r="934">
          <cell r="A934" t="str">
            <v>6445</v>
          </cell>
        </row>
        <row r="935">
          <cell r="A935" t="str">
            <v>6445</v>
          </cell>
        </row>
        <row r="936">
          <cell r="A936" t="str">
            <v>6445</v>
          </cell>
        </row>
        <row r="937">
          <cell r="A937" t="str">
            <v>6445</v>
          </cell>
        </row>
        <row r="938">
          <cell r="A938" t="str">
            <v>6445</v>
          </cell>
        </row>
        <row r="939">
          <cell r="A939" t="str">
            <v>6445</v>
          </cell>
        </row>
        <row r="940">
          <cell r="A940" t="str">
            <v>6455</v>
          </cell>
        </row>
        <row r="941">
          <cell r="A941" t="str">
            <v>6455</v>
          </cell>
        </row>
        <row r="942">
          <cell r="A942" t="str">
            <v>6455</v>
          </cell>
        </row>
        <row r="943">
          <cell r="A943" t="str">
            <v>6455</v>
          </cell>
        </row>
        <row r="944">
          <cell r="A944" t="str">
            <v>6455</v>
          </cell>
        </row>
        <row r="945">
          <cell r="A945" t="str">
            <v>6455</v>
          </cell>
        </row>
        <row r="946">
          <cell r="A946" t="str">
            <v>6455</v>
          </cell>
        </row>
        <row r="947">
          <cell r="A947" t="str">
            <v>6455</v>
          </cell>
        </row>
        <row r="948">
          <cell r="A948" t="str">
            <v>6455</v>
          </cell>
        </row>
        <row r="949">
          <cell r="A949" t="str">
            <v>6455</v>
          </cell>
        </row>
        <row r="950">
          <cell r="A950" t="str">
            <v>6455</v>
          </cell>
        </row>
        <row r="951">
          <cell r="A951" t="str">
            <v>6455</v>
          </cell>
        </row>
        <row r="952">
          <cell r="A952" t="str">
            <v>6455</v>
          </cell>
        </row>
        <row r="953">
          <cell r="A953" t="str">
            <v>6455</v>
          </cell>
        </row>
        <row r="954">
          <cell r="A954" t="str">
            <v>6455</v>
          </cell>
        </row>
        <row r="955">
          <cell r="A955" t="str">
            <v>6455</v>
          </cell>
        </row>
        <row r="956">
          <cell r="A956" t="str">
            <v>6455</v>
          </cell>
        </row>
        <row r="957">
          <cell r="A957" t="str">
            <v>6455</v>
          </cell>
        </row>
        <row r="958">
          <cell r="A958" t="str">
            <v>6460</v>
          </cell>
        </row>
        <row r="959">
          <cell r="A959" t="str">
            <v>6460</v>
          </cell>
        </row>
        <row r="960">
          <cell r="A960" t="str">
            <v>6460</v>
          </cell>
        </row>
        <row r="961">
          <cell r="A961" t="str">
            <v>6460</v>
          </cell>
        </row>
        <row r="962">
          <cell r="A962" t="str">
            <v>6460</v>
          </cell>
        </row>
        <row r="963">
          <cell r="A963" t="str">
            <v>6460</v>
          </cell>
        </row>
        <row r="964">
          <cell r="A964" t="str">
            <v>6460</v>
          </cell>
        </row>
        <row r="965">
          <cell r="A965" t="str">
            <v>6460</v>
          </cell>
        </row>
        <row r="966">
          <cell r="A966" t="str">
            <v>6460</v>
          </cell>
        </row>
        <row r="967">
          <cell r="A967" t="str">
            <v>6460</v>
          </cell>
        </row>
        <row r="968">
          <cell r="A968" t="str">
            <v>6460</v>
          </cell>
        </row>
        <row r="969">
          <cell r="A969" t="str">
            <v>6460</v>
          </cell>
        </row>
        <row r="970">
          <cell r="A970" t="str">
            <v>6460</v>
          </cell>
        </row>
        <row r="971">
          <cell r="A971" t="str">
            <v>6460</v>
          </cell>
        </row>
        <row r="972">
          <cell r="A972" t="str">
            <v>6460</v>
          </cell>
        </row>
        <row r="973">
          <cell r="A973" t="str">
            <v>6460</v>
          </cell>
        </row>
        <row r="974">
          <cell r="A974" t="str">
            <v>6460</v>
          </cell>
        </row>
        <row r="975">
          <cell r="A975" t="str">
            <v>6460</v>
          </cell>
        </row>
        <row r="976">
          <cell r="A976" t="str">
            <v>6460</v>
          </cell>
        </row>
        <row r="977">
          <cell r="A977" t="str">
            <v>6460</v>
          </cell>
        </row>
        <row r="978">
          <cell r="A978" t="str">
            <v>6460</v>
          </cell>
        </row>
        <row r="979">
          <cell r="A979" t="str">
            <v>6485</v>
          </cell>
        </row>
        <row r="980">
          <cell r="A980" t="str">
            <v>6485</v>
          </cell>
        </row>
        <row r="981">
          <cell r="A981" t="str">
            <v>6485</v>
          </cell>
        </row>
        <row r="982">
          <cell r="A982" t="str">
            <v>6485</v>
          </cell>
        </row>
        <row r="983">
          <cell r="A983" t="str">
            <v>6485</v>
          </cell>
        </row>
        <row r="984">
          <cell r="A984" t="str">
            <v>6485</v>
          </cell>
        </row>
        <row r="985">
          <cell r="A985" t="str">
            <v>6485</v>
          </cell>
        </row>
        <row r="986">
          <cell r="A986" t="str">
            <v>6485</v>
          </cell>
        </row>
        <row r="987">
          <cell r="A987" t="str">
            <v>6485</v>
          </cell>
        </row>
        <row r="988">
          <cell r="A988" t="str">
            <v>6485</v>
          </cell>
        </row>
        <row r="989">
          <cell r="A989" t="str">
            <v>6485</v>
          </cell>
        </row>
        <row r="990">
          <cell r="A990" t="str">
            <v>6485</v>
          </cell>
        </row>
        <row r="991">
          <cell r="A991" t="str">
            <v>6485</v>
          </cell>
        </row>
        <row r="992">
          <cell r="A992" t="str">
            <v>6485</v>
          </cell>
        </row>
        <row r="993">
          <cell r="A993" t="str">
            <v>6485</v>
          </cell>
        </row>
        <row r="994">
          <cell r="A994" t="str">
            <v>6485</v>
          </cell>
        </row>
        <row r="995">
          <cell r="A995" t="str">
            <v>6485</v>
          </cell>
        </row>
        <row r="996">
          <cell r="A996" t="str">
            <v>6485</v>
          </cell>
        </row>
        <row r="997">
          <cell r="A997" t="str">
            <v>6485</v>
          </cell>
        </row>
        <row r="998">
          <cell r="A998" t="str">
            <v>6505</v>
          </cell>
        </row>
        <row r="999">
          <cell r="A999" t="str">
            <v>6505</v>
          </cell>
        </row>
        <row r="1000">
          <cell r="A1000" t="str">
            <v>6505</v>
          </cell>
        </row>
        <row r="1001">
          <cell r="A1001" t="str">
            <v>6510</v>
          </cell>
        </row>
        <row r="1002">
          <cell r="A1002" t="str">
            <v>6510</v>
          </cell>
        </row>
        <row r="1003">
          <cell r="A1003" t="str">
            <v>6510</v>
          </cell>
        </row>
        <row r="1004">
          <cell r="A1004" t="str">
            <v>6510</v>
          </cell>
        </row>
        <row r="1005">
          <cell r="A1005" t="str">
            <v>6510</v>
          </cell>
        </row>
        <row r="1006">
          <cell r="A1006" t="str">
            <v>6510</v>
          </cell>
        </row>
        <row r="1007">
          <cell r="A1007" t="str">
            <v>6510</v>
          </cell>
        </row>
        <row r="1008">
          <cell r="A1008" t="str">
            <v>6510</v>
          </cell>
        </row>
        <row r="1009">
          <cell r="A1009" t="str">
            <v>6510</v>
          </cell>
        </row>
        <row r="1010">
          <cell r="A1010" t="str">
            <v>6510</v>
          </cell>
        </row>
        <row r="1011">
          <cell r="A1011" t="str">
            <v>6510</v>
          </cell>
        </row>
        <row r="1012">
          <cell r="A1012" t="str">
            <v>6510</v>
          </cell>
        </row>
        <row r="1013">
          <cell r="A1013" t="str">
            <v>6510</v>
          </cell>
        </row>
        <row r="1014">
          <cell r="A1014" t="str">
            <v>6510</v>
          </cell>
        </row>
        <row r="1015">
          <cell r="A1015" t="str">
            <v>6510</v>
          </cell>
        </row>
        <row r="1016">
          <cell r="A1016" t="str">
            <v>6510</v>
          </cell>
        </row>
        <row r="1017">
          <cell r="A1017" t="str">
            <v>6510</v>
          </cell>
        </row>
        <row r="1018">
          <cell r="A1018" t="str">
            <v>6510</v>
          </cell>
        </row>
        <row r="1019">
          <cell r="A1019" t="str">
            <v>6510</v>
          </cell>
        </row>
        <row r="1020">
          <cell r="A1020" t="str">
            <v>6510</v>
          </cell>
        </row>
        <row r="1021">
          <cell r="A1021" t="str">
            <v>6520</v>
          </cell>
        </row>
        <row r="1022">
          <cell r="A1022" t="str">
            <v>6520</v>
          </cell>
        </row>
        <row r="1023">
          <cell r="A1023" t="str">
            <v>6520</v>
          </cell>
        </row>
        <row r="1024">
          <cell r="A1024" t="str">
            <v>6520</v>
          </cell>
        </row>
        <row r="1025">
          <cell r="A1025" t="str">
            <v>6520</v>
          </cell>
        </row>
        <row r="1026">
          <cell r="A1026" t="str">
            <v>6520</v>
          </cell>
        </row>
        <row r="1027">
          <cell r="A1027" t="str">
            <v>6520</v>
          </cell>
        </row>
        <row r="1028">
          <cell r="A1028" t="str">
            <v>6520</v>
          </cell>
        </row>
        <row r="1029">
          <cell r="A1029" t="str">
            <v>6520</v>
          </cell>
        </row>
        <row r="1030">
          <cell r="A1030" t="str">
            <v>6520</v>
          </cell>
        </row>
        <row r="1031">
          <cell r="A1031" t="str">
            <v>6520</v>
          </cell>
        </row>
        <row r="1032">
          <cell r="A1032" t="str">
            <v>6520</v>
          </cell>
        </row>
        <row r="1033">
          <cell r="A1033" t="str">
            <v>6520</v>
          </cell>
        </row>
        <row r="1034">
          <cell r="A1034" t="str">
            <v>6520</v>
          </cell>
        </row>
        <row r="1035">
          <cell r="A1035" t="str">
            <v>6520</v>
          </cell>
        </row>
        <row r="1036">
          <cell r="A1036" t="str">
            <v>6520</v>
          </cell>
        </row>
        <row r="1037">
          <cell r="A1037" t="str">
            <v>6520</v>
          </cell>
        </row>
        <row r="1038">
          <cell r="A1038" t="str">
            <v>6520</v>
          </cell>
        </row>
        <row r="1039">
          <cell r="A1039" t="str">
            <v>6520</v>
          </cell>
        </row>
        <row r="1040">
          <cell r="A1040" t="str">
            <v>6520</v>
          </cell>
        </row>
        <row r="1041">
          <cell r="A1041" t="str">
            <v>6520</v>
          </cell>
        </row>
        <row r="1042">
          <cell r="A1042" t="str">
            <v>6525</v>
          </cell>
        </row>
        <row r="1043">
          <cell r="A1043" t="str">
            <v>6525</v>
          </cell>
        </row>
        <row r="1044">
          <cell r="A1044" t="str">
            <v>6525</v>
          </cell>
        </row>
        <row r="1045">
          <cell r="A1045" t="str">
            <v>6525</v>
          </cell>
        </row>
        <row r="1046">
          <cell r="A1046" t="str">
            <v>6525</v>
          </cell>
        </row>
        <row r="1047">
          <cell r="A1047" t="str">
            <v>6525</v>
          </cell>
        </row>
        <row r="1048">
          <cell r="A1048" t="str">
            <v>6525</v>
          </cell>
        </row>
        <row r="1049">
          <cell r="A1049" t="str">
            <v>6525</v>
          </cell>
        </row>
        <row r="1050">
          <cell r="A1050" t="str">
            <v>6525</v>
          </cell>
        </row>
        <row r="1051">
          <cell r="A1051" t="str">
            <v>6525</v>
          </cell>
        </row>
        <row r="1052">
          <cell r="A1052" t="str">
            <v>6525</v>
          </cell>
        </row>
        <row r="1053">
          <cell r="A1053" t="str">
            <v>6525</v>
          </cell>
        </row>
        <row r="1054">
          <cell r="A1054" t="str">
            <v>6525</v>
          </cell>
        </row>
        <row r="1055">
          <cell r="A1055" t="str">
            <v>6525</v>
          </cell>
        </row>
        <row r="1056">
          <cell r="A1056" t="str">
            <v>6525</v>
          </cell>
        </row>
        <row r="1057">
          <cell r="A1057" t="str">
            <v>6525</v>
          </cell>
        </row>
        <row r="1058">
          <cell r="A1058" t="str">
            <v>6525</v>
          </cell>
        </row>
        <row r="1059">
          <cell r="A1059" t="str">
            <v>6525</v>
          </cell>
        </row>
        <row r="1060">
          <cell r="A1060" t="str">
            <v>6525</v>
          </cell>
        </row>
        <row r="1061">
          <cell r="A1061" t="str">
            <v>6525</v>
          </cell>
        </row>
        <row r="1062">
          <cell r="A1062" t="str">
            <v>6525</v>
          </cell>
        </row>
        <row r="1063">
          <cell r="A1063" t="str">
            <v>6530</v>
          </cell>
        </row>
        <row r="1064">
          <cell r="A1064" t="str">
            <v>6530</v>
          </cell>
        </row>
        <row r="1065">
          <cell r="A1065" t="str">
            <v>6530</v>
          </cell>
        </row>
        <row r="1066">
          <cell r="A1066" t="str">
            <v>6530</v>
          </cell>
        </row>
        <row r="1067">
          <cell r="A1067" t="str">
            <v>6530</v>
          </cell>
        </row>
        <row r="1068">
          <cell r="A1068" t="str">
            <v>6530</v>
          </cell>
        </row>
        <row r="1069">
          <cell r="A1069" t="str">
            <v>6530</v>
          </cell>
        </row>
        <row r="1070">
          <cell r="A1070" t="str">
            <v>6530</v>
          </cell>
        </row>
        <row r="1071">
          <cell r="A1071" t="str">
            <v>6530</v>
          </cell>
        </row>
        <row r="1072">
          <cell r="A1072" t="str">
            <v>6530</v>
          </cell>
        </row>
        <row r="1073">
          <cell r="A1073" t="str">
            <v>6530</v>
          </cell>
        </row>
        <row r="1074">
          <cell r="A1074" t="str">
            <v>6530</v>
          </cell>
        </row>
        <row r="1075">
          <cell r="A1075" t="str">
            <v>6530</v>
          </cell>
        </row>
        <row r="1076">
          <cell r="A1076" t="str">
            <v>6530</v>
          </cell>
        </row>
        <row r="1077">
          <cell r="A1077" t="str">
            <v>6530</v>
          </cell>
        </row>
        <row r="1078">
          <cell r="A1078" t="str">
            <v>6530</v>
          </cell>
        </row>
        <row r="1079">
          <cell r="A1079" t="str">
            <v>6530</v>
          </cell>
        </row>
        <row r="1080">
          <cell r="A1080" t="str">
            <v>6530</v>
          </cell>
        </row>
        <row r="1081">
          <cell r="A1081" t="str">
            <v>6530</v>
          </cell>
        </row>
        <row r="1082">
          <cell r="A1082" t="str">
            <v>6530</v>
          </cell>
        </row>
        <row r="1083">
          <cell r="A1083" t="str">
            <v>6530</v>
          </cell>
        </row>
        <row r="1084">
          <cell r="A1084" t="str">
            <v>6530</v>
          </cell>
        </row>
        <row r="1085">
          <cell r="A1085" t="str">
            <v>6535</v>
          </cell>
        </row>
        <row r="1086">
          <cell r="A1086" t="str">
            <v>6535</v>
          </cell>
        </row>
        <row r="1087">
          <cell r="A1087" t="str">
            <v>6535</v>
          </cell>
        </row>
        <row r="1088">
          <cell r="A1088" t="str">
            <v>6535</v>
          </cell>
        </row>
        <row r="1089">
          <cell r="A1089" t="str">
            <v>6535</v>
          </cell>
        </row>
        <row r="1090">
          <cell r="A1090" t="str">
            <v>6535</v>
          </cell>
        </row>
        <row r="1091">
          <cell r="A1091" t="str">
            <v>6535</v>
          </cell>
        </row>
        <row r="1092">
          <cell r="A1092" t="str">
            <v>6535</v>
          </cell>
        </row>
        <row r="1093">
          <cell r="A1093" t="str">
            <v>6535</v>
          </cell>
        </row>
        <row r="1094">
          <cell r="A1094" t="str">
            <v>6535</v>
          </cell>
        </row>
        <row r="1095">
          <cell r="A1095" t="str">
            <v>6535</v>
          </cell>
        </row>
        <row r="1096">
          <cell r="A1096" t="str">
            <v>6535</v>
          </cell>
        </row>
        <row r="1097">
          <cell r="A1097" t="str">
            <v>6535</v>
          </cell>
        </row>
        <row r="1098">
          <cell r="A1098" t="str">
            <v>6535</v>
          </cell>
        </row>
        <row r="1099">
          <cell r="A1099" t="str">
            <v>6535</v>
          </cell>
        </row>
        <row r="1100">
          <cell r="A1100" t="str">
            <v>6535</v>
          </cell>
        </row>
        <row r="1101">
          <cell r="A1101" t="str">
            <v>6535</v>
          </cell>
        </row>
        <row r="1102">
          <cell r="A1102" t="str">
            <v>6535</v>
          </cell>
        </row>
        <row r="1103">
          <cell r="A1103" t="str">
            <v>6535</v>
          </cell>
        </row>
        <row r="1104">
          <cell r="A1104" t="str">
            <v>6535</v>
          </cell>
        </row>
        <row r="1105">
          <cell r="A1105" t="str">
            <v>6540</v>
          </cell>
        </row>
        <row r="1106">
          <cell r="A1106" t="str">
            <v>6540</v>
          </cell>
        </row>
        <row r="1107">
          <cell r="A1107" t="str">
            <v>6540</v>
          </cell>
        </row>
        <row r="1108">
          <cell r="A1108" t="str">
            <v>6540</v>
          </cell>
        </row>
        <row r="1109">
          <cell r="A1109" t="str">
            <v>6540</v>
          </cell>
        </row>
        <row r="1110">
          <cell r="A1110" t="str">
            <v>6540</v>
          </cell>
        </row>
        <row r="1111">
          <cell r="A1111" t="str">
            <v>6540</v>
          </cell>
        </row>
        <row r="1112">
          <cell r="A1112" t="str">
            <v>6540</v>
          </cell>
        </row>
        <row r="1113">
          <cell r="A1113" t="str">
            <v>6540</v>
          </cell>
        </row>
        <row r="1114">
          <cell r="A1114" t="str">
            <v>6540</v>
          </cell>
        </row>
        <row r="1115">
          <cell r="A1115" t="str">
            <v>6540</v>
          </cell>
        </row>
        <row r="1116">
          <cell r="A1116" t="str">
            <v>6540</v>
          </cell>
        </row>
        <row r="1117">
          <cell r="A1117" t="str">
            <v>6540</v>
          </cell>
        </row>
        <row r="1118">
          <cell r="A1118" t="str">
            <v>6540</v>
          </cell>
        </row>
        <row r="1119">
          <cell r="A1119" t="str">
            <v>6540</v>
          </cell>
        </row>
        <row r="1120">
          <cell r="A1120" t="str">
            <v>6540</v>
          </cell>
        </row>
        <row r="1121">
          <cell r="A1121" t="str">
            <v>6540</v>
          </cell>
        </row>
        <row r="1122">
          <cell r="A1122" t="str">
            <v>6540</v>
          </cell>
        </row>
        <row r="1123">
          <cell r="A1123" t="str">
            <v>6540</v>
          </cell>
        </row>
        <row r="1124">
          <cell r="A1124" t="str">
            <v>6540</v>
          </cell>
        </row>
        <row r="1125">
          <cell r="A1125" t="str">
            <v>6545</v>
          </cell>
        </row>
        <row r="1126">
          <cell r="A1126" t="str">
            <v>6545</v>
          </cell>
        </row>
        <row r="1127">
          <cell r="A1127" t="str">
            <v>6545</v>
          </cell>
        </row>
        <row r="1128">
          <cell r="A1128" t="str">
            <v>6545</v>
          </cell>
        </row>
        <row r="1129">
          <cell r="A1129" t="str">
            <v>6545</v>
          </cell>
        </row>
        <row r="1130">
          <cell r="A1130" t="str">
            <v>6545</v>
          </cell>
        </row>
        <row r="1131">
          <cell r="A1131" t="str">
            <v>6545</v>
          </cell>
        </row>
        <row r="1132">
          <cell r="A1132" t="str">
            <v>6545</v>
          </cell>
        </row>
        <row r="1133">
          <cell r="A1133" t="str">
            <v>6545</v>
          </cell>
        </row>
        <row r="1134">
          <cell r="A1134" t="str">
            <v>6545</v>
          </cell>
        </row>
        <row r="1135">
          <cell r="A1135" t="str">
            <v>6545</v>
          </cell>
        </row>
        <row r="1136">
          <cell r="A1136" t="str">
            <v>6545</v>
          </cell>
        </row>
        <row r="1137">
          <cell r="A1137" t="str">
            <v>6545</v>
          </cell>
        </row>
        <row r="1138">
          <cell r="A1138" t="str">
            <v>6545</v>
          </cell>
        </row>
        <row r="1139">
          <cell r="A1139" t="str">
            <v>6545</v>
          </cell>
        </row>
        <row r="1140">
          <cell r="A1140" t="str">
            <v>6545</v>
          </cell>
        </row>
        <row r="1141">
          <cell r="A1141" t="str">
            <v>6545</v>
          </cell>
        </row>
        <row r="1142">
          <cell r="A1142" t="str">
            <v>6550</v>
          </cell>
        </row>
        <row r="1143">
          <cell r="A1143" t="str">
            <v>6550</v>
          </cell>
        </row>
        <row r="1144">
          <cell r="A1144" t="str">
            <v>6550</v>
          </cell>
        </row>
        <row r="1145">
          <cell r="A1145" t="str">
            <v>6550</v>
          </cell>
        </row>
        <row r="1146">
          <cell r="A1146" t="str">
            <v>6550</v>
          </cell>
        </row>
        <row r="1147">
          <cell r="A1147" t="str">
            <v>6550</v>
          </cell>
        </row>
        <row r="1148">
          <cell r="A1148" t="str">
            <v>6550</v>
          </cell>
        </row>
        <row r="1149">
          <cell r="A1149" t="str">
            <v>6550</v>
          </cell>
        </row>
        <row r="1150">
          <cell r="A1150" t="str">
            <v>6580</v>
          </cell>
        </row>
        <row r="1151">
          <cell r="A1151" t="str">
            <v>6580</v>
          </cell>
        </row>
        <row r="1152">
          <cell r="A1152" t="str">
            <v>6580</v>
          </cell>
        </row>
        <row r="1153">
          <cell r="A1153" t="str">
            <v>6580</v>
          </cell>
        </row>
        <row r="1154">
          <cell r="A1154" t="str">
            <v>6580</v>
          </cell>
        </row>
        <row r="1155">
          <cell r="A1155" t="str">
            <v>6580</v>
          </cell>
        </row>
        <row r="1156">
          <cell r="A1156" t="str">
            <v>6580</v>
          </cell>
        </row>
        <row r="1157">
          <cell r="A1157" t="str">
            <v>6580</v>
          </cell>
        </row>
        <row r="1158">
          <cell r="A1158" t="str">
            <v>6585</v>
          </cell>
        </row>
        <row r="1159">
          <cell r="A1159" t="str">
            <v>6585</v>
          </cell>
        </row>
        <row r="1160">
          <cell r="A1160" t="str">
            <v>6585</v>
          </cell>
        </row>
        <row r="1161">
          <cell r="A1161" t="str">
            <v>6585</v>
          </cell>
        </row>
        <row r="1162">
          <cell r="A1162" t="str">
            <v>6585</v>
          </cell>
        </row>
        <row r="1163">
          <cell r="A1163" t="str">
            <v>6585</v>
          </cell>
        </row>
        <row r="1164">
          <cell r="A1164" t="str">
            <v>6585</v>
          </cell>
        </row>
        <row r="1165">
          <cell r="A1165" t="str">
            <v>6585</v>
          </cell>
        </row>
        <row r="1166">
          <cell r="A1166" t="str">
            <v>6595</v>
          </cell>
        </row>
        <row r="1167">
          <cell r="A1167" t="str">
            <v>6595</v>
          </cell>
        </row>
        <row r="1168">
          <cell r="A1168" t="str">
            <v>6595</v>
          </cell>
        </row>
        <row r="1169">
          <cell r="A1169" t="str">
            <v>6595</v>
          </cell>
        </row>
        <row r="1170">
          <cell r="A1170" t="str">
            <v>6595</v>
          </cell>
        </row>
        <row r="1171">
          <cell r="A1171" t="str">
            <v>6595</v>
          </cell>
        </row>
        <row r="1172">
          <cell r="A1172" t="str">
            <v>6595</v>
          </cell>
        </row>
        <row r="1173">
          <cell r="A1173" t="str">
            <v>6595</v>
          </cell>
        </row>
        <row r="1174">
          <cell r="A1174" t="str">
            <v>6595</v>
          </cell>
        </row>
        <row r="1175">
          <cell r="A1175" t="str">
            <v>6595</v>
          </cell>
        </row>
        <row r="1176">
          <cell r="A1176" t="str">
            <v>6595</v>
          </cell>
        </row>
        <row r="1177">
          <cell r="A1177" t="str">
            <v>6595</v>
          </cell>
        </row>
        <row r="1178">
          <cell r="A1178" t="str">
            <v>6595</v>
          </cell>
        </row>
        <row r="1179">
          <cell r="A1179" t="str">
            <v>6595</v>
          </cell>
        </row>
        <row r="1180">
          <cell r="A1180" t="str">
            <v>6600</v>
          </cell>
        </row>
        <row r="1181">
          <cell r="A1181" t="str">
            <v>6600</v>
          </cell>
        </row>
        <row r="1182">
          <cell r="A1182" t="str">
            <v>6600</v>
          </cell>
        </row>
        <row r="1183">
          <cell r="A1183" t="str">
            <v>6600</v>
          </cell>
        </row>
        <row r="1184">
          <cell r="A1184" t="str">
            <v>6600</v>
          </cell>
        </row>
        <row r="1185">
          <cell r="A1185" t="str">
            <v>6610</v>
          </cell>
        </row>
        <row r="1186">
          <cell r="A1186" t="str">
            <v>6610</v>
          </cell>
        </row>
        <row r="1187">
          <cell r="A1187" t="str">
            <v>6610</v>
          </cell>
        </row>
        <row r="1188">
          <cell r="A1188" t="str">
            <v>6610</v>
          </cell>
        </row>
        <row r="1189">
          <cell r="A1189" t="str">
            <v>6610</v>
          </cell>
        </row>
        <row r="1190">
          <cell r="A1190" t="str">
            <v>6610</v>
          </cell>
        </row>
        <row r="1191">
          <cell r="A1191" t="str">
            <v>6610</v>
          </cell>
        </row>
        <row r="1192">
          <cell r="A1192" t="str">
            <v>6610</v>
          </cell>
        </row>
        <row r="1193">
          <cell r="A1193" t="str">
            <v>6610</v>
          </cell>
        </row>
        <row r="1194">
          <cell r="A1194" t="str">
            <v>6640</v>
          </cell>
        </row>
        <row r="1195">
          <cell r="A1195" t="str">
            <v>6640</v>
          </cell>
        </row>
        <row r="1196">
          <cell r="A1196" t="str">
            <v>6640</v>
          </cell>
        </row>
        <row r="1197">
          <cell r="A1197" t="str">
            <v>6640</v>
          </cell>
        </row>
        <row r="1198">
          <cell r="A1198" t="str">
            <v>6640</v>
          </cell>
        </row>
        <row r="1199">
          <cell r="A1199" t="str">
            <v>6640</v>
          </cell>
        </row>
        <row r="1200">
          <cell r="A1200" t="str">
            <v>6660</v>
          </cell>
        </row>
        <row r="1201">
          <cell r="A1201" t="str">
            <v>6660</v>
          </cell>
        </row>
        <row r="1202">
          <cell r="A1202" t="str">
            <v>6660</v>
          </cell>
        </row>
        <row r="1203">
          <cell r="A1203" t="str">
            <v>6660</v>
          </cell>
        </row>
        <row r="1204">
          <cell r="A1204" t="str">
            <v>6660</v>
          </cell>
        </row>
        <row r="1205">
          <cell r="A1205" t="str">
            <v>6680</v>
          </cell>
        </row>
        <row r="1206">
          <cell r="A1206" t="str">
            <v>6680</v>
          </cell>
        </row>
        <row r="1207">
          <cell r="A1207" t="str">
            <v>6680</v>
          </cell>
        </row>
        <row r="1208">
          <cell r="A1208" t="str">
            <v>6680</v>
          </cell>
        </row>
        <row r="1209">
          <cell r="A1209" t="str">
            <v>6680</v>
          </cell>
        </row>
        <row r="1210">
          <cell r="A1210" t="str">
            <v>6710</v>
          </cell>
        </row>
        <row r="1211">
          <cell r="A1211" t="str">
            <v>6710</v>
          </cell>
        </row>
        <row r="1212">
          <cell r="A1212" t="str">
            <v>6710</v>
          </cell>
        </row>
        <row r="1213">
          <cell r="A1213" t="str">
            <v>6710</v>
          </cell>
        </row>
        <row r="1214">
          <cell r="A1214" t="str">
            <v>6710</v>
          </cell>
        </row>
        <row r="1215">
          <cell r="A1215" t="str">
            <v>6715</v>
          </cell>
        </row>
        <row r="1216">
          <cell r="A1216" t="str">
            <v>6715</v>
          </cell>
        </row>
        <row r="1217">
          <cell r="A1217" t="str">
            <v>6715</v>
          </cell>
        </row>
        <row r="1218">
          <cell r="A1218" t="str">
            <v>6715</v>
          </cell>
        </row>
        <row r="1219">
          <cell r="A1219" t="str">
            <v>6715</v>
          </cell>
        </row>
        <row r="1220">
          <cell r="A1220" t="str">
            <v>6765</v>
          </cell>
        </row>
        <row r="1221">
          <cell r="A1221" t="str">
            <v>6765</v>
          </cell>
        </row>
        <row r="1222">
          <cell r="A1222" t="str">
            <v>6765</v>
          </cell>
        </row>
        <row r="1223">
          <cell r="A1223" t="str">
            <v>6765</v>
          </cell>
        </row>
        <row r="1224">
          <cell r="A1224" t="str">
            <v>6765</v>
          </cell>
        </row>
        <row r="1225">
          <cell r="A1225" t="str">
            <v>6835</v>
          </cell>
        </row>
        <row r="1226">
          <cell r="A1226" t="str">
            <v>6835</v>
          </cell>
        </row>
        <row r="1227">
          <cell r="A1227" t="str">
            <v>6905</v>
          </cell>
        </row>
        <row r="1228">
          <cell r="A1228" t="str">
            <v>6905</v>
          </cell>
        </row>
        <row r="1229">
          <cell r="A1229" t="str">
            <v>6905</v>
          </cell>
        </row>
        <row r="1230">
          <cell r="A1230" t="str">
            <v>6920</v>
          </cell>
        </row>
        <row r="1231">
          <cell r="A1231" t="str">
            <v>6920</v>
          </cell>
        </row>
        <row r="1232">
          <cell r="A1232" t="str">
            <v>6960</v>
          </cell>
        </row>
        <row r="1233">
          <cell r="A1233" t="str">
            <v>6960</v>
          </cell>
        </row>
        <row r="1234">
          <cell r="A1234" t="str">
            <v>6960</v>
          </cell>
        </row>
        <row r="1235">
          <cell r="A1235" t="str">
            <v>6960</v>
          </cell>
        </row>
        <row r="1236">
          <cell r="A1236" t="str">
            <v>6960</v>
          </cell>
        </row>
        <row r="1237">
          <cell r="A1237" t="str">
            <v>6960</v>
          </cell>
        </row>
        <row r="1238">
          <cell r="A1238" t="str">
            <v>6960</v>
          </cell>
        </row>
        <row r="1239">
          <cell r="A1239" t="str">
            <v>6960</v>
          </cell>
        </row>
        <row r="1240">
          <cell r="A1240" t="str">
            <v>6960</v>
          </cell>
        </row>
        <row r="1241">
          <cell r="A1241" t="str">
            <v>6960</v>
          </cell>
        </row>
        <row r="1242">
          <cell r="A1242" t="str">
            <v>6960</v>
          </cell>
        </row>
        <row r="1243">
          <cell r="A1243" t="str">
            <v>6960</v>
          </cell>
        </row>
        <row r="1244">
          <cell r="A1244" t="str">
            <v>6960</v>
          </cell>
        </row>
        <row r="1245">
          <cell r="A1245" t="str">
            <v>6960</v>
          </cell>
        </row>
        <row r="1246">
          <cell r="A1246" t="str">
            <v>6960</v>
          </cell>
        </row>
        <row r="1247">
          <cell r="A1247" t="str">
            <v>6960</v>
          </cell>
        </row>
        <row r="1248">
          <cell r="A1248" t="str">
            <v>6960</v>
          </cell>
        </row>
        <row r="1249">
          <cell r="A1249" t="str">
            <v>6960</v>
          </cell>
        </row>
        <row r="1250">
          <cell r="A1250" t="str">
            <v>6960</v>
          </cell>
        </row>
        <row r="1251">
          <cell r="A1251" t="str">
            <v>6965</v>
          </cell>
        </row>
        <row r="1252">
          <cell r="A1252" t="str">
            <v>6965</v>
          </cell>
        </row>
        <row r="1253">
          <cell r="A1253" t="str">
            <v>6965</v>
          </cell>
        </row>
        <row r="1254">
          <cell r="A1254" t="str">
            <v>6965</v>
          </cell>
        </row>
        <row r="1255">
          <cell r="A1255" t="str">
            <v>6965</v>
          </cell>
        </row>
        <row r="1256">
          <cell r="A1256" t="str">
            <v>6985</v>
          </cell>
        </row>
        <row r="1257">
          <cell r="A1257" t="str">
            <v>6985</v>
          </cell>
        </row>
        <row r="1258">
          <cell r="A1258" t="str">
            <v>6985</v>
          </cell>
        </row>
        <row r="1259">
          <cell r="A1259" t="str">
            <v>6985</v>
          </cell>
        </row>
        <row r="1260">
          <cell r="A1260" t="str">
            <v>6985</v>
          </cell>
        </row>
        <row r="1261">
          <cell r="A1261" t="str">
            <v>6985</v>
          </cell>
        </row>
        <row r="1262">
          <cell r="A1262" t="str">
            <v>6985</v>
          </cell>
        </row>
        <row r="1263">
          <cell r="A1263" t="str">
            <v>6985</v>
          </cell>
        </row>
        <row r="1264">
          <cell r="A1264" t="str">
            <v>6985</v>
          </cell>
        </row>
        <row r="1265">
          <cell r="A1265" t="str">
            <v>6985</v>
          </cell>
        </row>
        <row r="1266">
          <cell r="A1266" t="str">
            <v>6985</v>
          </cell>
        </row>
        <row r="1267">
          <cell r="A1267" t="str">
            <v>6985</v>
          </cell>
        </row>
        <row r="1268">
          <cell r="A1268" t="str">
            <v>6985</v>
          </cell>
        </row>
        <row r="1269">
          <cell r="A1269" t="str">
            <v>6985</v>
          </cell>
        </row>
        <row r="1270">
          <cell r="A1270" t="str">
            <v>6985</v>
          </cell>
        </row>
        <row r="1271">
          <cell r="A1271" t="str">
            <v>6985</v>
          </cell>
        </row>
        <row r="1272">
          <cell r="A1272" t="str">
            <v>6985</v>
          </cell>
        </row>
        <row r="1273">
          <cell r="A1273" t="str">
            <v>7160</v>
          </cell>
        </row>
        <row r="1274">
          <cell r="A1274" t="str">
            <v>7160</v>
          </cell>
        </row>
        <row r="1275">
          <cell r="A1275" t="str">
            <v>7160</v>
          </cell>
        </row>
        <row r="1276">
          <cell r="A1276" t="str">
            <v>7160</v>
          </cell>
        </row>
        <row r="1277">
          <cell r="A1277" t="str">
            <v>7160</v>
          </cell>
        </row>
        <row r="1278">
          <cell r="A1278" t="str">
            <v>7160</v>
          </cell>
        </row>
        <row r="1279">
          <cell r="A1279" t="str">
            <v>7160</v>
          </cell>
        </row>
        <row r="1280">
          <cell r="A1280" t="str">
            <v>7160</v>
          </cell>
        </row>
        <row r="1281">
          <cell r="A1281" t="str">
            <v>7160</v>
          </cell>
        </row>
        <row r="1282">
          <cell r="A1282" t="str">
            <v>7160</v>
          </cell>
        </row>
        <row r="1283">
          <cell r="A1283" t="str">
            <v>7160</v>
          </cell>
        </row>
        <row r="1284">
          <cell r="A1284" t="str">
            <v>7160</v>
          </cell>
        </row>
        <row r="1285">
          <cell r="A1285" t="str">
            <v>7160</v>
          </cell>
        </row>
        <row r="1286">
          <cell r="A1286" t="str">
            <v>7160</v>
          </cell>
        </row>
        <row r="1287">
          <cell r="A1287" t="str">
            <v>7160</v>
          </cell>
        </row>
        <row r="1288">
          <cell r="A1288" t="str">
            <v>7160</v>
          </cell>
        </row>
        <row r="1289">
          <cell r="A1289" t="str">
            <v>7165</v>
          </cell>
        </row>
        <row r="1290">
          <cell r="A1290" t="str">
            <v>7165</v>
          </cell>
        </row>
        <row r="1291">
          <cell r="A1291" t="str">
            <v>7165</v>
          </cell>
        </row>
        <row r="1292">
          <cell r="A1292" t="str">
            <v>7165</v>
          </cell>
        </row>
        <row r="1293">
          <cell r="A1293" t="str">
            <v>7165</v>
          </cell>
        </row>
        <row r="1294">
          <cell r="A1294" t="str">
            <v>7165</v>
          </cell>
        </row>
        <row r="1295">
          <cell r="A1295" t="str">
            <v>7165</v>
          </cell>
        </row>
        <row r="1296">
          <cell r="A1296" t="str">
            <v>7165</v>
          </cell>
        </row>
        <row r="1297">
          <cell r="A1297" t="str">
            <v>7165</v>
          </cell>
        </row>
        <row r="1298">
          <cell r="A1298" t="str">
            <v>7180</v>
          </cell>
        </row>
        <row r="1299">
          <cell r="A1299" t="str">
            <v>7180</v>
          </cell>
        </row>
        <row r="1300">
          <cell r="A1300" t="str">
            <v>7180</v>
          </cell>
        </row>
        <row r="1301">
          <cell r="A1301" t="str">
            <v>7185</v>
          </cell>
        </row>
        <row r="1302">
          <cell r="A1302" t="str">
            <v>7185</v>
          </cell>
        </row>
        <row r="1303">
          <cell r="A1303" t="str">
            <v>7185</v>
          </cell>
        </row>
        <row r="1304">
          <cell r="A1304" t="str">
            <v>7185</v>
          </cell>
        </row>
        <row r="1305">
          <cell r="A1305" t="str">
            <v>7185</v>
          </cell>
        </row>
        <row r="1306">
          <cell r="A1306" t="str">
            <v>7185</v>
          </cell>
        </row>
        <row r="1307">
          <cell r="A1307" t="str">
            <v>7205</v>
          </cell>
        </row>
        <row r="1308">
          <cell r="A1308" t="str">
            <v>7205</v>
          </cell>
        </row>
        <row r="1309">
          <cell r="A1309" t="str">
            <v>7205</v>
          </cell>
        </row>
        <row r="1310">
          <cell r="A1310" t="str">
            <v>7245</v>
          </cell>
        </row>
        <row r="1311">
          <cell r="A1311" t="str">
            <v>7245</v>
          </cell>
        </row>
        <row r="1312">
          <cell r="A1312" t="str">
            <v>7245</v>
          </cell>
        </row>
        <row r="1313">
          <cell r="A1313" t="str">
            <v>7430</v>
          </cell>
        </row>
        <row r="1314">
          <cell r="A1314" t="str">
            <v>7430</v>
          </cell>
        </row>
        <row r="1315">
          <cell r="A1315" t="str">
            <v>7430</v>
          </cell>
        </row>
        <row r="1316">
          <cell r="A1316" t="str">
            <v>7445</v>
          </cell>
        </row>
        <row r="1317">
          <cell r="A1317" t="str">
            <v>7445</v>
          </cell>
        </row>
        <row r="1318">
          <cell r="A1318" t="str">
            <v>7445</v>
          </cell>
        </row>
        <row r="1319">
          <cell r="A1319" t="str">
            <v>7510</v>
          </cell>
        </row>
        <row r="1320">
          <cell r="A1320" t="str">
            <v>7510</v>
          </cell>
        </row>
        <row r="1321">
          <cell r="A1321" t="str">
            <v>7515</v>
          </cell>
        </row>
        <row r="1322">
          <cell r="A1322" t="str">
            <v>7515</v>
          </cell>
        </row>
        <row r="1323">
          <cell r="A1323" t="str">
            <v>7520</v>
          </cell>
        </row>
        <row r="1324">
          <cell r="A1324" t="str">
            <v>7520</v>
          </cell>
        </row>
        <row r="1325">
          <cell r="A1325" t="str">
            <v>7540</v>
          </cell>
        </row>
        <row r="1326">
          <cell r="A1326" t="str">
            <v>7545</v>
          </cell>
        </row>
        <row r="1327">
          <cell r="A1327" t="str">
            <v>7545</v>
          </cell>
        </row>
        <row r="1328">
          <cell r="A1328" t="str">
            <v>7545</v>
          </cell>
        </row>
        <row r="1329">
          <cell r="A1329" t="str">
            <v>7550</v>
          </cell>
        </row>
        <row r="1330">
          <cell r="A1330" t="str">
            <v>7550</v>
          </cell>
        </row>
        <row r="1331">
          <cell r="A1331" t="str">
            <v>7550</v>
          </cell>
        </row>
        <row r="1332">
          <cell r="A1332" t="str">
            <v>7555</v>
          </cell>
        </row>
        <row r="1333">
          <cell r="A1333" t="str">
            <v>7555</v>
          </cell>
        </row>
        <row r="1334">
          <cell r="A1334" t="str">
            <v>7555</v>
          </cell>
        </row>
        <row r="1335">
          <cell r="A1335" t="str">
            <v>7555</v>
          </cell>
        </row>
        <row r="1336">
          <cell r="A1336" t="str">
            <v>7555</v>
          </cell>
        </row>
        <row r="1337">
          <cell r="A1337" t="str">
            <v>7555</v>
          </cell>
        </row>
        <row r="1338">
          <cell r="A1338" t="str">
            <v>7555</v>
          </cell>
        </row>
        <row r="1339">
          <cell r="A1339" t="str">
            <v>7555</v>
          </cell>
        </row>
        <row r="1340">
          <cell r="A1340" t="str">
            <v>7555</v>
          </cell>
        </row>
        <row r="1341">
          <cell r="A1341" t="str">
            <v>7555</v>
          </cell>
        </row>
        <row r="1342">
          <cell r="A1342" t="str">
            <v>7555</v>
          </cell>
        </row>
        <row r="1343">
          <cell r="A1343" t="str">
            <v>7555</v>
          </cell>
        </row>
        <row r="1344">
          <cell r="A1344" t="str">
            <v>7555</v>
          </cell>
        </row>
        <row r="1345">
          <cell r="A1345" t="str">
            <v>7555</v>
          </cell>
        </row>
        <row r="1346">
          <cell r="A1346" t="str">
            <v>7555</v>
          </cell>
        </row>
        <row r="1347">
          <cell r="A1347" t="str">
            <v>7555</v>
          </cell>
        </row>
        <row r="1348">
          <cell r="A1348" t="str">
            <v>7555</v>
          </cell>
        </row>
        <row r="1349">
          <cell r="A1349" t="str">
            <v>7560</v>
          </cell>
        </row>
        <row r="1350">
          <cell r="A1350" t="str">
            <v>7570</v>
          </cell>
        </row>
        <row r="1351">
          <cell r="A1351" t="str">
            <v>7710</v>
          </cell>
        </row>
        <row r="1352">
          <cell r="A1352" t="str">
            <v>7710</v>
          </cell>
        </row>
        <row r="1353">
          <cell r="A1353" t="str">
            <v>7735</v>
          </cell>
        </row>
        <row r="1354">
          <cell r="A1354" t="str">
            <v>7735</v>
          </cell>
        </row>
        <row r="1355">
          <cell r="A1355" t="str">
            <v>7735</v>
          </cell>
        </row>
        <row r="1356">
          <cell r="A1356" t="str">
            <v>7735</v>
          </cell>
        </row>
        <row r="1357">
          <cell r="A1357" t="str">
            <v>7735</v>
          </cell>
        </row>
        <row r="1358">
          <cell r="A1358" t="str">
            <v>7735</v>
          </cell>
        </row>
        <row r="1359">
          <cell r="A1359" t="str">
            <v>7735</v>
          </cell>
        </row>
        <row r="1360">
          <cell r="A1360" t="str">
            <v>7735</v>
          </cell>
        </row>
        <row r="1361">
          <cell r="A1361" t="str">
            <v>7735</v>
          </cell>
        </row>
        <row r="1362">
          <cell r="A1362" t="str">
            <v>7735</v>
          </cell>
        </row>
        <row r="1363">
          <cell r="A1363" t="str">
            <v>7735</v>
          </cell>
        </row>
        <row r="1364">
          <cell r="A1364" t="str">
            <v>7735</v>
          </cell>
        </row>
        <row r="1365">
          <cell r="A1365" t="str">
            <v>7735</v>
          </cell>
        </row>
        <row r="1366">
          <cell r="A1366" t="str">
            <v>7735</v>
          </cell>
        </row>
        <row r="1367">
          <cell r="A1367" t="str">
            <v>7735</v>
          </cell>
        </row>
        <row r="1368">
          <cell r="A1368" t="str">
            <v>7735</v>
          </cell>
        </row>
        <row r="1369">
          <cell r="A1369" t="str">
            <v>7735</v>
          </cell>
        </row>
        <row r="1370">
          <cell r="A1370" t="str">
            <v>7735</v>
          </cell>
        </row>
        <row r="1371">
          <cell r="A1371" t="str">
            <v>7735</v>
          </cell>
        </row>
        <row r="1372">
          <cell r="A1372" t="str">
            <v>7735</v>
          </cell>
        </row>
        <row r="1373">
          <cell r="A1373" t="str">
            <v>7735</v>
          </cell>
        </row>
        <row r="1374">
          <cell r="A1374" t="str">
            <v>7735</v>
          </cell>
        </row>
        <row r="1375">
          <cell r="A1375" t="str">
            <v>7750</v>
          </cell>
        </row>
        <row r="1376">
          <cell r="A1376" t="str">
            <v>7750</v>
          </cell>
        </row>
        <row r="1377">
          <cell r="A1377" t="str">
            <v>7750</v>
          </cell>
        </row>
        <row r="1378">
          <cell r="A1378" t="str">
            <v>7750</v>
          </cell>
        </row>
        <row r="1379">
          <cell r="A1379" t="str">
            <v>7750</v>
          </cell>
        </row>
        <row r="1380">
          <cell r="A1380" t="str">
            <v>7750</v>
          </cell>
        </row>
        <row r="1381">
          <cell r="A1381" t="str">
            <v>7750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Sch.F-growth"/>
      <sheetName val="wp.a-uncoll"/>
      <sheetName val="wp-b-salary"/>
      <sheetName val="wp-b2-ops charged to plant"/>
      <sheetName val="wp-c-def charges"/>
      <sheetName val="wp-c2-calc of def charges"/>
      <sheetName val="wp-d-rc.exp"/>
      <sheetName val="wp-e-toi"/>
      <sheetName val="wp-f-depr"/>
      <sheetName val="wp-g-inc.tx"/>
      <sheetName val="wp.h-cap.struc"/>
      <sheetName val="wp-i-wc"/>
      <sheetName val="wp-j-pf.plant"/>
      <sheetName val="wp-k-retirements"/>
      <sheetName val="wp-l-GL additions"/>
      <sheetName val="wp-m-penalties"/>
      <sheetName val="wp-n-CPI"/>
      <sheetName val="wp-o-project phoenix "/>
      <sheetName val="wp-p1-allocation of vehicles"/>
      <sheetName val="wp-p1a-adjustment to trans exp"/>
      <sheetName val="wp-p2-allocation of computers"/>
      <sheetName val="wp-p3-allocations of WSC base"/>
      <sheetName val="wp-p4-allocation of WSC expense"/>
      <sheetName val="wp-p5-alloc of cws office exp"/>
      <sheetName val="wp-p6-closed office exp"/>
      <sheetName val="wp-u-Insurance Exp"/>
      <sheetName val="wp-appendix"/>
      <sheetName val="xxxRate-Rev Comp"/>
      <sheetName val="Allocation data summary"/>
      <sheetName val="Allocation data"/>
      <sheetName val="Consumption Data"/>
      <sheetName val="ERC Count NB 12-07"/>
      <sheetName val="wp-q-Def Chrgs"/>
      <sheetName val="CWS Systems 08 RC template"/>
    </sheetNames>
    <sheetDataSet>
      <sheetData sheetId="0" refreshError="1">
        <row r="3">
          <cell r="C3" t="str">
            <v>CWS Systems, Inc.</v>
          </cell>
        </row>
        <row r="5">
          <cell r="C5" t="str">
            <v>W-778, Sub XXX</v>
          </cell>
        </row>
        <row r="7">
          <cell r="C7">
            <v>39447</v>
          </cell>
        </row>
        <row r="11">
          <cell r="C11">
            <v>8658</v>
          </cell>
        </row>
        <row r="12">
          <cell r="C12">
            <v>4085.7</v>
          </cell>
        </row>
      </sheetData>
      <sheetData sheetId="1" refreshError="1"/>
      <sheetData sheetId="2" refreshError="1">
        <row r="1">
          <cell r="A1" t="str">
            <v>Account Number</v>
          </cell>
          <cell r="B1" t="str">
            <v>Account Name</v>
          </cell>
          <cell r="C1" t="str">
            <v>IS/BS</v>
          </cell>
          <cell r="D1" t="str">
            <v>Balance DR/(CR)</v>
          </cell>
        </row>
        <row r="2">
          <cell r="A2" t="str">
            <v>1020</v>
          </cell>
          <cell r="B2" t="str">
            <v>ORGANIZATION</v>
          </cell>
          <cell r="C2" t="str">
            <v>BS</v>
          </cell>
          <cell r="D2">
            <v>189479.66</v>
          </cell>
          <cell r="E2" t="b">
            <v>0</v>
          </cell>
        </row>
        <row r="3">
          <cell r="A3" t="str">
            <v>1045</v>
          </cell>
          <cell r="B3" t="str">
            <v>LAND &amp; LAND RIGHTS GEN PLT</v>
          </cell>
          <cell r="C3" t="str">
            <v>BS</v>
          </cell>
          <cell r="D3">
            <v>50949.45</v>
          </cell>
          <cell r="E3" t="b">
            <v>0</v>
          </cell>
        </row>
        <row r="4">
          <cell r="A4" t="str">
            <v>1050</v>
          </cell>
          <cell r="B4" t="str">
            <v>STRUCT &amp; IMPRV SRC SUPPLY</v>
          </cell>
          <cell r="C4" t="str">
            <v>BS</v>
          </cell>
          <cell r="D4">
            <v>452181.11</v>
          </cell>
          <cell r="E4" t="b">
            <v>0</v>
          </cell>
        </row>
        <row r="5">
          <cell r="A5" t="str">
            <v>1055</v>
          </cell>
          <cell r="B5" t="str">
            <v>STRUCT &amp; IMPRV WTR TRT PLT</v>
          </cell>
          <cell r="C5" t="str">
            <v>BS</v>
          </cell>
          <cell r="D5">
            <v>184343.38</v>
          </cell>
          <cell r="E5" t="b">
            <v>0</v>
          </cell>
        </row>
        <row r="6">
          <cell r="A6" t="str">
            <v>1080</v>
          </cell>
          <cell r="B6" t="str">
            <v>WELLS &amp; SPRINGS</v>
          </cell>
          <cell r="C6" t="str">
            <v>BS</v>
          </cell>
          <cell r="D6">
            <v>1687630.31</v>
          </cell>
          <cell r="E6" t="b">
            <v>0</v>
          </cell>
        </row>
        <row r="7">
          <cell r="A7" t="str">
            <v>1100</v>
          </cell>
          <cell r="B7" t="str">
            <v>ELECTRIC PUMP EQUIP SRC PUMP</v>
          </cell>
          <cell r="C7" t="str">
            <v>BS</v>
          </cell>
          <cell r="D7">
            <v>490</v>
          </cell>
          <cell r="E7" t="b">
            <v>0</v>
          </cell>
        </row>
        <row r="8">
          <cell r="A8" t="str">
            <v>1105</v>
          </cell>
          <cell r="B8" t="str">
            <v>ELECTRIC PUMP EQUIP WTP</v>
          </cell>
          <cell r="C8" t="str">
            <v>BS</v>
          </cell>
          <cell r="D8">
            <v>942325.82</v>
          </cell>
          <cell r="E8" t="b">
            <v>0</v>
          </cell>
        </row>
        <row r="9">
          <cell r="A9" t="str">
            <v>1115</v>
          </cell>
          <cell r="B9" t="str">
            <v>WATER TREATMENT EQPT</v>
          </cell>
          <cell r="C9" t="str">
            <v>BS</v>
          </cell>
          <cell r="D9">
            <v>304205.25</v>
          </cell>
          <cell r="E9" t="b">
            <v>0</v>
          </cell>
        </row>
        <row r="10">
          <cell r="A10" t="str">
            <v>1120</v>
          </cell>
          <cell r="B10" t="str">
            <v>DIST RESV &amp; STANDPIPES</v>
          </cell>
          <cell r="C10" t="str">
            <v>BS</v>
          </cell>
          <cell r="D10">
            <v>1231742.08</v>
          </cell>
          <cell r="E10" t="b">
            <v>0</v>
          </cell>
        </row>
        <row r="11">
          <cell r="A11" t="str">
            <v>1125</v>
          </cell>
          <cell r="B11" t="str">
            <v>TRANS &amp; DISTR MAINS</v>
          </cell>
          <cell r="C11" t="str">
            <v>BS</v>
          </cell>
          <cell r="D11">
            <v>5047635.62</v>
          </cell>
          <cell r="E11" t="b">
            <v>0</v>
          </cell>
        </row>
        <row r="12">
          <cell r="A12" t="str">
            <v>1130</v>
          </cell>
          <cell r="B12" t="str">
            <v>SERVICE LINES</v>
          </cell>
          <cell r="C12" t="str">
            <v>BS</v>
          </cell>
          <cell r="D12">
            <v>1382625.43</v>
          </cell>
          <cell r="E12" t="b">
            <v>0</v>
          </cell>
        </row>
        <row r="13">
          <cell r="A13" t="str">
            <v>1135</v>
          </cell>
          <cell r="B13" t="str">
            <v>METERS</v>
          </cell>
          <cell r="C13" t="str">
            <v>BS</v>
          </cell>
          <cell r="D13">
            <v>382942.89</v>
          </cell>
          <cell r="E13" t="b">
            <v>0</v>
          </cell>
        </row>
        <row r="14">
          <cell r="A14" t="str">
            <v>1140</v>
          </cell>
          <cell r="B14" t="str">
            <v>METER INSTALLATIONS</v>
          </cell>
          <cell r="C14" t="str">
            <v>BS</v>
          </cell>
          <cell r="D14">
            <v>94239.85</v>
          </cell>
          <cell r="E14" t="b">
            <v>0</v>
          </cell>
        </row>
        <row r="15">
          <cell r="A15" t="str">
            <v>1145</v>
          </cell>
          <cell r="B15" t="str">
            <v>HYDRANTS</v>
          </cell>
          <cell r="C15" t="str">
            <v>BS</v>
          </cell>
          <cell r="D15">
            <v>245340.06</v>
          </cell>
          <cell r="E15" t="b">
            <v>0</v>
          </cell>
        </row>
        <row r="16">
          <cell r="A16" t="str">
            <v>1175</v>
          </cell>
          <cell r="B16" t="str">
            <v>OFFICE STRUCT &amp; IMPRV</v>
          </cell>
          <cell r="C16" t="str">
            <v>BS</v>
          </cell>
          <cell r="D16">
            <v>135331.54999999999</v>
          </cell>
          <cell r="E16" t="b">
            <v>0</v>
          </cell>
        </row>
        <row r="17">
          <cell r="A17" t="str">
            <v>1180</v>
          </cell>
          <cell r="B17" t="str">
            <v>OFFICE FURN &amp; EQPT</v>
          </cell>
          <cell r="C17" t="str">
            <v>BS</v>
          </cell>
          <cell r="D17">
            <v>57413.88</v>
          </cell>
          <cell r="E17" t="b">
            <v>0</v>
          </cell>
        </row>
        <row r="18">
          <cell r="A18" t="str">
            <v>1190</v>
          </cell>
          <cell r="B18" t="str">
            <v>TOOL SHOP &amp; MISC EQPT</v>
          </cell>
          <cell r="C18" t="str">
            <v>BS</v>
          </cell>
          <cell r="D18">
            <v>200282.85</v>
          </cell>
          <cell r="E18" t="b">
            <v>0</v>
          </cell>
        </row>
        <row r="19">
          <cell r="A19" t="str">
            <v>1195</v>
          </cell>
          <cell r="B19" t="str">
            <v>LABORATORY EQUIPMENT</v>
          </cell>
          <cell r="C19" t="str">
            <v>BS</v>
          </cell>
          <cell r="D19">
            <v>10394.76</v>
          </cell>
          <cell r="E19" t="b">
            <v>0</v>
          </cell>
        </row>
        <row r="20">
          <cell r="A20" t="str">
            <v>1205</v>
          </cell>
          <cell r="B20" t="str">
            <v>COMMUNICATION EQPT</v>
          </cell>
          <cell r="C20" t="str">
            <v>BS</v>
          </cell>
          <cell r="D20">
            <v>44641.02</v>
          </cell>
          <cell r="E20" t="b">
            <v>0</v>
          </cell>
        </row>
        <row r="21">
          <cell r="A21" t="str">
            <v>1245</v>
          </cell>
          <cell r="B21" t="str">
            <v>ORGANIZATION</v>
          </cell>
          <cell r="C21" t="str">
            <v>BS</v>
          </cell>
          <cell r="D21">
            <v>21939.08</v>
          </cell>
          <cell r="E21" t="b">
            <v>0</v>
          </cell>
        </row>
        <row r="22">
          <cell r="A22" t="str">
            <v>1295</v>
          </cell>
          <cell r="B22" t="str">
            <v>STRUCT/IMPRV PUMP PLT LS</v>
          </cell>
          <cell r="C22" t="str">
            <v>BS</v>
          </cell>
          <cell r="D22">
            <v>911729.54</v>
          </cell>
          <cell r="E22" t="b">
            <v>0</v>
          </cell>
        </row>
        <row r="23">
          <cell r="A23" t="str">
            <v>1315</v>
          </cell>
          <cell r="B23" t="str">
            <v>STRUCT/IMPRV GEN PLT</v>
          </cell>
          <cell r="C23" t="str">
            <v>BS</v>
          </cell>
          <cell r="D23">
            <v>223512.25</v>
          </cell>
          <cell r="E23" t="b">
            <v>0</v>
          </cell>
        </row>
        <row r="24">
          <cell r="A24" t="str">
            <v>1345</v>
          </cell>
          <cell r="B24" t="str">
            <v>SEWER FORCE MAIN/SRVC LINES</v>
          </cell>
          <cell r="C24" t="str">
            <v>BS</v>
          </cell>
          <cell r="D24">
            <v>551516.54</v>
          </cell>
          <cell r="E24" t="b">
            <v>0</v>
          </cell>
        </row>
        <row r="25">
          <cell r="A25" t="str">
            <v>1350</v>
          </cell>
          <cell r="B25" t="str">
            <v>SEWER GRAVITY MAIN/MANHOLES</v>
          </cell>
          <cell r="C25" t="str">
            <v>BS</v>
          </cell>
          <cell r="D25">
            <v>4613708.05</v>
          </cell>
          <cell r="E25" t="b">
            <v>0</v>
          </cell>
        </row>
        <row r="26">
          <cell r="A26" t="str">
            <v>1400</v>
          </cell>
          <cell r="B26" t="str">
            <v>TREAT/DISP EQUIP TRT PLT</v>
          </cell>
          <cell r="C26" t="str">
            <v>BS</v>
          </cell>
          <cell r="D26">
            <v>2884960.49</v>
          </cell>
          <cell r="E26" t="b">
            <v>0</v>
          </cell>
        </row>
        <row r="27">
          <cell r="A27" t="str">
            <v>1470</v>
          </cell>
          <cell r="B27" t="str">
            <v>TOOL SHOP &amp; MISC EQPT</v>
          </cell>
          <cell r="C27" t="str">
            <v>BS</v>
          </cell>
          <cell r="D27">
            <v>25316</v>
          </cell>
          <cell r="E27" t="b">
            <v>0</v>
          </cell>
        </row>
        <row r="28">
          <cell r="A28" t="str">
            <v>1555</v>
          </cell>
          <cell r="B28" t="str">
            <v>TRANSPORTATION EQPT WTR</v>
          </cell>
          <cell r="C28" t="str">
            <v>BS</v>
          </cell>
          <cell r="D28">
            <v>122297</v>
          </cell>
          <cell r="E28" t="b">
            <v>0</v>
          </cell>
        </row>
        <row r="29">
          <cell r="A29" t="str">
            <v>1580</v>
          </cell>
          <cell r="B29" t="str">
            <v>MAINFRAME COMPUTER WTR</v>
          </cell>
          <cell r="C29" t="str">
            <v>BS</v>
          </cell>
          <cell r="D29">
            <v>23721</v>
          </cell>
          <cell r="E29" t="b">
            <v>0</v>
          </cell>
        </row>
        <row r="30">
          <cell r="A30" t="str">
            <v>1585</v>
          </cell>
          <cell r="B30" t="str">
            <v>MINI COMPUTERS WTR</v>
          </cell>
          <cell r="C30" t="str">
            <v>BS</v>
          </cell>
          <cell r="D30">
            <v>49541</v>
          </cell>
          <cell r="E30" t="b">
            <v>0</v>
          </cell>
        </row>
        <row r="31">
          <cell r="A31" t="str">
            <v>1590</v>
          </cell>
          <cell r="B31" t="str">
            <v>COMP SYS COST WTR</v>
          </cell>
          <cell r="C31" t="str">
            <v>BS</v>
          </cell>
          <cell r="D31">
            <v>35153</v>
          </cell>
          <cell r="E31" t="b">
            <v>0</v>
          </cell>
        </row>
        <row r="32">
          <cell r="A32" t="str">
            <v>1595</v>
          </cell>
          <cell r="B32" t="str">
            <v>MICRO SYS COST WTR</v>
          </cell>
          <cell r="C32" t="str">
            <v>BS</v>
          </cell>
          <cell r="D32">
            <v>20956</v>
          </cell>
          <cell r="E32" t="b">
            <v>0</v>
          </cell>
        </row>
        <row r="33">
          <cell r="A33" t="str">
            <v>1665</v>
          </cell>
          <cell r="B33" t="str">
            <v>WIP - CAPITALIZED TIME</v>
          </cell>
          <cell r="C33" t="str">
            <v>BS</v>
          </cell>
          <cell r="D33">
            <v>9054.2999999999993</v>
          </cell>
          <cell r="E33" t="b">
            <v>0</v>
          </cell>
        </row>
        <row r="34">
          <cell r="A34" t="str">
            <v>1666</v>
          </cell>
          <cell r="B34" t="str">
            <v>WIP - INTEREST DURING CONSTR</v>
          </cell>
          <cell r="C34" t="str">
            <v>BS</v>
          </cell>
          <cell r="D34">
            <v>35020.559999999998</v>
          </cell>
          <cell r="E34" t="b">
            <v>0</v>
          </cell>
        </row>
        <row r="35">
          <cell r="A35" t="str">
            <v>1667</v>
          </cell>
          <cell r="B35" t="str">
            <v>WIP - ENGINEERING</v>
          </cell>
          <cell r="C35" t="str">
            <v>BS</v>
          </cell>
          <cell r="D35">
            <v>49126.77</v>
          </cell>
          <cell r="E35" t="b">
            <v>0</v>
          </cell>
        </row>
        <row r="36">
          <cell r="A36" t="str">
            <v>1668</v>
          </cell>
          <cell r="B36" t="str">
            <v>WIP - LABOR/INSTALLATION</v>
          </cell>
          <cell r="C36" t="str">
            <v>BS</v>
          </cell>
          <cell r="D36">
            <v>563730.27</v>
          </cell>
          <cell r="E36" t="b">
            <v>0</v>
          </cell>
        </row>
        <row r="37">
          <cell r="A37" t="str">
            <v>1669</v>
          </cell>
          <cell r="B37" t="str">
            <v>WIP - EQUIPMENT</v>
          </cell>
          <cell r="C37" t="str">
            <v>BS</v>
          </cell>
          <cell r="D37">
            <v>35221.550000000003</v>
          </cell>
          <cell r="E37" t="b">
            <v>0</v>
          </cell>
        </row>
        <row r="38">
          <cell r="A38" t="str">
            <v>1670</v>
          </cell>
          <cell r="B38" t="str">
            <v>WIP - MATERIAL</v>
          </cell>
          <cell r="C38" t="str">
            <v>BS</v>
          </cell>
          <cell r="D38">
            <v>14662.02</v>
          </cell>
          <cell r="E38" t="b">
            <v>0</v>
          </cell>
        </row>
        <row r="39">
          <cell r="A39" t="str">
            <v>1671</v>
          </cell>
          <cell r="B39" t="str">
            <v>WIP - ELECTRICAL</v>
          </cell>
          <cell r="C39" t="str">
            <v>BS</v>
          </cell>
          <cell r="D39">
            <v>1678.03</v>
          </cell>
          <cell r="E39" t="b">
            <v>0</v>
          </cell>
        </row>
        <row r="40">
          <cell r="A40" t="str">
            <v>1672</v>
          </cell>
          <cell r="B40" t="str">
            <v>WIP - PIPING</v>
          </cell>
          <cell r="C40" t="str">
            <v>BS</v>
          </cell>
          <cell r="D40">
            <v>79047.41</v>
          </cell>
          <cell r="E40" t="b">
            <v>0</v>
          </cell>
        </row>
        <row r="41">
          <cell r="A41" t="str">
            <v>1673</v>
          </cell>
          <cell r="B41" t="str">
            <v>WIP - SITE WORK</v>
          </cell>
          <cell r="C41" t="str">
            <v>BS</v>
          </cell>
          <cell r="D41">
            <v>6645</v>
          </cell>
          <cell r="E41" t="b">
            <v>0</v>
          </cell>
        </row>
        <row r="42">
          <cell r="A42" t="str">
            <v>1674</v>
          </cell>
          <cell r="B42" t="str">
            <v>WIP - BUILDING ADDITION</v>
          </cell>
          <cell r="C42" t="str">
            <v>BS</v>
          </cell>
          <cell r="D42">
            <v>4631.18</v>
          </cell>
          <cell r="E42" t="b">
            <v>0</v>
          </cell>
        </row>
        <row r="43">
          <cell r="A43" t="str">
            <v>1692</v>
          </cell>
          <cell r="B43" t="str">
            <v>WIP - WELL HOUSE</v>
          </cell>
          <cell r="C43" t="str">
            <v>BS</v>
          </cell>
          <cell r="D43">
            <v>24942.22</v>
          </cell>
          <cell r="E43" t="b">
            <v>0</v>
          </cell>
        </row>
        <row r="44">
          <cell r="A44" t="str">
            <v>1697</v>
          </cell>
          <cell r="B44" t="str">
            <v>WIP - CLOSE CP TO GL LEGACY</v>
          </cell>
          <cell r="C44" t="str">
            <v>BS</v>
          </cell>
          <cell r="D44">
            <v>-67742.179999999993</v>
          </cell>
          <cell r="E44" t="b">
            <v>0</v>
          </cell>
        </row>
        <row r="45">
          <cell r="A45" t="str">
            <v>1698</v>
          </cell>
          <cell r="B45" t="str">
            <v>WIP - J/E CLEARING LEGACY</v>
          </cell>
          <cell r="C45" t="str">
            <v>BS</v>
          </cell>
          <cell r="D45">
            <v>67742.179999999993</v>
          </cell>
          <cell r="E45" t="b">
            <v>0</v>
          </cell>
        </row>
        <row r="46">
          <cell r="A46" t="str">
            <v>1705</v>
          </cell>
          <cell r="B46" t="str">
            <v>WIP - CAPITALIZED TIME</v>
          </cell>
          <cell r="C46" t="str">
            <v>BS</v>
          </cell>
          <cell r="D46">
            <v>4029.81</v>
          </cell>
          <cell r="E46" t="b">
            <v>0</v>
          </cell>
        </row>
        <row r="47">
          <cell r="A47" t="str">
            <v>1706</v>
          </cell>
          <cell r="B47" t="str">
            <v>WIP - INTEREST DURING CONSTR</v>
          </cell>
          <cell r="C47" t="str">
            <v>BS</v>
          </cell>
          <cell r="D47">
            <v>5289.94</v>
          </cell>
          <cell r="E47" t="b">
            <v>0</v>
          </cell>
        </row>
        <row r="48">
          <cell r="A48" t="str">
            <v>1707</v>
          </cell>
          <cell r="B48" t="str">
            <v>WIP - ENGINEERING</v>
          </cell>
          <cell r="C48" t="str">
            <v>BS</v>
          </cell>
          <cell r="D48">
            <v>55875.55</v>
          </cell>
          <cell r="E48" t="b">
            <v>0</v>
          </cell>
        </row>
        <row r="49">
          <cell r="A49" t="str">
            <v>1708</v>
          </cell>
          <cell r="B49" t="str">
            <v>WIP - LABOR/INSTALLATION</v>
          </cell>
          <cell r="C49" t="str">
            <v>BS</v>
          </cell>
          <cell r="D49">
            <v>233617.36</v>
          </cell>
          <cell r="E49" t="b">
            <v>0</v>
          </cell>
        </row>
        <row r="50">
          <cell r="A50" t="str">
            <v>1709</v>
          </cell>
          <cell r="B50" t="str">
            <v>WIP - EQUIPMENT</v>
          </cell>
          <cell r="C50" t="str">
            <v>BS</v>
          </cell>
          <cell r="D50">
            <v>183106.77</v>
          </cell>
          <cell r="E50" t="b">
            <v>0</v>
          </cell>
        </row>
        <row r="51">
          <cell r="A51" t="str">
            <v>1710</v>
          </cell>
          <cell r="B51" t="str">
            <v>WIP - MATERIAL</v>
          </cell>
          <cell r="C51" t="str">
            <v>BS</v>
          </cell>
          <cell r="D51">
            <v>11144</v>
          </cell>
          <cell r="E51" t="b">
            <v>0</v>
          </cell>
        </row>
        <row r="52">
          <cell r="A52" t="str">
            <v>1722</v>
          </cell>
          <cell r="B52" t="str">
            <v>WIP - MODIFICATION/LIFT STN</v>
          </cell>
          <cell r="C52" t="str">
            <v>BS</v>
          </cell>
          <cell r="D52">
            <v>2546.73</v>
          </cell>
          <cell r="E52" t="b">
            <v>0</v>
          </cell>
        </row>
        <row r="53">
          <cell r="A53" t="str">
            <v>1726</v>
          </cell>
          <cell r="B53" t="str">
            <v>WIP - PUMPS/EQUIPMENT</v>
          </cell>
          <cell r="C53" t="str">
            <v>BS</v>
          </cell>
          <cell r="D53">
            <v>24926.95</v>
          </cell>
          <cell r="E53" t="b">
            <v>0</v>
          </cell>
        </row>
        <row r="54">
          <cell r="A54" t="str">
            <v>1749</v>
          </cell>
          <cell r="B54" t="str">
            <v>WIP - MATERIAL</v>
          </cell>
          <cell r="C54" t="str">
            <v>BS</v>
          </cell>
          <cell r="D54">
            <v>476539</v>
          </cell>
          <cell r="E54" t="b">
            <v>0</v>
          </cell>
        </row>
        <row r="55">
          <cell r="A55" t="str">
            <v>1835</v>
          </cell>
          <cell r="B55" t="str">
            <v>ACC DEPR-ORGANIZATION</v>
          </cell>
          <cell r="C55" t="str">
            <v>BS</v>
          </cell>
          <cell r="D55">
            <v>30335.48</v>
          </cell>
          <cell r="E55" t="b">
            <v>0</v>
          </cell>
        </row>
        <row r="56">
          <cell r="A56" t="str">
            <v>1845</v>
          </cell>
          <cell r="B56" t="str">
            <v>ACC DEPR-STRUCT&amp;IMPRV SRC SPLY</v>
          </cell>
          <cell r="C56" t="str">
            <v>BS</v>
          </cell>
          <cell r="D56">
            <v>-90364.34</v>
          </cell>
          <cell r="E56" t="b">
            <v>0</v>
          </cell>
        </row>
        <row r="57">
          <cell r="A57" t="str">
            <v>1850</v>
          </cell>
          <cell r="B57" t="str">
            <v>ACC DEPR-STRUCT&amp;IMPRV WTP</v>
          </cell>
          <cell r="C57" t="str">
            <v>BS</v>
          </cell>
          <cell r="D57">
            <v>703.09</v>
          </cell>
          <cell r="E57" t="b">
            <v>0</v>
          </cell>
        </row>
        <row r="58">
          <cell r="A58" t="str">
            <v>1875</v>
          </cell>
          <cell r="B58" t="str">
            <v>ACC DEPR-WELLS &amp; SPRINGS</v>
          </cell>
          <cell r="C58" t="str">
            <v>BS</v>
          </cell>
          <cell r="D58">
            <v>-306071.78999999998</v>
          </cell>
          <cell r="E58" t="b">
            <v>0</v>
          </cell>
        </row>
        <row r="59">
          <cell r="A59" t="str">
            <v>1895</v>
          </cell>
          <cell r="B59" t="str">
            <v>ACC DEPR-ELECT PUMP EQUIP SRC PUMP</v>
          </cell>
          <cell r="C59" t="str">
            <v>BS</v>
          </cell>
          <cell r="D59">
            <v>7151.25</v>
          </cell>
          <cell r="E59" t="b">
            <v>0</v>
          </cell>
        </row>
        <row r="60">
          <cell r="A60" t="str">
            <v>1900</v>
          </cell>
          <cell r="B60" t="str">
            <v>ACC DEPR-ELECT PUMP EQUIP WTP</v>
          </cell>
          <cell r="C60" t="str">
            <v>BS</v>
          </cell>
          <cell r="D60">
            <v>-186369.45</v>
          </cell>
          <cell r="E60" t="b">
            <v>0</v>
          </cell>
        </row>
        <row r="61">
          <cell r="A61" t="str">
            <v>1910</v>
          </cell>
          <cell r="B61" t="str">
            <v>ACC DEPR-WATER TREATMENT EQPT</v>
          </cell>
          <cell r="C61" t="str">
            <v>BS</v>
          </cell>
          <cell r="D61">
            <v>-52957.78</v>
          </cell>
          <cell r="E61" t="b">
            <v>0</v>
          </cell>
        </row>
        <row r="62">
          <cell r="A62" t="str">
            <v>1915</v>
          </cell>
          <cell r="B62" t="str">
            <v>ACC DEPR-DIST RESV &amp; STANDPIPE</v>
          </cell>
          <cell r="C62" t="str">
            <v>BS</v>
          </cell>
          <cell r="D62">
            <v>-251998.26</v>
          </cell>
          <cell r="E62" t="b">
            <v>0</v>
          </cell>
        </row>
        <row r="63">
          <cell r="A63" t="str">
            <v>1920</v>
          </cell>
          <cell r="B63" t="str">
            <v>ACC DEPR-TRANS &amp; DISTR MAINS</v>
          </cell>
          <cell r="C63" t="str">
            <v>BS</v>
          </cell>
          <cell r="D63">
            <v>-1032300.64</v>
          </cell>
          <cell r="E63" t="b">
            <v>0</v>
          </cell>
        </row>
        <row r="64">
          <cell r="A64" t="str">
            <v>1925</v>
          </cell>
          <cell r="B64" t="str">
            <v>ACC DEPR-SERVICE LINES</v>
          </cell>
          <cell r="C64" t="str">
            <v>BS</v>
          </cell>
          <cell r="D64">
            <v>-255462.81</v>
          </cell>
          <cell r="E64" t="b">
            <v>0</v>
          </cell>
        </row>
        <row r="65">
          <cell r="A65" t="str">
            <v>1930</v>
          </cell>
          <cell r="B65" t="str">
            <v>ACC DEPR-METERS</v>
          </cell>
          <cell r="C65" t="str">
            <v>BS</v>
          </cell>
          <cell r="D65">
            <v>-64577.56</v>
          </cell>
          <cell r="E65" t="b">
            <v>0</v>
          </cell>
        </row>
        <row r="66">
          <cell r="A66" t="str">
            <v>1935</v>
          </cell>
          <cell r="B66" t="str">
            <v>ACC DEPR-METER INSTALLS</v>
          </cell>
          <cell r="C66" t="str">
            <v>BS</v>
          </cell>
          <cell r="D66">
            <v>-18378.68</v>
          </cell>
          <cell r="E66" t="b">
            <v>0</v>
          </cell>
        </row>
        <row r="67">
          <cell r="A67" t="str">
            <v>1940</v>
          </cell>
          <cell r="B67" t="str">
            <v>ACC DEPR-HYDRANTS</v>
          </cell>
          <cell r="C67" t="str">
            <v>BS</v>
          </cell>
          <cell r="D67">
            <v>-45588.43</v>
          </cell>
          <cell r="E67" t="b">
            <v>0</v>
          </cell>
        </row>
        <row r="68">
          <cell r="A68" t="str">
            <v>1970</v>
          </cell>
          <cell r="B68" t="str">
            <v>ACC DEPR-OFFICE STRUCTURE</v>
          </cell>
          <cell r="C68" t="str">
            <v>BS</v>
          </cell>
          <cell r="D68">
            <v>-54125.64</v>
          </cell>
          <cell r="E68" t="b">
            <v>0</v>
          </cell>
        </row>
        <row r="69">
          <cell r="A69" t="str">
            <v>1975</v>
          </cell>
          <cell r="B69" t="str">
            <v>ACC DEPR-OFFICE FURN/EQPT</v>
          </cell>
          <cell r="C69" t="str">
            <v>BS</v>
          </cell>
          <cell r="D69">
            <v>-43798.75</v>
          </cell>
          <cell r="E69" t="b">
            <v>0</v>
          </cell>
        </row>
        <row r="70">
          <cell r="A70" t="str">
            <v>1985</v>
          </cell>
          <cell r="B70" t="str">
            <v>ACC DEPR-TOOL SHOP &amp; MISC EQPT</v>
          </cell>
          <cell r="C70" t="str">
            <v>BS</v>
          </cell>
          <cell r="D70">
            <v>-41202.620000000003</v>
          </cell>
          <cell r="E70" t="b">
            <v>0</v>
          </cell>
        </row>
        <row r="71">
          <cell r="A71" t="str">
            <v>1990</v>
          </cell>
          <cell r="B71" t="str">
            <v>ACC DEPR-LABORATORY EQUIPMENT</v>
          </cell>
          <cell r="C71" t="str">
            <v>BS</v>
          </cell>
          <cell r="D71">
            <v>-2144.7199999999998</v>
          </cell>
          <cell r="E71" t="b">
            <v>0</v>
          </cell>
        </row>
        <row r="72">
          <cell r="A72" t="str">
            <v>2000</v>
          </cell>
          <cell r="B72" t="str">
            <v>ACC DEPR-COMMUNICATION EQPT</v>
          </cell>
          <cell r="C72" t="str">
            <v>BS</v>
          </cell>
          <cell r="D72">
            <v>-18254.939999999999</v>
          </cell>
          <cell r="E72" t="b">
            <v>0</v>
          </cell>
        </row>
        <row r="73">
          <cell r="A73" t="str">
            <v>2030</v>
          </cell>
          <cell r="B73" t="str">
            <v>ACC DEPR-ORGANIZATION</v>
          </cell>
          <cell r="C73" t="str">
            <v>BS</v>
          </cell>
          <cell r="D73">
            <v>16483.27</v>
          </cell>
          <cell r="E73" t="b">
            <v>0</v>
          </cell>
        </row>
        <row r="74">
          <cell r="A74" t="str">
            <v>2055</v>
          </cell>
          <cell r="B74" t="str">
            <v>ACC DEPR-STRUCT/IMPRV PUMP PLT LS</v>
          </cell>
          <cell r="C74" t="str">
            <v>BS</v>
          </cell>
          <cell r="D74">
            <v>-173394.09</v>
          </cell>
          <cell r="E74" t="b">
            <v>0</v>
          </cell>
        </row>
        <row r="75">
          <cell r="A75" t="str">
            <v>2075</v>
          </cell>
          <cell r="B75" t="str">
            <v>ACC DEPR-STRUCT/IMPRV GEN PLT</v>
          </cell>
          <cell r="C75" t="str">
            <v>BS</v>
          </cell>
          <cell r="D75">
            <v>-35024.949999999997</v>
          </cell>
          <cell r="E75" t="b">
            <v>0</v>
          </cell>
        </row>
        <row r="76">
          <cell r="A76" t="str">
            <v>2105</v>
          </cell>
          <cell r="B76" t="str">
            <v>ACC DEPR-SEWER FORCE MAIN/SRVC LINES</v>
          </cell>
          <cell r="C76" t="str">
            <v>BS</v>
          </cell>
          <cell r="D76">
            <v>-131555.21</v>
          </cell>
          <cell r="E76" t="b">
            <v>0</v>
          </cell>
        </row>
        <row r="77">
          <cell r="A77" t="str">
            <v>2110</v>
          </cell>
          <cell r="B77" t="str">
            <v>ACC DEPR-SEWER GRVTY MAIN/MAN</v>
          </cell>
          <cell r="C77" t="str">
            <v>BS</v>
          </cell>
          <cell r="D77">
            <v>-927119.53</v>
          </cell>
          <cell r="E77" t="b">
            <v>0</v>
          </cell>
        </row>
        <row r="78">
          <cell r="A78" t="str">
            <v>2160</v>
          </cell>
          <cell r="B78" t="str">
            <v>ACC DEPR-TREAT/DISP EQP TRT PLT</v>
          </cell>
          <cell r="C78" t="str">
            <v>BS</v>
          </cell>
          <cell r="D78">
            <v>-561701.07999999996</v>
          </cell>
          <cell r="E78" t="b">
            <v>0</v>
          </cell>
        </row>
        <row r="79">
          <cell r="A79" t="str">
            <v>2230</v>
          </cell>
          <cell r="B79" t="str">
            <v>ACC DEPR-TOOL SHOP &amp; MISC EQPT</v>
          </cell>
          <cell r="C79" t="str">
            <v>BS</v>
          </cell>
          <cell r="D79">
            <v>-6148.34</v>
          </cell>
          <cell r="E79" t="b">
            <v>0</v>
          </cell>
        </row>
        <row r="80">
          <cell r="A80" t="str">
            <v>2300</v>
          </cell>
          <cell r="B80" t="str">
            <v>ACC DEPR-TRANSPORTATION WTR</v>
          </cell>
          <cell r="C80" t="str">
            <v>BS</v>
          </cell>
          <cell r="D80">
            <v>-75633.990000000005</v>
          </cell>
          <cell r="E80" t="b">
            <v>0</v>
          </cell>
        </row>
        <row r="81">
          <cell r="A81" t="str">
            <v>2320</v>
          </cell>
          <cell r="B81" t="str">
            <v>ACC DEPR-MAINFRAME COMP WTR</v>
          </cell>
          <cell r="C81" t="str">
            <v>BS</v>
          </cell>
          <cell r="D81">
            <v>-22758</v>
          </cell>
          <cell r="E81" t="b">
            <v>0</v>
          </cell>
        </row>
        <row r="82">
          <cell r="A82" t="str">
            <v>2325</v>
          </cell>
          <cell r="B82" t="str">
            <v>ACC DEPR-MINI COMP WTR</v>
          </cell>
          <cell r="C82" t="str">
            <v>BS</v>
          </cell>
          <cell r="D82">
            <v>-38433</v>
          </cell>
          <cell r="E82" t="b">
            <v>0</v>
          </cell>
        </row>
        <row r="83">
          <cell r="A83" t="str">
            <v>2330</v>
          </cell>
          <cell r="B83" t="str">
            <v>COMP SYS AMORTIZATION WTR</v>
          </cell>
          <cell r="C83" t="str">
            <v>BS</v>
          </cell>
          <cell r="D83">
            <v>-34446</v>
          </cell>
          <cell r="E83" t="b">
            <v>0</v>
          </cell>
        </row>
        <row r="84">
          <cell r="A84" t="str">
            <v>2335</v>
          </cell>
          <cell r="B84" t="str">
            <v>MICRO SYS AMORTIZATION WTR</v>
          </cell>
          <cell r="C84" t="str">
            <v>BS</v>
          </cell>
          <cell r="D84">
            <v>-10714</v>
          </cell>
          <cell r="E84" t="b">
            <v>0</v>
          </cell>
        </row>
        <row r="85">
          <cell r="A85" t="str">
            <v>2400</v>
          </cell>
          <cell r="B85" t="str">
            <v>UTILITY PAA WTR PLANT AMORT</v>
          </cell>
          <cell r="C85" t="str">
            <v>BS</v>
          </cell>
          <cell r="D85">
            <v>-641167.39</v>
          </cell>
          <cell r="E85" t="b">
            <v>0</v>
          </cell>
        </row>
        <row r="86">
          <cell r="A86" t="str">
            <v>2410</v>
          </cell>
          <cell r="B86" t="str">
            <v>UTILITY PAA SWR PLANT AMORT</v>
          </cell>
          <cell r="C86" t="str">
            <v>BS</v>
          </cell>
          <cell r="D86">
            <v>-60675.85</v>
          </cell>
          <cell r="E86" t="b">
            <v>0</v>
          </cell>
        </row>
        <row r="87">
          <cell r="A87" t="str">
            <v>2420</v>
          </cell>
          <cell r="B87" t="str">
            <v>ACC AMORT UTIL PAA-WATER</v>
          </cell>
          <cell r="C87" t="str">
            <v>BS</v>
          </cell>
          <cell r="D87">
            <v>126171</v>
          </cell>
          <cell r="E87" t="b">
            <v>0</v>
          </cell>
        </row>
        <row r="88">
          <cell r="A88" t="str">
            <v>2425</v>
          </cell>
          <cell r="B88" t="str">
            <v>ACC AMORT UTIL PAA-SEWER</v>
          </cell>
          <cell r="C88" t="str">
            <v>BS</v>
          </cell>
          <cell r="D88">
            <v>21848.79</v>
          </cell>
          <cell r="E88" t="b">
            <v>0</v>
          </cell>
        </row>
        <row r="89">
          <cell r="A89" t="str">
            <v>2640</v>
          </cell>
          <cell r="B89" t="str">
            <v>CASH-CHASE-WSC DISBURSEMENT</v>
          </cell>
          <cell r="C89" t="str">
            <v>BS</v>
          </cell>
          <cell r="D89">
            <v>-14.59</v>
          </cell>
          <cell r="E89" t="b">
            <v>0</v>
          </cell>
        </row>
        <row r="90">
          <cell r="A90" t="str">
            <v>2665</v>
          </cell>
          <cell r="B90" t="str">
            <v>CASH UNAPPLIED</v>
          </cell>
          <cell r="C90" t="str">
            <v>BS</v>
          </cell>
          <cell r="D90">
            <v>-2216.33</v>
          </cell>
          <cell r="E90" t="b">
            <v>0</v>
          </cell>
        </row>
        <row r="91">
          <cell r="A91" t="str">
            <v>2675</v>
          </cell>
          <cell r="B91" t="str">
            <v>A/R-CUSTOMER TRADE CC&amp;B</v>
          </cell>
          <cell r="C91" t="str">
            <v>BS</v>
          </cell>
          <cell r="D91">
            <v>325247.61</v>
          </cell>
          <cell r="E91" t="b">
            <v>0</v>
          </cell>
        </row>
        <row r="92">
          <cell r="A92" t="str">
            <v>2680</v>
          </cell>
          <cell r="B92" t="str">
            <v>A/R-CUSTOMER ACCRUAL</v>
          </cell>
          <cell r="C92" t="str">
            <v>BS</v>
          </cell>
          <cell r="D92">
            <v>216135</v>
          </cell>
          <cell r="E92" t="b">
            <v>0</v>
          </cell>
        </row>
        <row r="93">
          <cell r="A93" t="str">
            <v>2685</v>
          </cell>
          <cell r="B93" t="str">
            <v>A/R-CUSTOMER REFUNDS</v>
          </cell>
          <cell r="C93" t="str">
            <v>BS</v>
          </cell>
          <cell r="D93">
            <v>-8552.57</v>
          </cell>
          <cell r="E93" t="b">
            <v>0</v>
          </cell>
        </row>
        <row r="94">
          <cell r="A94" t="str">
            <v>2690</v>
          </cell>
          <cell r="B94" t="str">
            <v>ACCUM PROV UNCOLLECT ACCTS</v>
          </cell>
          <cell r="C94" t="str">
            <v>BS</v>
          </cell>
          <cell r="D94">
            <v>-71930.97</v>
          </cell>
          <cell r="E94" t="b">
            <v>0</v>
          </cell>
        </row>
        <row r="95">
          <cell r="A95" t="str">
            <v>2710</v>
          </cell>
          <cell r="B95" t="str">
            <v>A/R ASSOC COS</v>
          </cell>
          <cell r="C95" t="str">
            <v>BS</v>
          </cell>
          <cell r="D95">
            <v>-291543.51</v>
          </cell>
          <cell r="E95" t="b">
            <v>0</v>
          </cell>
        </row>
        <row r="96">
          <cell r="A96" t="str">
            <v>2775</v>
          </cell>
          <cell r="B96" t="str">
            <v>SPECIAL DEPOSITS</v>
          </cell>
          <cell r="C96" t="str">
            <v>BS</v>
          </cell>
          <cell r="D96">
            <v>20</v>
          </cell>
          <cell r="E96" t="b">
            <v>0</v>
          </cell>
        </row>
        <row r="97">
          <cell r="A97" t="str">
            <v>2785</v>
          </cell>
          <cell r="B97" t="str">
            <v>PREPAYMENTS</v>
          </cell>
          <cell r="C97" t="str">
            <v>BS</v>
          </cell>
          <cell r="D97">
            <v>0</v>
          </cell>
          <cell r="E97" t="b">
            <v>0</v>
          </cell>
        </row>
        <row r="98">
          <cell r="A98" t="str">
            <v>2795</v>
          </cell>
          <cell r="B98" t="str">
            <v>PREPAID REIMBURSEMENTS</v>
          </cell>
          <cell r="C98" t="str">
            <v>BS</v>
          </cell>
          <cell r="D98">
            <v>5307.49</v>
          </cell>
          <cell r="E98" t="b">
            <v>0</v>
          </cell>
        </row>
        <row r="99">
          <cell r="A99" t="str">
            <v>2855</v>
          </cell>
          <cell r="B99" t="str">
            <v>PRELIMINARY SURVEY</v>
          </cell>
          <cell r="C99" t="str">
            <v>BS</v>
          </cell>
          <cell r="D99">
            <v>127</v>
          </cell>
          <cell r="E99" t="b">
            <v>0</v>
          </cell>
        </row>
        <row r="100">
          <cell r="A100" t="str">
            <v>2920</v>
          </cell>
          <cell r="B100" t="str">
            <v>RATE CASE ACCUM AMORT</v>
          </cell>
          <cell r="C100" t="str">
            <v>BS</v>
          </cell>
          <cell r="D100">
            <v>0.01</v>
          </cell>
          <cell r="E100" t="b">
            <v>0</v>
          </cell>
        </row>
        <row r="101">
          <cell r="A101" t="str">
            <v>2930</v>
          </cell>
          <cell r="B101" t="str">
            <v>MISC REG ACCUM AMORT</v>
          </cell>
          <cell r="C101" t="str">
            <v>BS</v>
          </cell>
          <cell r="D101">
            <v>1158.28</v>
          </cell>
          <cell r="E101" t="b">
            <v>0</v>
          </cell>
        </row>
        <row r="102">
          <cell r="A102" t="str">
            <v>2960</v>
          </cell>
          <cell r="B102" t="str">
            <v>DEF CHGS-TANK MAINT&amp;REP WTR</v>
          </cell>
          <cell r="C102" t="str">
            <v>BS</v>
          </cell>
          <cell r="D102">
            <v>63645</v>
          </cell>
          <cell r="E102" t="b">
            <v>0</v>
          </cell>
        </row>
        <row r="103">
          <cell r="A103" t="str">
            <v>2965</v>
          </cell>
          <cell r="B103" t="str">
            <v>DEF CHGS-RELOCATION EXPENSES</v>
          </cell>
          <cell r="C103" t="str">
            <v>BS</v>
          </cell>
          <cell r="D103">
            <v>7406.24</v>
          </cell>
          <cell r="E103" t="b">
            <v>0</v>
          </cell>
        </row>
        <row r="104">
          <cell r="A104" t="str">
            <v>2980</v>
          </cell>
          <cell r="B104" t="str">
            <v>DEF CHGS-EMP FEES</v>
          </cell>
          <cell r="C104" t="str">
            <v>BS</v>
          </cell>
          <cell r="D104">
            <v>5341</v>
          </cell>
          <cell r="E104" t="b">
            <v>0</v>
          </cell>
        </row>
        <row r="105">
          <cell r="A105" t="str">
            <v>3005</v>
          </cell>
          <cell r="B105" t="str">
            <v>DEF CHGS-VOC TESTING</v>
          </cell>
          <cell r="C105" t="str">
            <v>BS</v>
          </cell>
          <cell r="D105">
            <v>47656.75</v>
          </cell>
          <cell r="E105" t="b">
            <v>0</v>
          </cell>
        </row>
        <row r="106">
          <cell r="A106" t="str">
            <v>3040</v>
          </cell>
          <cell r="B106" t="str">
            <v>DEF CHGS-TANK MAINT&amp;REP SWR</v>
          </cell>
          <cell r="C106" t="str">
            <v>BS</v>
          </cell>
          <cell r="D106">
            <v>33200</v>
          </cell>
          <cell r="E106" t="b">
            <v>0</v>
          </cell>
        </row>
        <row r="107">
          <cell r="A107" t="str">
            <v>3110</v>
          </cell>
          <cell r="B107" t="str">
            <v>AMORT - TANK MAINT&amp;REP WTR</v>
          </cell>
          <cell r="C107" t="str">
            <v>BS</v>
          </cell>
          <cell r="D107">
            <v>-49579</v>
          </cell>
          <cell r="E107" t="b">
            <v>0</v>
          </cell>
        </row>
        <row r="108">
          <cell r="A108" t="str">
            <v>3120</v>
          </cell>
          <cell r="B108" t="str">
            <v>AMORT - RELOCATION EXP</v>
          </cell>
          <cell r="C108" t="str">
            <v>BS</v>
          </cell>
          <cell r="D108">
            <v>-2512.0500000000002</v>
          </cell>
          <cell r="E108" t="b">
            <v>0</v>
          </cell>
        </row>
        <row r="109">
          <cell r="A109" t="str">
            <v>3135</v>
          </cell>
          <cell r="B109" t="str">
            <v>AMORT - EMPLOYEE FEES</v>
          </cell>
          <cell r="C109" t="str">
            <v>BS</v>
          </cell>
          <cell r="D109">
            <v>-59</v>
          </cell>
          <cell r="E109" t="b">
            <v>0</v>
          </cell>
        </row>
        <row r="110">
          <cell r="A110" t="str">
            <v>3160</v>
          </cell>
          <cell r="B110" t="str">
            <v>AMORT - VOC TESTING</v>
          </cell>
          <cell r="C110" t="str">
            <v>BS</v>
          </cell>
          <cell r="D110">
            <v>-29698.61</v>
          </cell>
          <cell r="E110" t="b">
            <v>0</v>
          </cell>
        </row>
        <row r="111">
          <cell r="A111" t="str">
            <v>3195</v>
          </cell>
          <cell r="B111" t="str">
            <v>AMORT - TANK MAINT&amp;REP SWR</v>
          </cell>
          <cell r="C111" t="str">
            <v>BS</v>
          </cell>
          <cell r="D111">
            <v>-31068</v>
          </cell>
          <cell r="E111" t="b">
            <v>0</v>
          </cell>
        </row>
        <row r="112">
          <cell r="A112" t="str">
            <v>3430</v>
          </cell>
          <cell r="B112" t="str">
            <v>CIAC-OTHER TANGIBLE PLT WATER</v>
          </cell>
          <cell r="C112" t="str">
            <v>BS</v>
          </cell>
          <cell r="D112">
            <v>-4994188.88</v>
          </cell>
          <cell r="E112" t="b">
            <v>0</v>
          </cell>
        </row>
        <row r="113">
          <cell r="A113" t="str">
            <v>3435</v>
          </cell>
          <cell r="B113" t="str">
            <v>CIAC-WATER-TAP</v>
          </cell>
          <cell r="C113" t="str">
            <v>BS</v>
          </cell>
          <cell r="D113">
            <v>-1149303.08</v>
          </cell>
          <cell r="E113" t="b">
            <v>0</v>
          </cell>
        </row>
        <row r="114">
          <cell r="A114" t="str">
            <v>3450</v>
          </cell>
          <cell r="B114" t="str">
            <v>CIAC-WTR PLT MOD FEE</v>
          </cell>
          <cell r="C114" t="str">
            <v>BS</v>
          </cell>
          <cell r="D114">
            <v>-179355</v>
          </cell>
          <cell r="E114" t="b">
            <v>0</v>
          </cell>
        </row>
        <row r="115">
          <cell r="A115" t="str">
            <v>3455</v>
          </cell>
          <cell r="B115" t="str">
            <v>CIAC-WTR PLT MTR FEE</v>
          </cell>
          <cell r="C115" t="str">
            <v>BS</v>
          </cell>
          <cell r="D115">
            <v>-33025</v>
          </cell>
          <cell r="E115" t="b">
            <v>0</v>
          </cell>
        </row>
        <row r="116">
          <cell r="A116" t="str">
            <v>3520</v>
          </cell>
          <cell r="B116" t="str">
            <v>CIAC-STRUCT/IMPRV GEN PLT</v>
          </cell>
          <cell r="C116" t="str">
            <v>BS</v>
          </cell>
          <cell r="D116">
            <v>-6128482.1799999997</v>
          </cell>
          <cell r="E116" t="b">
            <v>0</v>
          </cell>
        </row>
        <row r="117">
          <cell r="A117" t="str">
            <v>3705</v>
          </cell>
          <cell r="B117" t="str">
            <v>CIAC-SEWER-TAP</v>
          </cell>
          <cell r="C117" t="str">
            <v>BS</v>
          </cell>
          <cell r="D117">
            <v>-1060950.04</v>
          </cell>
          <cell r="E117" t="b">
            <v>0</v>
          </cell>
        </row>
        <row r="118">
          <cell r="A118" t="str">
            <v>3720</v>
          </cell>
          <cell r="B118" t="str">
            <v>CIAC-SWR PLT MOD FEE</v>
          </cell>
          <cell r="C118" t="str">
            <v>BS</v>
          </cell>
          <cell r="D118">
            <v>-262275</v>
          </cell>
          <cell r="E118" t="b">
            <v>0</v>
          </cell>
        </row>
        <row r="119">
          <cell r="A119" t="str">
            <v>3800</v>
          </cell>
          <cell r="B119" t="str">
            <v>ACC AMORT ORGANIZATION</v>
          </cell>
          <cell r="C119" t="str">
            <v>BS</v>
          </cell>
          <cell r="D119">
            <v>-3789.7</v>
          </cell>
          <cell r="E119" t="b">
            <v>0</v>
          </cell>
        </row>
        <row r="120">
          <cell r="A120" t="str">
            <v>3975</v>
          </cell>
          <cell r="B120" t="str">
            <v>ACC AMORT OTHER TANG PLT WATER</v>
          </cell>
          <cell r="C120" t="str">
            <v>BS</v>
          </cell>
          <cell r="D120">
            <v>1110012.94</v>
          </cell>
          <cell r="E120" t="b">
            <v>0</v>
          </cell>
        </row>
        <row r="121">
          <cell r="A121" t="str">
            <v>3980</v>
          </cell>
          <cell r="B121" t="str">
            <v>ACC AMORT WATER-CIAC TAP</v>
          </cell>
          <cell r="C121" t="str">
            <v>BS</v>
          </cell>
          <cell r="D121">
            <v>34955.230000000003</v>
          </cell>
          <cell r="E121" t="b">
            <v>0</v>
          </cell>
        </row>
        <row r="122">
          <cell r="A122" t="str">
            <v>4000</v>
          </cell>
          <cell r="B122" t="str">
            <v>ACC AMORT WTR PLT MOD FEE-NC</v>
          </cell>
          <cell r="C122" t="str">
            <v>BS</v>
          </cell>
          <cell r="D122">
            <v>3094.26</v>
          </cell>
          <cell r="E122" t="b">
            <v>0</v>
          </cell>
        </row>
        <row r="123">
          <cell r="A123" t="str">
            <v>4005</v>
          </cell>
          <cell r="B123" t="str">
            <v>ACC AMORT WTR PLT MTR FEE-NC</v>
          </cell>
          <cell r="C123" t="str">
            <v>BS</v>
          </cell>
          <cell r="D123">
            <v>574.28</v>
          </cell>
          <cell r="E123" t="b">
            <v>0</v>
          </cell>
        </row>
        <row r="124">
          <cell r="A124" t="str">
            <v>4030</v>
          </cell>
          <cell r="B124" t="str">
            <v>ACC AMORT ORGANIZATION</v>
          </cell>
          <cell r="C124" t="str">
            <v>BS</v>
          </cell>
          <cell r="D124">
            <v>0</v>
          </cell>
          <cell r="E124" t="b">
            <v>0</v>
          </cell>
        </row>
        <row r="125">
          <cell r="A125" t="str">
            <v>4070</v>
          </cell>
          <cell r="B125" t="str">
            <v>ACC AMORTSTRUCT/IMPRV GEN PLT</v>
          </cell>
          <cell r="C125" t="str">
            <v>BS</v>
          </cell>
          <cell r="D125">
            <v>1522574.99</v>
          </cell>
          <cell r="E125" t="b">
            <v>0</v>
          </cell>
        </row>
        <row r="126">
          <cell r="A126" t="str">
            <v>4265</v>
          </cell>
          <cell r="B126" t="str">
            <v>ACC AMORT SEWER-TAP</v>
          </cell>
          <cell r="C126" t="str">
            <v>BS</v>
          </cell>
          <cell r="D126">
            <v>26182.34</v>
          </cell>
          <cell r="E126" t="b">
            <v>0</v>
          </cell>
        </row>
        <row r="127">
          <cell r="A127" t="str">
            <v>4280</v>
          </cell>
          <cell r="B127" t="str">
            <v>ACC AMORT SWR PLT MOD FEE-NC</v>
          </cell>
          <cell r="C127" t="str">
            <v>BS</v>
          </cell>
          <cell r="D127">
            <v>4561.0200000000004</v>
          </cell>
          <cell r="E127" t="b">
            <v>0</v>
          </cell>
        </row>
        <row r="128">
          <cell r="A128" t="str">
            <v>4369</v>
          </cell>
          <cell r="B128" t="str">
            <v>DEF FED TAX - CIAC PRE 1987</v>
          </cell>
          <cell r="C128" t="str">
            <v>BS</v>
          </cell>
          <cell r="D128">
            <v>75068</v>
          </cell>
          <cell r="E128" t="b">
            <v>0</v>
          </cell>
        </row>
        <row r="129">
          <cell r="A129" t="str">
            <v>4371</v>
          </cell>
          <cell r="B129" t="str">
            <v>DEF FED TAX - TAP FEE POST 2000</v>
          </cell>
          <cell r="C129" t="str">
            <v>BS</v>
          </cell>
          <cell r="D129">
            <v>694298</v>
          </cell>
          <cell r="E129" t="b">
            <v>0</v>
          </cell>
        </row>
        <row r="130">
          <cell r="A130" t="str">
            <v>4377</v>
          </cell>
          <cell r="B130" t="str">
            <v>DEF FED TAX - DEF MAINT</v>
          </cell>
          <cell r="C130" t="str">
            <v>BS</v>
          </cell>
          <cell r="D130">
            <v>-20325</v>
          </cell>
          <cell r="E130" t="b">
            <v>0</v>
          </cell>
        </row>
        <row r="131">
          <cell r="A131" t="str">
            <v>4383</v>
          </cell>
          <cell r="B131" t="str">
            <v>DEF FED TAX - ORGN EXP</v>
          </cell>
          <cell r="C131" t="str">
            <v>BS</v>
          </cell>
          <cell r="D131">
            <v>-75212</v>
          </cell>
          <cell r="E131" t="b">
            <v>0</v>
          </cell>
        </row>
        <row r="132">
          <cell r="A132" t="str">
            <v>4385</v>
          </cell>
          <cell r="B132" t="str">
            <v>DEF FED TAX - BAD DEBT</v>
          </cell>
          <cell r="C132" t="str">
            <v>BS</v>
          </cell>
          <cell r="D132">
            <v>48776</v>
          </cell>
          <cell r="E132" t="b">
            <v>0</v>
          </cell>
        </row>
        <row r="133">
          <cell r="A133" t="str">
            <v>4387</v>
          </cell>
          <cell r="B133" t="str">
            <v>DEF FED TAX - DEPRECIATION</v>
          </cell>
          <cell r="C133" t="str">
            <v>BS</v>
          </cell>
          <cell r="D133">
            <v>-1318655</v>
          </cell>
          <cell r="E133" t="b">
            <v>0</v>
          </cell>
        </row>
        <row r="134">
          <cell r="A134" t="str">
            <v>4419</v>
          </cell>
          <cell r="B134" t="str">
            <v>DEF ST TAX - CIAC PRE 1987</v>
          </cell>
          <cell r="C134" t="str">
            <v>BS</v>
          </cell>
          <cell r="D134">
            <v>18331</v>
          </cell>
          <cell r="E134" t="b">
            <v>0</v>
          </cell>
        </row>
        <row r="135">
          <cell r="A135" t="str">
            <v>4421</v>
          </cell>
          <cell r="B135" t="str">
            <v>DEF ST TAX - TAP FEE POST 2000</v>
          </cell>
          <cell r="C135" t="str">
            <v>BS</v>
          </cell>
          <cell r="D135">
            <v>153686</v>
          </cell>
          <cell r="E135" t="b">
            <v>0</v>
          </cell>
        </row>
        <row r="136">
          <cell r="A136" t="str">
            <v>4427</v>
          </cell>
          <cell r="B136" t="str">
            <v>DEF ST TAX - DEF MAINT</v>
          </cell>
          <cell r="C136" t="str">
            <v>BS</v>
          </cell>
          <cell r="D136">
            <v>-4431</v>
          </cell>
          <cell r="E136" t="b">
            <v>0</v>
          </cell>
        </row>
        <row r="137">
          <cell r="A137" t="str">
            <v>4433</v>
          </cell>
          <cell r="B137" t="str">
            <v>DEF ST TAX - ORGN EXP</v>
          </cell>
          <cell r="C137" t="str">
            <v>BS</v>
          </cell>
          <cell r="D137">
            <v>-488</v>
          </cell>
          <cell r="E137" t="b">
            <v>0</v>
          </cell>
        </row>
        <row r="138">
          <cell r="A138" t="str">
            <v>4435</v>
          </cell>
          <cell r="B138" t="str">
            <v>DEF ST TAX - BAD DEBT</v>
          </cell>
          <cell r="C138" t="str">
            <v>BS</v>
          </cell>
          <cell r="D138">
            <v>-191</v>
          </cell>
          <cell r="E138" t="b">
            <v>0</v>
          </cell>
        </row>
        <row r="139">
          <cell r="A139" t="str">
            <v>4437</v>
          </cell>
          <cell r="B139" t="str">
            <v>DEF ST TAX - DEPRECIATION</v>
          </cell>
          <cell r="C139" t="str">
            <v>BS</v>
          </cell>
          <cell r="D139">
            <v>-245103</v>
          </cell>
          <cell r="E139" t="b">
            <v>0</v>
          </cell>
        </row>
        <row r="140">
          <cell r="A140" t="str">
            <v>4515</v>
          </cell>
          <cell r="B140" t="str">
            <v>A/P TRADE</v>
          </cell>
          <cell r="C140" t="str">
            <v>BS</v>
          </cell>
          <cell r="D140">
            <v>-100763.32</v>
          </cell>
          <cell r="E140" t="b">
            <v>0</v>
          </cell>
        </row>
        <row r="141">
          <cell r="A141" t="str">
            <v>4525</v>
          </cell>
          <cell r="B141" t="str">
            <v>A/P TRADE - ACCRUAL</v>
          </cell>
          <cell r="C141" t="str">
            <v>BS</v>
          </cell>
          <cell r="D141">
            <v>-22838.400000000001</v>
          </cell>
          <cell r="E141" t="b">
            <v>0</v>
          </cell>
        </row>
        <row r="142">
          <cell r="A142" t="str">
            <v>4527</v>
          </cell>
          <cell r="B142" t="str">
            <v>A/P TRADE - RECD NOT VOUCHERED</v>
          </cell>
          <cell r="C142" t="str">
            <v>BS</v>
          </cell>
          <cell r="D142">
            <v>-84617.77</v>
          </cell>
          <cell r="E142" t="b">
            <v>0</v>
          </cell>
        </row>
        <row r="143">
          <cell r="A143" t="str">
            <v>4535</v>
          </cell>
          <cell r="B143" t="str">
            <v>A/P-ASSOC COMPANIES</v>
          </cell>
          <cell r="C143" t="str">
            <v>BS</v>
          </cell>
          <cell r="D143">
            <v>12229199.16</v>
          </cell>
          <cell r="E143" t="b">
            <v>0</v>
          </cell>
        </row>
        <row r="144">
          <cell r="A144" t="str">
            <v>4545</v>
          </cell>
          <cell r="B144" t="str">
            <v>A/P MISCELLANEOUS</v>
          </cell>
          <cell r="C144" t="str">
            <v>BS</v>
          </cell>
          <cell r="D144">
            <v>194180.94</v>
          </cell>
          <cell r="E144" t="b">
            <v>0</v>
          </cell>
        </row>
        <row r="145">
          <cell r="A145" t="str">
            <v>4565</v>
          </cell>
          <cell r="B145" t="str">
            <v>ADVANCES FROM UTILITIES INC</v>
          </cell>
          <cell r="C145" t="str">
            <v>BS</v>
          </cell>
          <cell r="D145">
            <v>-8918414.7899999991</v>
          </cell>
          <cell r="E145" t="b">
            <v>0</v>
          </cell>
        </row>
        <row r="146">
          <cell r="A146" t="str">
            <v>4595</v>
          </cell>
          <cell r="B146" t="str">
            <v>CUSTOMER DEPOSITS</v>
          </cell>
          <cell r="C146" t="str">
            <v>BS</v>
          </cell>
          <cell r="D146">
            <v>-91705</v>
          </cell>
          <cell r="E146" t="b">
            <v>0</v>
          </cell>
        </row>
        <row r="147">
          <cell r="A147" t="str">
            <v>4612</v>
          </cell>
          <cell r="B147" t="str">
            <v>ACCRUED TAXES GENERAL</v>
          </cell>
          <cell r="C147" t="str">
            <v>BS</v>
          </cell>
          <cell r="D147">
            <v>-4936.16</v>
          </cell>
          <cell r="E147" t="b">
            <v>0</v>
          </cell>
        </row>
        <row r="148">
          <cell r="A148" t="str">
            <v>4614</v>
          </cell>
          <cell r="B148" t="str">
            <v>ACCRUED GROSS RECEIPT TAX</v>
          </cell>
          <cell r="C148" t="str">
            <v>BS</v>
          </cell>
          <cell r="D148">
            <v>-34276</v>
          </cell>
          <cell r="E148" t="b">
            <v>0</v>
          </cell>
        </row>
        <row r="149">
          <cell r="A149" t="str">
            <v>4630</v>
          </cell>
          <cell r="B149" t="str">
            <v>ACCRUED PERS PROP &amp; ICT TAX</v>
          </cell>
          <cell r="C149" t="str">
            <v>BS</v>
          </cell>
          <cell r="D149">
            <v>-1800</v>
          </cell>
          <cell r="E149" t="b">
            <v>0</v>
          </cell>
        </row>
        <row r="150">
          <cell r="A150" t="str">
            <v>4634</v>
          </cell>
          <cell r="B150" t="str">
            <v>ACCRUED SALES TAX</v>
          </cell>
          <cell r="C150" t="str">
            <v>BS</v>
          </cell>
          <cell r="D150">
            <v>-64.099999999999994</v>
          </cell>
          <cell r="E150" t="b">
            <v>0</v>
          </cell>
        </row>
        <row r="151">
          <cell r="A151" t="str">
            <v>4661</v>
          </cell>
          <cell r="B151" t="str">
            <v>ACCRUED ST INCOME TAX</v>
          </cell>
          <cell r="C151" t="str">
            <v>BS</v>
          </cell>
          <cell r="D151">
            <v>74448</v>
          </cell>
          <cell r="E151" t="b">
            <v>0</v>
          </cell>
        </row>
        <row r="152">
          <cell r="A152" t="str">
            <v>4685</v>
          </cell>
          <cell r="B152" t="str">
            <v>ACCRUED CUST DEP INTEREST</v>
          </cell>
          <cell r="C152" t="str">
            <v>BS</v>
          </cell>
          <cell r="D152">
            <v>-19570.3</v>
          </cell>
          <cell r="E152" t="b">
            <v>0</v>
          </cell>
        </row>
        <row r="153">
          <cell r="A153" t="str">
            <v>4715</v>
          </cell>
          <cell r="B153" t="str">
            <v>DEFERRED REVENUE</v>
          </cell>
          <cell r="C153" t="str">
            <v>BS</v>
          </cell>
          <cell r="D153">
            <v>-55535</v>
          </cell>
          <cell r="E153" t="b">
            <v>0</v>
          </cell>
        </row>
        <row r="154">
          <cell r="A154" t="str">
            <v>4735</v>
          </cell>
          <cell r="B154" t="str">
            <v>PAYABLE TO DEVELOPER</v>
          </cell>
          <cell r="C154" t="str">
            <v>BS</v>
          </cell>
          <cell r="D154">
            <v>-96778.83</v>
          </cell>
          <cell r="E154" t="b">
            <v>0</v>
          </cell>
        </row>
        <row r="155">
          <cell r="A155" t="str">
            <v>4780</v>
          </cell>
          <cell r="B155" t="str">
            <v>PAID IN CAPITAL</v>
          </cell>
          <cell r="C155" t="str">
            <v>BS</v>
          </cell>
          <cell r="D155">
            <v>-2600000</v>
          </cell>
          <cell r="E155" t="b">
            <v>0</v>
          </cell>
        </row>
        <row r="156">
          <cell r="A156" t="str">
            <v>4785</v>
          </cell>
          <cell r="B156" t="str">
            <v>MISC PAID IN CAPITAL</v>
          </cell>
          <cell r="C156" t="str">
            <v>BS</v>
          </cell>
          <cell r="D156">
            <v>-2766343.12</v>
          </cell>
          <cell r="E156" t="b">
            <v>0</v>
          </cell>
        </row>
        <row r="157">
          <cell r="A157" t="str">
            <v>4998</v>
          </cell>
          <cell r="B157" t="str">
            <v>RETAINED EARN-PRIOR YEARS</v>
          </cell>
          <cell r="C157" t="str">
            <v>BS</v>
          </cell>
          <cell r="D157">
            <v>-4683394.33</v>
          </cell>
          <cell r="E157" t="b">
            <v>0</v>
          </cell>
        </row>
        <row r="158">
          <cell r="A158" t="str">
            <v>5025</v>
          </cell>
          <cell r="B158" t="str">
            <v>WATER REVENUE-RESIDENTIAL</v>
          </cell>
          <cell r="C158" t="str">
            <v>IS</v>
          </cell>
          <cell r="D158">
            <v>-1722662.95</v>
          </cell>
          <cell r="E158" t="b">
            <v>0</v>
          </cell>
        </row>
        <row r="159">
          <cell r="A159" t="str">
            <v>5030</v>
          </cell>
          <cell r="B159" t="str">
            <v>WATER REVENUE-ACCRUALS</v>
          </cell>
          <cell r="C159" t="str">
            <v>IS</v>
          </cell>
          <cell r="D159">
            <v>-1433</v>
          </cell>
          <cell r="E159" t="b">
            <v>0</v>
          </cell>
        </row>
        <row r="160">
          <cell r="A160" t="str">
            <v>5035</v>
          </cell>
          <cell r="B160" t="str">
            <v>WATER REVENUE-COMMERCIAL</v>
          </cell>
          <cell r="C160" t="str">
            <v>IS</v>
          </cell>
          <cell r="D160">
            <v>-141408.35999999999</v>
          </cell>
          <cell r="E160" t="b">
            <v>0</v>
          </cell>
        </row>
        <row r="161">
          <cell r="A161" t="str">
            <v>5100</v>
          </cell>
          <cell r="B161" t="str">
            <v>SEWER REVENUE-RESIDENTIAL</v>
          </cell>
          <cell r="C161" t="str">
            <v>IS</v>
          </cell>
          <cell r="D161">
            <v>-969752.58</v>
          </cell>
          <cell r="E161" t="b">
            <v>0</v>
          </cell>
        </row>
        <row r="162">
          <cell r="A162" t="str">
            <v>5105</v>
          </cell>
          <cell r="B162" t="str">
            <v>SEWER REVENUE-ACCRUALS</v>
          </cell>
          <cell r="C162" t="str">
            <v>IS</v>
          </cell>
          <cell r="D162">
            <v>5887</v>
          </cell>
          <cell r="E162" t="b">
            <v>0</v>
          </cell>
        </row>
        <row r="163">
          <cell r="A163" t="str">
            <v>5110</v>
          </cell>
          <cell r="B163" t="str">
            <v>SEWER REVENUE-COMMERCIAL</v>
          </cell>
          <cell r="C163" t="str">
            <v>IS</v>
          </cell>
          <cell r="D163">
            <v>-135811.04</v>
          </cell>
          <cell r="E163" t="b">
            <v>0</v>
          </cell>
        </row>
        <row r="164">
          <cell r="A164" t="str">
            <v>5265</v>
          </cell>
          <cell r="B164" t="str">
            <v>FORFEITED DISCOUNTS</v>
          </cell>
          <cell r="C164" t="str">
            <v>IS</v>
          </cell>
          <cell r="D164">
            <v>-11600.3</v>
          </cell>
          <cell r="E164" t="b">
            <v>0</v>
          </cell>
        </row>
        <row r="165">
          <cell r="A165" t="str">
            <v>5270</v>
          </cell>
          <cell r="B165" t="str">
            <v>MISC SERVICE REVENUE</v>
          </cell>
          <cell r="C165" t="str">
            <v>IS</v>
          </cell>
          <cell r="D165">
            <v>-51128.160000000003</v>
          </cell>
          <cell r="E165" t="b">
            <v>0</v>
          </cell>
        </row>
        <row r="166">
          <cell r="A166" t="str">
            <v>5455</v>
          </cell>
          <cell r="B166" t="str">
            <v>PURCHASED SEWER TREATMENT</v>
          </cell>
          <cell r="C166" t="str">
            <v>IS</v>
          </cell>
          <cell r="D166">
            <v>161100</v>
          </cell>
          <cell r="E166" t="b">
            <v>0</v>
          </cell>
        </row>
        <row r="167">
          <cell r="A167" t="str">
            <v>5460</v>
          </cell>
          <cell r="B167" t="str">
            <v>PURCHASED SEWER - BILLINGS</v>
          </cell>
          <cell r="C167" t="str">
            <v>IS</v>
          </cell>
          <cell r="D167">
            <v>-152144.29999999999</v>
          </cell>
          <cell r="E167" t="b">
            <v>0</v>
          </cell>
        </row>
        <row r="168">
          <cell r="A168" t="str">
            <v>5465</v>
          </cell>
          <cell r="B168" t="str">
            <v>ELEC PWR - WATER SYSTEM</v>
          </cell>
          <cell r="C168" t="str">
            <v>IS</v>
          </cell>
          <cell r="D168">
            <v>166203.19</v>
          </cell>
          <cell r="E168" t="b">
            <v>0</v>
          </cell>
        </row>
        <row r="169">
          <cell r="A169" t="str">
            <v>5470</v>
          </cell>
          <cell r="B169" t="str">
            <v>ELEC PWR - SWR SYSTEM</v>
          </cell>
          <cell r="C169" t="str">
            <v>IS</v>
          </cell>
          <cell r="D169">
            <v>151512.17000000001</v>
          </cell>
          <cell r="E169" t="b">
            <v>0</v>
          </cell>
        </row>
        <row r="170">
          <cell r="A170" t="str">
            <v>5480</v>
          </cell>
          <cell r="B170" t="str">
            <v>CHLORINE</v>
          </cell>
          <cell r="C170" t="str">
            <v>IS</v>
          </cell>
          <cell r="D170">
            <v>20993.919999999998</v>
          </cell>
          <cell r="E170" t="b">
            <v>0</v>
          </cell>
        </row>
        <row r="171">
          <cell r="A171" t="str">
            <v>5485</v>
          </cell>
          <cell r="B171" t="str">
            <v>ODOR CONTROL CHEMICALS</v>
          </cell>
          <cell r="C171" t="str">
            <v>IS</v>
          </cell>
          <cell r="D171">
            <v>1335.2</v>
          </cell>
          <cell r="E171" t="b">
            <v>0</v>
          </cell>
        </row>
        <row r="172">
          <cell r="A172" t="str">
            <v>5490</v>
          </cell>
          <cell r="B172" t="str">
            <v>OTHER TREATMENT CHEMICALS</v>
          </cell>
          <cell r="C172" t="str">
            <v>IS</v>
          </cell>
          <cell r="D172">
            <v>66984</v>
          </cell>
          <cell r="E172" t="b">
            <v>0</v>
          </cell>
        </row>
        <row r="173">
          <cell r="A173" t="str">
            <v>5495</v>
          </cell>
          <cell r="B173" t="str">
            <v>METER READING</v>
          </cell>
          <cell r="C173" t="str">
            <v>IS</v>
          </cell>
          <cell r="D173">
            <v>42094.78</v>
          </cell>
          <cell r="E173" t="b">
            <v>0</v>
          </cell>
        </row>
        <row r="174">
          <cell r="A174" t="str">
            <v>5505</v>
          </cell>
          <cell r="B174" t="str">
            <v>AGENCY EXPENSE</v>
          </cell>
          <cell r="C174" t="str">
            <v>IS</v>
          </cell>
          <cell r="D174">
            <v>797.96</v>
          </cell>
          <cell r="E174" t="b">
            <v>0</v>
          </cell>
        </row>
        <row r="175">
          <cell r="A175" t="str">
            <v>5510</v>
          </cell>
          <cell r="B175" t="str">
            <v>UNCOLLECTIBLE ACCOUNTS</v>
          </cell>
          <cell r="C175" t="str">
            <v>IS</v>
          </cell>
          <cell r="D175">
            <v>10423.36</v>
          </cell>
          <cell r="E175" t="b">
            <v>0</v>
          </cell>
        </row>
        <row r="176">
          <cell r="A176" t="str">
            <v>5525</v>
          </cell>
          <cell r="B176" t="str">
            <v>BILL STOCK</v>
          </cell>
          <cell r="C176" t="str">
            <v>IS</v>
          </cell>
          <cell r="D176">
            <v>2279</v>
          </cell>
          <cell r="E176" t="b">
            <v>0</v>
          </cell>
        </row>
        <row r="177">
          <cell r="A177" t="str">
            <v>5530</v>
          </cell>
          <cell r="B177" t="str">
            <v>BILLING COMPUTER SUPPLIES</v>
          </cell>
          <cell r="C177" t="str">
            <v>IS</v>
          </cell>
          <cell r="D177">
            <v>1178</v>
          </cell>
          <cell r="E177" t="b">
            <v>0</v>
          </cell>
        </row>
        <row r="178">
          <cell r="A178" t="str">
            <v>5535</v>
          </cell>
          <cell r="B178" t="str">
            <v>BILLING ENVELOPES</v>
          </cell>
          <cell r="C178" t="str">
            <v>IS</v>
          </cell>
          <cell r="D178">
            <v>5337</v>
          </cell>
          <cell r="E178" t="b">
            <v>0</v>
          </cell>
        </row>
        <row r="179">
          <cell r="A179" t="str">
            <v>5540</v>
          </cell>
          <cell r="B179" t="str">
            <v>BILLING POSTAGE</v>
          </cell>
          <cell r="C179" t="str">
            <v>IS</v>
          </cell>
          <cell r="D179">
            <v>39424</v>
          </cell>
          <cell r="E179" t="b">
            <v>0</v>
          </cell>
        </row>
        <row r="180">
          <cell r="A180" t="str">
            <v>5545</v>
          </cell>
          <cell r="B180" t="str">
            <v>CUSTOMER SERVICE PRINTING</v>
          </cell>
          <cell r="C180" t="str">
            <v>IS</v>
          </cell>
          <cell r="D180">
            <v>1169.1500000000001</v>
          </cell>
          <cell r="E180" t="b">
            <v>0</v>
          </cell>
        </row>
        <row r="181">
          <cell r="A181" t="str">
            <v>5625</v>
          </cell>
          <cell r="B181" t="str">
            <v>401K/ESOP CONTRIBUTIONS</v>
          </cell>
          <cell r="C181" t="str">
            <v>IS</v>
          </cell>
          <cell r="D181">
            <v>20172</v>
          </cell>
          <cell r="E181" t="b">
            <v>0</v>
          </cell>
        </row>
        <row r="182">
          <cell r="A182" t="str">
            <v>5630</v>
          </cell>
          <cell r="B182" t="str">
            <v>DENTAL PREMIUMS</v>
          </cell>
          <cell r="C182" t="str">
            <v>IS</v>
          </cell>
          <cell r="D182">
            <v>440</v>
          </cell>
          <cell r="E182" t="b">
            <v>0</v>
          </cell>
        </row>
        <row r="183">
          <cell r="A183" t="str">
            <v>5635</v>
          </cell>
          <cell r="B183" t="str">
            <v>DENTAL INS REIMBURSEMENTS</v>
          </cell>
          <cell r="C183" t="str">
            <v>IS</v>
          </cell>
          <cell r="D183">
            <v>2994</v>
          </cell>
          <cell r="E183" t="b">
            <v>0</v>
          </cell>
        </row>
        <row r="184">
          <cell r="A184" t="str">
            <v>5640</v>
          </cell>
          <cell r="B184" t="str">
            <v>EMP PENSIONS &amp; BENEFITS</v>
          </cell>
          <cell r="C184" t="str">
            <v>IS</v>
          </cell>
          <cell r="D184">
            <v>7</v>
          </cell>
          <cell r="E184" t="b">
            <v>0</v>
          </cell>
        </row>
        <row r="185">
          <cell r="A185" t="str">
            <v>5645</v>
          </cell>
          <cell r="B185" t="str">
            <v>EMPLOYEE INS DEDUCTIONS</v>
          </cell>
          <cell r="C185" t="str">
            <v>IS</v>
          </cell>
          <cell r="D185">
            <v>-10059</v>
          </cell>
          <cell r="E185" t="b">
            <v>0</v>
          </cell>
        </row>
        <row r="186">
          <cell r="A186" t="str">
            <v>5650</v>
          </cell>
          <cell r="B186" t="str">
            <v>HEALTH COSTS &amp; OTHER</v>
          </cell>
          <cell r="C186" t="str">
            <v>IS</v>
          </cell>
          <cell r="D186">
            <v>821</v>
          </cell>
          <cell r="E186" t="b">
            <v>0</v>
          </cell>
        </row>
        <row r="187">
          <cell r="A187" t="str">
            <v>5655</v>
          </cell>
          <cell r="B187" t="str">
            <v>HEALTH INS REIMBURSEMENTS</v>
          </cell>
          <cell r="C187" t="str">
            <v>IS</v>
          </cell>
          <cell r="D187">
            <v>97118</v>
          </cell>
          <cell r="E187" t="b">
            <v>0</v>
          </cell>
        </row>
        <row r="188">
          <cell r="A188" t="str">
            <v>5660</v>
          </cell>
          <cell r="B188" t="str">
            <v>OTHER EMP PENSION/BENEFITS</v>
          </cell>
          <cell r="C188" t="str">
            <v>IS</v>
          </cell>
          <cell r="D188">
            <v>10012.34</v>
          </cell>
          <cell r="E188" t="b">
            <v>0</v>
          </cell>
        </row>
        <row r="189">
          <cell r="A189" t="str">
            <v>5665</v>
          </cell>
          <cell r="B189" t="str">
            <v>PENSION CONTRIBUTIONS</v>
          </cell>
          <cell r="C189" t="str">
            <v>IS</v>
          </cell>
          <cell r="D189">
            <v>15207</v>
          </cell>
          <cell r="E189" t="b">
            <v>0</v>
          </cell>
        </row>
        <row r="190">
          <cell r="A190" t="str">
            <v>5670</v>
          </cell>
          <cell r="B190" t="str">
            <v>TERM LIFE INS</v>
          </cell>
          <cell r="C190" t="str">
            <v>IS</v>
          </cell>
          <cell r="D190">
            <v>1426</v>
          </cell>
          <cell r="E190" t="b">
            <v>0</v>
          </cell>
        </row>
        <row r="191">
          <cell r="A191" t="str">
            <v>5675</v>
          </cell>
          <cell r="B191" t="str">
            <v>TERM LIFE INS-OPT</v>
          </cell>
          <cell r="C191" t="str">
            <v>IS</v>
          </cell>
          <cell r="D191">
            <v>24</v>
          </cell>
          <cell r="E191" t="b">
            <v>0</v>
          </cell>
        </row>
        <row r="192">
          <cell r="A192" t="str">
            <v>5680</v>
          </cell>
          <cell r="B192" t="str">
            <v>DEPEND LIFE INS-OPT</v>
          </cell>
          <cell r="C192" t="str">
            <v>IS</v>
          </cell>
          <cell r="D192">
            <v>2</v>
          </cell>
          <cell r="E192" t="b">
            <v>0</v>
          </cell>
        </row>
        <row r="193">
          <cell r="A193" t="str">
            <v>5690</v>
          </cell>
          <cell r="B193" t="str">
            <v>TUITION</v>
          </cell>
          <cell r="C193" t="str">
            <v>IS</v>
          </cell>
          <cell r="D193">
            <v>564</v>
          </cell>
          <cell r="E193" t="b">
            <v>0</v>
          </cell>
        </row>
        <row r="194">
          <cell r="A194" t="str">
            <v>5715</v>
          </cell>
          <cell r="B194" t="str">
            <v>INSURANCE-OTHER</v>
          </cell>
          <cell r="C194" t="str">
            <v>IS</v>
          </cell>
          <cell r="D194">
            <v>36266</v>
          </cell>
          <cell r="E194" t="b">
            <v>0</v>
          </cell>
        </row>
        <row r="195">
          <cell r="A195" t="str">
            <v>5735</v>
          </cell>
          <cell r="B195" t="str">
            <v>COMPUTER MAINTENANCE</v>
          </cell>
          <cell r="C195" t="str">
            <v>IS</v>
          </cell>
          <cell r="D195">
            <v>38458</v>
          </cell>
          <cell r="E195" t="b">
            <v>0</v>
          </cell>
        </row>
        <row r="196">
          <cell r="A196" t="str">
            <v>5740</v>
          </cell>
          <cell r="B196" t="str">
            <v>COMPUTER SUPPLIES</v>
          </cell>
          <cell r="C196" t="str">
            <v>IS</v>
          </cell>
          <cell r="D196">
            <v>1709</v>
          </cell>
          <cell r="E196" t="b">
            <v>0</v>
          </cell>
        </row>
        <row r="197">
          <cell r="A197" t="str">
            <v>5745</v>
          </cell>
          <cell r="B197" t="str">
            <v>COMPUTER AMORT &amp; PROG COST</v>
          </cell>
          <cell r="C197" t="str">
            <v>IS</v>
          </cell>
          <cell r="D197">
            <v>5052</v>
          </cell>
          <cell r="E197" t="b">
            <v>0</v>
          </cell>
        </row>
        <row r="198">
          <cell r="A198" t="str">
            <v>5750</v>
          </cell>
          <cell r="B198" t="str">
            <v>INTERNET SUPPLIER</v>
          </cell>
          <cell r="C198" t="str">
            <v>IS</v>
          </cell>
          <cell r="D198">
            <v>2311</v>
          </cell>
          <cell r="E198" t="b">
            <v>0</v>
          </cell>
        </row>
        <row r="199">
          <cell r="A199" t="str">
            <v>5755</v>
          </cell>
          <cell r="B199" t="str">
            <v>MICROFILMING</v>
          </cell>
          <cell r="C199" t="str">
            <v>IS</v>
          </cell>
          <cell r="D199">
            <v>409</v>
          </cell>
          <cell r="E199" t="b">
            <v>0</v>
          </cell>
        </row>
        <row r="200">
          <cell r="A200" t="str">
            <v>5760</v>
          </cell>
          <cell r="B200" t="str">
            <v>WEBSITE DEVELOPMENT</v>
          </cell>
          <cell r="C200" t="str">
            <v>IS</v>
          </cell>
          <cell r="D200">
            <v>988</v>
          </cell>
          <cell r="E200" t="b">
            <v>0</v>
          </cell>
        </row>
        <row r="201">
          <cell r="A201" t="str">
            <v>5790</v>
          </cell>
          <cell r="B201" t="str">
            <v>BANK SERVICE CHARGE</v>
          </cell>
          <cell r="C201" t="str">
            <v>IS</v>
          </cell>
          <cell r="D201">
            <v>12495</v>
          </cell>
          <cell r="E201" t="b">
            <v>0</v>
          </cell>
        </row>
        <row r="202">
          <cell r="A202" t="str">
            <v>5800</v>
          </cell>
          <cell r="B202" t="str">
            <v>LETTER OF CREDIT FEE</v>
          </cell>
          <cell r="C202" t="str">
            <v>IS</v>
          </cell>
          <cell r="D202">
            <v>40105.33</v>
          </cell>
          <cell r="E202" t="b">
            <v>0</v>
          </cell>
        </row>
        <row r="203">
          <cell r="A203" t="str">
            <v>5810</v>
          </cell>
          <cell r="B203" t="str">
            <v>MEMBERSHIPS</v>
          </cell>
          <cell r="C203" t="str">
            <v>IS</v>
          </cell>
          <cell r="D203">
            <v>2421</v>
          </cell>
          <cell r="E203" t="b">
            <v>0</v>
          </cell>
        </row>
        <row r="204">
          <cell r="A204" t="str">
            <v>5820</v>
          </cell>
          <cell r="B204" t="str">
            <v>TRAINING EXPENSE</v>
          </cell>
          <cell r="C204" t="str">
            <v>IS</v>
          </cell>
          <cell r="D204">
            <v>6550.84</v>
          </cell>
          <cell r="E204" t="b">
            <v>0</v>
          </cell>
        </row>
        <row r="205">
          <cell r="A205" t="str">
            <v>5825</v>
          </cell>
          <cell r="B205" t="str">
            <v>OTHER MISC EXPENSE</v>
          </cell>
          <cell r="C205" t="str">
            <v>IS</v>
          </cell>
          <cell r="D205">
            <v>7774.72</v>
          </cell>
          <cell r="E205" t="b">
            <v>0</v>
          </cell>
        </row>
        <row r="206">
          <cell r="A206" t="str">
            <v>5855</v>
          </cell>
          <cell r="B206" t="str">
            <v>ANSWERING SERVICE</v>
          </cell>
          <cell r="C206" t="str">
            <v>IS</v>
          </cell>
          <cell r="D206">
            <v>3809</v>
          </cell>
          <cell r="E206" t="b">
            <v>0</v>
          </cell>
        </row>
        <row r="207">
          <cell r="A207" t="str">
            <v>5860</v>
          </cell>
          <cell r="B207" t="str">
            <v>CLEANING SUPPLIES</v>
          </cell>
          <cell r="C207" t="str">
            <v>IS</v>
          </cell>
          <cell r="D207">
            <v>276.19</v>
          </cell>
          <cell r="E207" t="b">
            <v>0</v>
          </cell>
        </row>
        <row r="208">
          <cell r="A208" t="str">
            <v>5865</v>
          </cell>
          <cell r="B208" t="str">
            <v>COPY MACHINE</v>
          </cell>
          <cell r="C208" t="str">
            <v>IS</v>
          </cell>
          <cell r="D208">
            <v>3465</v>
          </cell>
          <cell r="E208" t="b">
            <v>0</v>
          </cell>
        </row>
        <row r="209">
          <cell r="A209" t="str">
            <v>5880</v>
          </cell>
          <cell r="B209" t="str">
            <v>OFFICE SUPPLY STORES</v>
          </cell>
          <cell r="C209" t="str">
            <v>IS</v>
          </cell>
          <cell r="D209">
            <v>3869</v>
          </cell>
          <cell r="E209" t="b">
            <v>0</v>
          </cell>
        </row>
        <row r="210">
          <cell r="A210" t="str">
            <v>5885</v>
          </cell>
          <cell r="B210" t="str">
            <v>PRINTING/BLUEPRINTS</v>
          </cell>
          <cell r="C210" t="str">
            <v>IS</v>
          </cell>
          <cell r="D210">
            <v>1729.01</v>
          </cell>
          <cell r="E210" t="b">
            <v>0</v>
          </cell>
        </row>
        <row r="211">
          <cell r="A211" t="str">
            <v>5890</v>
          </cell>
          <cell r="B211" t="str">
            <v>PUBL SUBSCRIPTIONS/TAPES</v>
          </cell>
          <cell r="C211" t="str">
            <v>IS</v>
          </cell>
          <cell r="D211">
            <v>1291.44</v>
          </cell>
          <cell r="E211" t="b">
            <v>0</v>
          </cell>
        </row>
        <row r="212">
          <cell r="A212" t="str">
            <v>5895</v>
          </cell>
          <cell r="B212" t="str">
            <v>SHIPPING CHARGES</v>
          </cell>
          <cell r="C212" t="str">
            <v>IS</v>
          </cell>
          <cell r="D212">
            <v>7466.77</v>
          </cell>
          <cell r="E212" t="b">
            <v>0</v>
          </cell>
        </row>
        <row r="213">
          <cell r="A213" t="str">
            <v>5900</v>
          </cell>
          <cell r="B213" t="str">
            <v>OTHER OFFICE EXPENSES</v>
          </cell>
          <cell r="C213" t="str">
            <v>IS</v>
          </cell>
          <cell r="D213">
            <v>25701.32</v>
          </cell>
          <cell r="E213" t="b">
            <v>0</v>
          </cell>
        </row>
        <row r="214">
          <cell r="A214" t="str">
            <v>5930</v>
          </cell>
          <cell r="B214" t="str">
            <v>OFFICE ELECTRIC</v>
          </cell>
          <cell r="C214" t="str">
            <v>IS</v>
          </cell>
          <cell r="D214">
            <v>3532.48</v>
          </cell>
          <cell r="E214" t="b">
            <v>0</v>
          </cell>
        </row>
        <row r="215">
          <cell r="A215" t="str">
            <v>5935</v>
          </cell>
          <cell r="B215" t="str">
            <v>OFFICE GAS</v>
          </cell>
          <cell r="C215" t="str">
            <v>IS</v>
          </cell>
          <cell r="D215">
            <v>1070.56</v>
          </cell>
          <cell r="E215" t="b">
            <v>0</v>
          </cell>
        </row>
        <row r="216">
          <cell r="A216" t="str">
            <v>5940</v>
          </cell>
          <cell r="B216" t="str">
            <v>OFFICE WATER</v>
          </cell>
          <cell r="C216" t="str">
            <v>IS</v>
          </cell>
          <cell r="D216">
            <v>120</v>
          </cell>
          <cell r="E216" t="b">
            <v>0</v>
          </cell>
        </row>
        <row r="217">
          <cell r="A217" t="str">
            <v>5945</v>
          </cell>
          <cell r="B217" t="str">
            <v>OFFICE TELECOM</v>
          </cell>
          <cell r="C217" t="str">
            <v>IS</v>
          </cell>
          <cell r="D217">
            <v>52337.29</v>
          </cell>
          <cell r="E217" t="b">
            <v>0</v>
          </cell>
        </row>
        <row r="218">
          <cell r="A218" t="str">
            <v>5950</v>
          </cell>
          <cell r="B218" t="str">
            <v>OFFICE GARBAGE REMOVAL</v>
          </cell>
          <cell r="C218" t="str">
            <v>IS</v>
          </cell>
          <cell r="D218">
            <v>5453.61</v>
          </cell>
          <cell r="E218" t="b">
            <v>0</v>
          </cell>
        </row>
        <row r="219">
          <cell r="A219" t="str">
            <v>5955</v>
          </cell>
          <cell r="B219" t="str">
            <v>OFFICE LANDSCAPE / MOW / PLOW</v>
          </cell>
          <cell r="C219" t="str">
            <v>IS</v>
          </cell>
          <cell r="D219">
            <v>39959</v>
          </cell>
          <cell r="E219" t="b">
            <v>0</v>
          </cell>
        </row>
        <row r="220">
          <cell r="A220" t="str">
            <v>5960</v>
          </cell>
          <cell r="B220" t="str">
            <v>OFFICE ALARM SYS PHONE EXP</v>
          </cell>
          <cell r="C220" t="str">
            <v>IS</v>
          </cell>
          <cell r="D220">
            <v>5646.87</v>
          </cell>
          <cell r="E220" t="b">
            <v>0</v>
          </cell>
        </row>
        <row r="221">
          <cell r="A221" t="str">
            <v>5965</v>
          </cell>
          <cell r="B221" t="str">
            <v>OFFICE MAINTENANCE</v>
          </cell>
          <cell r="C221" t="str">
            <v>IS</v>
          </cell>
          <cell r="D221">
            <v>3670</v>
          </cell>
          <cell r="E221" t="b">
            <v>0</v>
          </cell>
        </row>
        <row r="222">
          <cell r="A222" t="str">
            <v>5970</v>
          </cell>
          <cell r="B222" t="str">
            <v>OFFICE CLEANING SERVICE</v>
          </cell>
          <cell r="C222" t="str">
            <v>IS</v>
          </cell>
          <cell r="D222">
            <v>2902</v>
          </cell>
          <cell r="E222" t="b">
            <v>0</v>
          </cell>
        </row>
        <row r="223">
          <cell r="A223" t="str">
            <v>5975</v>
          </cell>
          <cell r="B223" t="str">
            <v>OFFICE MACHINE/HEAT&amp;COOL</v>
          </cell>
          <cell r="C223" t="str">
            <v>IS</v>
          </cell>
          <cell r="D223">
            <v>245</v>
          </cell>
          <cell r="E223" t="b">
            <v>0</v>
          </cell>
        </row>
        <row r="224">
          <cell r="A224" t="str">
            <v>5985</v>
          </cell>
          <cell r="B224" t="str">
            <v>TELEMETERING PHONE EXPENSE</v>
          </cell>
          <cell r="C224" t="str">
            <v>IS</v>
          </cell>
          <cell r="D224">
            <v>2222</v>
          </cell>
          <cell r="E224" t="b">
            <v>0</v>
          </cell>
        </row>
        <row r="225">
          <cell r="A225" t="str">
            <v>6005</v>
          </cell>
          <cell r="B225" t="str">
            <v>ACCOUNTING STUDIES</v>
          </cell>
          <cell r="C225" t="str">
            <v>IS</v>
          </cell>
          <cell r="D225">
            <v>6826</v>
          </cell>
          <cell r="E225" t="b">
            <v>0</v>
          </cell>
        </row>
        <row r="226">
          <cell r="A226" t="str">
            <v>6010</v>
          </cell>
          <cell r="B226" t="str">
            <v>AUDIT FEES</v>
          </cell>
          <cell r="C226" t="str">
            <v>IS</v>
          </cell>
          <cell r="D226">
            <v>7890</v>
          </cell>
          <cell r="E226" t="b">
            <v>0</v>
          </cell>
        </row>
        <row r="227">
          <cell r="A227" t="str">
            <v>6015</v>
          </cell>
          <cell r="B227" t="str">
            <v>EMPLOY FINDER FEES</v>
          </cell>
          <cell r="C227" t="str">
            <v>IS</v>
          </cell>
          <cell r="D227">
            <v>14522</v>
          </cell>
          <cell r="E227" t="b">
            <v>0</v>
          </cell>
        </row>
        <row r="228">
          <cell r="A228" t="str">
            <v>6020</v>
          </cell>
          <cell r="B228" t="str">
            <v>ENGINEERING FEES</v>
          </cell>
          <cell r="C228" t="str">
            <v>IS</v>
          </cell>
          <cell r="D228">
            <v>138.75</v>
          </cell>
          <cell r="E228" t="b">
            <v>0</v>
          </cell>
        </row>
        <row r="229">
          <cell r="A229" t="str">
            <v>6025</v>
          </cell>
          <cell r="B229" t="str">
            <v>LEGAL FEES</v>
          </cell>
          <cell r="C229" t="str">
            <v>IS</v>
          </cell>
          <cell r="D229">
            <v>5044.5</v>
          </cell>
          <cell r="E229" t="b">
            <v>0</v>
          </cell>
        </row>
        <row r="230">
          <cell r="A230" t="str">
            <v>6035</v>
          </cell>
          <cell r="B230" t="str">
            <v>PAYROLL SERVICES</v>
          </cell>
          <cell r="C230" t="str">
            <v>IS</v>
          </cell>
          <cell r="D230">
            <v>2665</v>
          </cell>
          <cell r="E230" t="b">
            <v>0</v>
          </cell>
        </row>
        <row r="231">
          <cell r="A231" t="str">
            <v>6040</v>
          </cell>
          <cell r="B231" t="str">
            <v>TAX RETURN REVIEW</v>
          </cell>
          <cell r="C231" t="str">
            <v>IS</v>
          </cell>
          <cell r="D231">
            <v>2035</v>
          </cell>
          <cell r="E231" t="b">
            <v>0</v>
          </cell>
        </row>
        <row r="232">
          <cell r="A232" t="str">
            <v>6045</v>
          </cell>
          <cell r="B232" t="str">
            <v>TEMP EMPLOY - CLERICAL</v>
          </cell>
          <cell r="C232" t="str">
            <v>IS</v>
          </cell>
          <cell r="D232">
            <v>16490</v>
          </cell>
          <cell r="E232" t="b">
            <v>0</v>
          </cell>
        </row>
        <row r="233">
          <cell r="A233" t="str">
            <v>6050</v>
          </cell>
          <cell r="B233" t="str">
            <v>OTHER OUTSIDE SERVICES</v>
          </cell>
          <cell r="C233" t="str">
            <v>IS</v>
          </cell>
          <cell r="D233">
            <v>2846</v>
          </cell>
          <cell r="E233" t="b">
            <v>0</v>
          </cell>
        </row>
        <row r="234">
          <cell r="A234" t="str">
            <v>6065</v>
          </cell>
          <cell r="B234" t="str">
            <v>RATE CASE AMORT EXPENSE</v>
          </cell>
          <cell r="C234" t="str">
            <v>IS</v>
          </cell>
          <cell r="D234">
            <v>280.22000000000003</v>
          </cell>
          <cell r="E234" t="b">
            <v>0</v>
          </cell>
        </row>
        <row r="235">
          <cell r="A235" t="str">
            <v>6090</v>
          </cell>
          <cell r="B235" t="str">
            <v>RENT</v>
          </cell>
          <cell r="C235" t="str">
            <v>IS</v>
          </cell>
          <cell r="D235">
            <v>34077.879999999997</v>
          </cell>
          <cell r="E235" t="b">
            <v>0</v>
          </cell>
        </row>
        <row r="236">
          <cell r="A236" t="str">
            <v>6105</v>
          </cell>
          <cell r="B236" t="str">
            <v>SALARIES-SYSTEM PROJECT</v>
          </cell>
          <cell r="C236" t="str">
            <v>IS</v>
          </cell>
          <cell r="D236">
            <v>16150</v>
          </cell>
          <cell r="E236" t="b">
            <v>0</v>
          </cell>
        </row>
        <row r="237">
          <cell r="A237" t="str">
            <v>6110</v>
          </cell>
          <cell r="B237" t="str">
            <v>SALARIES-ACCTG/FINANCE</v>
          </cell>
          <cell r="C237" t="str">
            <v>IS</v>
          </cell>
          <cell r="D237">
            <v>39554</v>
          </cell>
          <cell r="E237" t="b">
            <v>0</v>
          </cell>
        </row>
        <row r="238">
          <cell r="A238" t="str">
            <v>6115</v>
          </cell>
          <cell r="B238" t="str">
            <v>SALARIES-ADMIN</v>
          </cell>
          <cell r="C238" t="str">
            <v>IS</v>
          </cell>
          <cell r="D238">
            <v>9578</v>
          </cell>
          <cell r="E238" t="b">
            <v>0</v>
          </cell>
        </row>
        <row r="239">
          <cell r="A239" t="str">
            <v>6120</v>
          </cell>
          <cell r="B239" t="str">
            <v>SALARIES-OFFICERS/STKHLDR</v>
          </cell>
          <cell r="C239" t="str">
            <v>IS</v>
          </cell>
          <cell r="D239">
            <v>40809</v>
          </cell>
          <cell r="E239" t="b">
            <v>0</v>
          </cell>
        </row>
        <row r="240">
          <cell r="A240" t="str">
            <v>6125</v>
          </cell>
          <cell r="B240" t="str">
            <v>SALARIES-HR</v>
          </cell>
          <cell r="C240" t="str">
            <v>IS</v>
          </cell>
          <cell r="D240">
            <v>15655</v>
          </cell>
          <cell r="E240" t="b">
            <v>0</v>
          </cell>
        </row>
        <row r="241">
          <cell r="A241" t="str">
            <v>6130</v>
          </cell>
          <cell r="B241" t="str">
            <v>SALARIES-MIS</v>
          </cell>
          <cell r="C241" t="str">
            <v>IS</v>
          </cell>
          <cell r="D241">
            <v>13147</v>
          </cell>
          <cell r="E241" t="b">
            <v>0</v>
          </cell>
        </row>
        <row r="242">
          <cell r="A242" t="str">
            <v>6135</v>
          </cell>
          <cell r="B242" t="str">
            <v>SALARIES-LEADERSHIP OPS</v>
          </cell>
          <cell r="C242" t="str">
            <v>IS</v>
          </cell>
          <cell r="D242">
            <v>12732</v>
          </cell>
          <cell r="E242" t="b">
            <v>0</v>
          </cell>
        </row>
        <row r="243">
          <cell r="A243" t="str">
            <v>6140</v>
          </cell>
          <cell r="B243" t="str">
            <v>SALARIES-REGULATORY</v>
          </cell>
          <cell r="C243" t="str">
            <v>IS</v>
          </cell>
          <cell r="D243">
            <v>31715</v>
          </cell>
          <cell r="E243" t="b">
            <v>0</v>
          </cell>
        </row>
        <row r="244">
          <cell r="A244" t="str">
            <v>6145</v>
          </cell>
          <cell r="B244" t="str">
            <v>SALARIES-CUSTOMER SERVICE</v>
          </cell>
          <cell r="C244" t="str">
            <v>IS</v>
          </cell>
          <cell r="D244">
            <v>245</v>
          </cell>
          <cell r="E244" t="b">
            <v>0</v>
          </cell>
        </row>
        <row r="245">
          <cell r="A245" t="str">
            <v>6150</v>
          </cell>
          <cell r="B245" t="str">
            <v>SALARIES-OPERATIONS FIELD</v>
          </cell>
          <cell r="C245" t="str">
            <v>IS</v>
          </cell>
          <cell r="D245">
            <v>451427</v>
          </cell>
          <cell r="E245" t="b">
            <v>0</v>
          </cell>
        </row>
        <row r="246">
          <cell r="A246" t="str">
            <v>6155</v>
          </cell>
          <cell r="B246" t="str">
            <v>SALARIES-OPERATIONS OFFICE</v>
          </cell>
          <cell r="C246" t="str">
            <v>IS</v>
          </cell>
          <cell r="D246">
            <v>93948</v>
          </cell>
          <cell r="E246" t="b">
            <v>0</v>
          </cell>
        </row>
        <row r="247">
          <cell r="A247" t="str">
            <v>6160</v>
          </cell>
          <cell r="B247" t="str">
            <v>SALARIES-CHGD TO PLT-WSC</v>
          </cell>
          <cell r="C247" t="str">
            <v>IS</v>
          </cell>
          <cell r="D247">
            <v>-110584.68</v>
          </cell>
          <cell r="E247" t="b">
            <v>0</v>
          </cell>
        </row>
        <row r="248">
          <cell r="A248" t="str">
            <v>6165</v>
          </cell>
          <cell r="B248" t="str">
            <v>CAPITALIZED TIME ADJUSTMENT</v>
          </cell>
          <cell r="C248" t="str">
            <v>IS</v>
          </cell>
          <cell r="D248">
            <v>-2222.35</v>
          </cell>
          <cell r="E248" t="b">
            <v>0</v>
          </cell>
        </row>
        <row r="249">
          <cell r="A249" t="str">
            <v>6185</v>
          </cell>
          <cell r="B249" t="str">
            <v>MARKETING: TRAVELS/LODGING</v>
          </cell>
          <cell r="C249" t="str">
            <v>IS</v>
          </cell>
          <cell r="D249">
            <v>10112.68</v>
          </cell>
          <cell r="E249" t="b">
            <v>0</v>
          </cell>
        </row>
        <row r="250">
          <cell r="A250" t="str">
            <v>6200</v>
          </cell>
          <cell r="B250" t="str">
            <v>MARKETING: MEALS &amp; RELATED EXP</v>
          </cell>
          <cell r="C250" t="str">
            <v>IS</v>
          </cell>
          <cell r="D250">
            <v>2277.9</v>
          </cell>
          <cell r="E250" t="b">
            <v>0</v>
          </cell>
        </row>
        <row r="251">
          <cell r="A251" t="str">
            <v>6215</v>
          </cell>
          <cell r="B251" t="str">
            <v>FUEL</v>
          </cell>
          <cell r="C251" t="str">
            <v>IS</v>
          </cell>
          <cell r="D251">
            <v>30973.66</v>
          </cell>
          <cell r="E251" t="b">
            <v>0</v>
          </cell>
        </row>
        <row r="252">
          <cell r="A252" t="str">
            <v>6220</v>
          </cell>
          <cell r="B252" t="str">
            <v>AUTO REPAIR/TIRES</v>
          </cell>
          <cell r="C252" t="str">
            <v>IS</v>
          </cell>
          <cell r="D252">
            <v>12446.35</v>
          </cell>
          <cell r="E252" t="b">
            <v>0</v>
          </cell>
        </row>
        <row r="253">
          <cell r="A253" t="str">
            <v>6225</v>
          </cell>
          <cell r="B253" t="str">
            <v>AUTO LICENSES</v>
          </cell>
          <cell r="C253" t="str">
            <v>IS</v>
          </cell>
          <cell r="D253">
            <v>2560.3000000000002</v>
          </cell>
          <cell r="E253" t="b">
            <v>0</v>
          </cell>
        </row>
        <row r="254">
          <cell r="A254" t="str">
            <v>6230</v>
          </cell>
          <cell r="B254" t="str">
            <v>OTHER TRANS EXPENSES</v>
          </cell>
          <cell r="C254" t="str">
            <v>IS</v>
          </cell>
          <cell r="D254">
            <v>917</v>
          </cell>
          <cell r="E254" t="b">
            <v>0</v>
          </cell>
        </row>
        <row r="255">
          <cell r="A255" t="str">
            <v>6255</v>
          </cell>
          <cell r="B255" t="str">
            <v>TEST-WATER</v>
          </cell>
          <cell r="C255" t="str">
            <v>IS</v>
          </cell>
          <cell r="D255">
            <v>32727.37</v>
          </cell>
          <cell r="E255" t="b">
            <v>0</v>
          </cell>
        </row>
        <row r="256">
          <cell r="A256" t="str">
            <v>6260</v>
          </cell>
          <cell r="B256" t="str">
            <v>TEST-EQUIP/CHEMICAL</v>
          </cell>
          <cell r="C256" t="str">
            <v>IS</v>
          </cell>
          <cell r="D256">
            <v>9462.18</v>
          </cell>
          <cell r="E256" t="b">
            <v>0</v>
          </cell>
        </row>
        <row r="257">
          <cell r="A257" t="str">
            <v>6270</v>
          </cell>
          <cell r="B257" t="str">
            <v>TEST-SEWER</v>
          </cell>
          <cell r="C257" t="str">
            <v>IS</v>
          </cell>
          <cell r="D257">
            <v>13522</v>
          </cell>
          <cell r="E257" t="b">
            <v>0</v>
          </cell>
        </row>
        <row r="258">
          <cell r="A258" t="str">
            <v>6285</v>
          </cell>
          <cell r="B258" t="str">
            <v>WATER-MAINT SUPPLIES</v>
          </cell>
          <cell r="C258" t="str">
            <v>IS</v>
          </cell>
          <cell r="D258">
            <v>7256.43</v>
          </cell>
          <cell r="E258" t="b">
            <v>0</v>
          </cell>
        </row>
        <row r="259">
          <cell r="A259" t="str">
            <v>6290</v>
          </cell>
          <cell r="B259" t="str">
            <v>WATER-MAINT REPAIRS</v>
          </cell>
          <cell r="C259" t="str">
            <v>IS</v>
          </cell>
          <cell r="D259">
            <v>32511.13</v>
          </cell>
          <cell r="E259" t="b">
            <v>0</v>
          </cell>
        </row>
        <row r="260">
          <cell r="A260" t="str">
            <v>6295</v>
          </cell>
          <cell r="B260" t="str">
            <v>WATER-MAIN BREAKS</v>
          </cell>
          <cell r="C260" t="str">
            <v>IS</v>
          </cell>
          <cell r="D260">
            <v>9266.1</v>
          </cell>
          <cell r="E260" t="b">
            <v>0</v>
          </cell>
        </row>
        <row r="261">
          <cell r="A261" t="str">
            <v>6300</v>
          </cell>
          <cell r="B261" t="str">
            <v>WATER-ELEC EQUIPT REPAIR</v>
          </cell>
          <cell r="C261" t="str">
            <v>IS</v>
          </cell>
          <cell r="D261">
            <v>6185.92</v>
          </cell>
          <cell r="E261" t="b">
            <v>0</v>
          </cell>
        </row>
        <row r="262">
          <cell r="A262" t="str">
            <v>6305</v>
          </cell>
          <cell r="B262" t="str">
            <v>WATER-PERMITS</v>
          </cell>
          <cell r="C262" t="str">
            <v>IS</v>
          </cell>
          <cell r="D262">
            <v>17421</v>
          </cell>
          <cell r="E262" t="b">
            <v>0</v>
          </cell>
        </row>
        <row r="263">
          <cell r="A263" t="str">
            <v>6310</v>
          </cell>
          <cell r="B263" t="str">
            <v>WATER-OTHER MAINT EXP</v>
          </cell>
          <cell r="C263" t="str">
            <v>IS</v>
          </cell>
          <cell r="D263">
            <v>19800.23</v>
          </cell>
          <cell r="E263" t="b">
            <v>0</v>
          </cell>
        </row>
        <row r="264">
          <cell r="A264" t="str">
            <v>6320</v>
          </cell>
          <cell r="B264" t="str">
            <v>SEWER-MAINT SUPPLIES</v>
          </cell>
          <cell r="C264" t="str">
            <v>IS</v>
          </cell>
          <cell r="D264">
            <v>1269.28</v>
          </cell>
          <cell r="E264" t="b">
            <v>0</v>
          </cell>
        </row>
        <row r="265">
          <cell r="A265" t="str">
            <v>6325</v>
          </cell>
          <cell r="B265" t="str">
            <v>SEWER-MAINT REPAIRS</v>
          </cell>
          <cell r="C265" t="str">
            <v>IS</v>
          </cell>
          <cell r="D265">
            <v>2810.49</v>
          </cell>
          <cell r="E265" t="b">
            <v>0</v>
          </cell>
        </row>
        <row r="266">
          <cell r="A266" t="str">
            <v>6330</v>
          </cell>
          <cell r="B266" t="str">
            <v>SEWER-MAIN BREAKS</v>
          </cell>
          <cell r="C266" t="str">
            <v>IS</v>
          </cell>
          <cell r="D266">
            <v>3277.64</v>
          </cell>
          <cell r="E266" t="b">
            <v>0</v>
          </cell>
        </row>
        <row r="267">
          <cell r="A267" t="str">
            <v>6335</v>
          </cell>
          <cell r="B267" t="str">
            <v>SEWER-ELEC EQUIPT REPAIR</v>
          </cell>
          <cell r="C267" t="str">
            <v>IS</v>
          </cell>
          <cell r="D267">
            <v>7034.48</v>
          </cell>
          <cell r="E267" t="b">
            <v>0</v>
          </cell>
        </row>
        <row r="268">
          <cell r="A268" t="str">
            <v>6340</v>
          </cell>
          <cell r="B268" t="str">
            <v>SEWER-PERMITS</v>
          </cell>
          <cell r="C268" t="str">
            <v>IS</v>
          </cell>
          <cell r="D268">
            <v>3070</v>
          </cell>
          <cell r="E268" t="b">
            <v>0</v>
          </cell>
        </row>
        <row r="269">
          <cell r="A269" t="str">
            <v>6345</v>
          </cell>
          <cell r="B269" t="str">
            <v>SEWER-OTHER MAINT EXP</v>
          </cell>
          <cell r="C269" t="str">
            <v>IS</v>
          </cell>
          <cell r="D269">
            <v>12004.53</v>
          </cell>
          <cell r="E269" t="b">
            <v>0</v>
          </cell>
        </row>
        <row r="270">
          <cell r="A270" t="str">
            <v>6355</v>
          </cell>
          <cell r="B270" t="str">
            <v>DEFERRED MAINT EXPENSE</v>
          </cell>
          <cell r="C270" t="str">
            <v>IS</v>
          </cell>
          <cell r="D270">
            <v>35318.660000000003</v>
          </cell>
          <cell r="E270" t="b">
            <v>0</v>
          </cell>
        </row>
        <row r="271">
          <cell r="A271" t="str">
            <v>6360</v>
          </cell>
          <cell r="B271" t="str">
            <v>COMMUNICATION EXPENSE</v>
          </cell>
          <cell r="C271" t="str">
            <v>IS</v>
          </cell>
          <cell r="D271">
            <v>21088.61</v>
          </cell>
          <cell r="E271" t="b">
            <v>0</v>
          </cell>
        </row>
        <row r="272">
          <cell r="A272" t="str">
            <v>6370</v>
          </cell>
          <cell r="B272" t="str">
            <v>OPER CONTRACTED WORKERS</v>
          </cell>
          <cell r="C272" t="str">
            <v>IS</v>
          </cell>
          <cell r="D272">
            <v>4275</v>
          </cell>
          <cell r="E272" t="b">
            <v>0</v>
          </cell>
        </row>
        <row r="273">
          <cell r="A273" t="str">
            <v>6385</v>
          </cell>
          <cell r="B273" t="str">
            <v>UNIFORMS</v>
          </cell>
          <cell r="C273" t="str">
            <v>IS</v>
          </cell>
          <cell r="D273">
            <v>1756.13</v>
          </cell>
          <cell r="E273" t="b">
            <v>0</v>
          </cell>
        </row>
        <row r="274">
          <cell r="A274" t="str">
            <v>6390</v>
          </cell>
          <cell r="B274" t="str">
            <v>WEATHER/HURRICANE COSTS</v>
          </cell>
          <cell r="C274" t="str">
            <v>IS</v>
          </cell>
          <cell r="D274">
            <v>125.98</v>
          </cell>
          <cell r="E274" t="b">
            <v>0</v>
          </cell>
        </row>
        <row r="275">
          <cell r="A275" t="str">
            <v>6400</v>
          </cell>
          <cell r="B275" t="str">
            <v>SEWER RODDING</v>
          </cell>
          <cell r="C275" t="str">
            <v>IS</v>
          </cell>
          <cell r="D275">
            <v>9235</v>
          </cell>
          <cell r="E275" t="b">
            <v>0</v>
          </cell>
        </row>
        <row r="276">
          <cell r="A276" t="str">
            <v>6410</v>
          </cell>
          <cell r="B276" t="str">
            <v>SLUDGE HAULING</v>
          </cell>
          <cell r="C276" t="str">
            <v>IS</v>
          </cell>
          <cell r="D276">
            <v>44332</v>
          </cell>
          <cell r="E276" t="b">
            <v>0</v>
          </cell>
        </row>
        <row r="277">
          <cell r="A277" t="str">
            <v>6445</v>
          </cell>
          <cell r="B277" t="str">
            <v>DEPREC-WATER PLANT</v>
          </cell>
          <cell r="C277" t="str">
            <v>IS</v>
          </cell>
          <cell r="D277">
            <v>6644.58</v>
          </cell>
          <cell r="E277" t="b">
            <v>0</v>
          </cell>
        </row>
        <row r="278">
          <cell r="A278" t="str">
            <v>6455</v>
          </cell>
          <cell r="B278" t="str">
            <v>DEPREC-STRUCT &amp; IMPRV SRC SUPPLY</v>
          </cell>
          <cell r="C278" t="str">
            <v>IS</v>
          </cell>
          <cell r="D278">
            <v>8343.48</v>
          </cell>
          <cell r="E278" t="b">
            <v>0</v>
          </cell>
        </row>
        <row r="279">
          <cell r="A279" t="str">
            <v>6460</v>
          </cell>
          <cell r="B279" t="str">
            <v>DEPREC-STRUCT &amp; IMPRV WTP</v>
          </cell>
          <cell r="C279" t="str">
            <v>IS</v>
          </cell>
          <cell r="D279">
            <v>3483.69</v>
          </cell>
          <cell r="E279" t="b">
            <v>0</v>
          </cell>
        </row>
        <row r="280">
          <cell r="A280" t="str">
            <v>6485</v>
          </cell>
          <cell r="B280" t="str">
            <v>DEPREC-WELLS &amp; SPRINGS</v>
          </cell>
          <cell r="C280" t="str">
            <v>IS</v>
          </cell>
          <cell r="D280">
            <v>32258.79</v>
          </cell>
          <cell r="E280" t="b">
            <v>0</v>
          </cell>
        </row>
        <row r="281">
          <cell r="A281" t="str">
            <v>6505</v>
          </cell>
          <cell r="B281" t="str">
            <v>DEPREC-ELEC PUMP EQP SRC PUMP</v>
          </cell>
          <cell r="C281" t="str">
            <v>IS</v>
          </cell>
          <cell r="D281">
            <v>-595.17999999999995</v>
          </cell>
          <cell r="E281" t="b">
            <v>0</v>
          </cell>
        </row>
        <row r="282">
          <cell r="A282" t="str">
            <v>6510</v>
          </cell>
          <cell r="B282" t="str">
            <v>DEPREC-ELEC PUMP EQP WTP</v>
          </cell>
          <cell r="C282" t="str">
            <v>IS</v>
          </cell>
          <cell r="D282">
            <v>18535.57</v>
          </cell>
          <cell r="E282" t="b">
            <v>0</v>
          </cell>
        </row>
        <row r="283">
          <cell r="A283" t="str">
            <v>6520</v>
          </cell>
          <cell r="B283" t="str">
            <v>DEPREC-WATER TREATMENT EQPT</v>
          </cell>
          <cell r="C283" t="str">
            <v>IS</v>
          </cell>
          <cell r="D283">
            <v>5880.47</v>
          </cell>
          <cell r="E283" t="b">
            <v>0</v>
          </cell>
        </row>
        <row r="284">
          <cell r="A284" t="str">
            <v>6525</v>
          </cell>
          <cell r="B284" t="str">
            <v>DEPREC-DIST RESV &amp; STANDPIPES</v>
          </cell>
          <cell r="C284" t="str">
            <v>IS</v>
          </cell>
          <cell r="D284">
            <v>21995.84</v>
          </cell>
          <cell r="E284" t="b">
            <v>0</v>
          </cell>
        </row>
        <row r="285">
          <cell r="A285" t="str">
            <v>6530</v>
          </cell>
          <cell r="B285" t="str">
            <v>DEPREC-TRANS &amp; DISTR MAINS</v>
          </cell>
          <cell r="C285" t="str">
            <v>IS</v>
          </cell>
          <cell r="D285">
            <v>88386.58</v>
          </cell>
          <cell r="E285" t="b">
            <v>0</v>
          </cell>
        </row>
        <row r="286">
          <cell r="A286" t="str">
            <v>6535</v>
          </cell>
          <cell r="B286" t="str">
            <v>DEPREC-SERVICE LINES</v>
          </cell>
          <cell r="C286" t="str">
            <v>IS</v>
          </cell>
          <cell r="D286">
            <v>26065.77</v>
          </cell>
          <cell r="E286" t="b">
            <v>0</v>
          </cell>
        </row>
        <row r="287">
          <cell r="A287" t="str">
            <v>6540</v>
          </cell>
          <cell r="B287" t="str">
            <v>DEPREC-METERS</v>
          </cell>
          <cell r="C287" t="str">
            <v>IS</v>
          </cell>
          <cell r="D287">
            <v>7213.06</v>
          </cell>
          <cell r="E287" t="b">
            <v>0</v>
          </cell>
        </row>
        <row r="288">
          <cell r="A288" t="str">
            <v>6545</v>
          </cell>
          <cell r="B288" t="str">
            <v>DEPREC-METER INSTALLS</v>
          </cell>
          <cell r="C288" t="str">
            <v>IS</v>
          </cell>
          <cell r="D288">
            <v>1763.55</v>
          </cell>
          <cell r="E288" t="b">
            <v>0</v>
          </cell>
        </row>
        <row r="289">
          <cell r="A289" t="str">
            <v>6550</v>
          </cell>
          <cell r="B289" t="str">
            <v>DEPREC-HYDRANTS</v>
          </cell>
          <cell r="C289" t="str">
            <v>IS</v>
          </cell>
          <cell r="D289">
            <v>4489.3999999999996</v>
          </cell>
          <cell r="E289" t="b">
            <v>0</v>
          </cell>
        </row>
        <row r="290">
          <cell r="A290" t="str">
            <v>6580</v>
          </cell>
          <cell r="B290" t="str">
            <v>DEPREC-OFFICE STRUCTURE</v>
          </cell>
          <cell r="C290" t="str">
            <v>IS</v>
          </cell>
          <cell r="D290">
            <v>2280</v>
          </cell>
          <cell r="E290" t="b">
            <v>0</v>
          </cell>
        </row>
        <row r="291">
          <cell r="A291" t="str">
            <v>6585</v>
          </cell>
          <cell r="B291" t="str">
            <v>DEPREC-OFFICE FURN/EQPT</v>
          </cell>
          <cell r="C291" t="str">
            <v>IS</v>
          </cell>
          <cell r="D291">
            <v>847.4</v>
          </cell>
          <cell r="E291" t="b">
            <v>0</v>
          </cell>
        </row>
        <row r="292">
          <cell r="A292" t="str">
            <v>6595</v>
          </cell>
          <cell r="B292" t="str">
            <v>DEPREC-TOOL SHOP &amp; MISC EQPT</v>
          </cell>
          <cell r="C292" t="str">
            <v>IS</v>
          </cell>
          <cell r="D292">
            <v>3730.18</v>
          </cell>
          <cell r="E292" t="b">
            <v>0</v>
          </cell>
        </row>
        <row r="293">
          <cell r="A293" t="str">
            <v>6600</v>
          </cell>
          <cell r="B293" t="str">
            <v>DEPREC-LABORATORY EQUIPMENT</v>
          </cell>
          <cell r="C293" t="str">
            <v>IS</v>
          </cell>
          <cell r="D293">
            <v>175.88</v>
          </cell>
          <cell r="E293" t="b">
            <v>0</v>
          </cell>
        </row>
        <row r="294">
          <cell r="A294" t="str">
            <v>6610</v>
          </cell>
          <cell r="B294" t="str">
            <v>DEPREC-COMMUNICATION EQPT</v>
          </cell>
          <cell r="C294" t="str">
            <v>IS</v>
          </cell>
          <cell r="D294">
            <v>552.08000000000004</v>
          </cell>
          <cell r="E294" t="b">
            <v>0</v>
          </cell>
        </row>
        <row r="295">
          <cell r="A295" t="str">
            <v>6640</v>
          </cell>
          <cell r="B295" t="str">
            <v>DEPREC-ORGANIZATION</v>
          </cell>
          <cell r="C295" t="str">
            <v>IS</v>
          </cell>
          <cell r="D295">
            <v>389.8</v>
          </cell>
          <cell r="E295" t="b">
            <v>0</v>
          </cell>
        </row>
        <row r="296">
          <cell r="A296" t="str">
            <v>6660</v>
          </cell>
          <cell r="B296" t="str">
            <v>DEPREC-STRUCT/IMPRV PUMP</v>
          </cell>
          <cell r="C296" t="str">
            <v>IS</v>
          </cell>
          <cell r="D296">
            <v>14702.52</v>
          </cell>
          <cell r="E296" t="b">
            <v>0</v>
          </cell>
        </row>
        <row r="297">
          <cell r="A297" t="str">
            <v>6680</v>
          </cell>
          <cell r="B297" t="str">
            <v>DEPREC-STRUCT/IMPRV GEN PLT</v>
          </cell>
          <cell r="C297" t="str">
            <v>IS</v>
          </cell>
          <cell r="D297">
            <v>2776.85</v>
          </cell>
          <cell r="E297" t="b">
            <v>0</v>
          </cell>
        </row>
        <row r="298">
          <cell r="A298" t="str">
            <v>6710</v>
          </cell>
          <cell r="B298" t="str">
            <v>DEPREC-SEWER FORCE MAIN/SRVC</v>
          </cell>
          <cell r="C298" t="str">
            <v>IS</v>
          </cell>
          <cell r="D298">
            <v>10786.75</v>
          </cell>
          <cell r="E298" t="b">
            <v>0</v>
          </cell>
        </row>
        <row r="299">
          <cell r="A299" t="str">
            <v>6715</v>
          </cell>
          <cell r="B299" t="str">
            <v>DEPREC-SEWER GRAVITY MAIN/MANH</v>
          </cell>
          <cell r="C299" t="str">
            <v>IS</v>
          </cell>
          <cell r="D299">
            <v>74899.59</v>
          </cell>
          <cell r="E299" t="b">
            <v>0</v>
          </cell>
        </row>
        <row r="300">
          <cell r="A300" t="str">
            <v>6765</v>
          </cell>
          <cell r="B300" t="str">
            <v>DEPREC-TREAT/DISP EQ TRT PLT</v>
          </cell>
          <cell r="C300" t="str">
            <v>IS</v>
          </cell>
          <cell r="D300">
            <v>47227.26</v>
          </cell>
          <cell r="E300" t="b">
            <v>0</v>
          </cell>
        </row>
        <row r="301">
          <cell r="A301" t="str">
            <v>6835</v>
          </cell>
          <cell r="B301" t="str">
            <v>DEPREC-TOOL SHOP &amp; MISC EQPT</v>
          </cell>
          <cell r="C301" t="str">
            <v>IS</v>
          </cell>
          <cell r="D301">
            <v>399.99</v>
          </cell>
          <cell r="E301" t="b">
            <v>0</v>
          </cell>
        </row>
        <row r="302">
          <cell r="A302" t="str">
            <v>6905</v>
          </cell>
          <cell r="B302" t="str">
            <v>DEPREC-AUTO TRANS</v>
          </cell>
          <cell r="C302" t="str">
            <v>IS</v>
          </cell>
          <cell r="D302">
            <v>3074.99</v>
          </cell>
          <cell r="E302" t="b">
            <v>0</v>
          </cell>
        </row>
        <row r="303">
          <cell r="A303" t="str">
            <v>6920</v>
          </cell>
          <cell r="B303" t="str">
            <v xml:space="preserve">DEPREC-COMPUTER </v>
          </cell>
          <cell r="C303" t="str">
            <v>IS</v>
          </cell>
          <cell r="D303">
            <v>15586</v>
          </cell>
          <cell r="E303" t="b">
            <v>0</v>
          </cell>
        </row>
        <row r="304">
          <cell r="A304" t="str">
            <v>6960</v>
          </cell>
          <cell r="B304" t="str">
            <v>AMORT OF UTIL PAA-WATER</v>
          </cell>
          <cell r="C304" t="str">
            <v>IS</v>
          </cell>
          <cell r="D304">
            <v>-6270.2</v>
          </cell>
          <cell r="E304" t="b">
            <v>0</v>
          </cell>
        </row>
        <row r="305">
          <cell r="A305" t="str">
            <v>6965</v>
          </cell>
          <cell r="B305" t="str">
            <v>AMORT OF UTIL PAA-SEWER</v>
          </cell>
          <cell r="C305" t="str">
            <v>IS</v>
          </cell>
          <cell r="D305">
            <v>-1278.94</v>
          </cell>
          <cell r="E305" t="b">
            <v>0</v>
          </cell>
        </row>
        <row r="306">
          <cell r="A306" t="str">
            <v>6985</v>
          </cell>
          <cell r="B306" t="str">
            <v>AMORT EXP-CIA-WATER</v>
          </cell>
          <cell r="C306" t="str">
            <v>IS</v>
          </cell>
          <cell r="D306">
            <v>-72.709999999999994</v>
          </cell>
          <cell r="E306" t="b">
            <v>0</v>
          </cell>
        </row>
        <row r="307">
          <cell r="A307" t="str">
            <v>7160</v>
          </cell>
          <cell r="B307" t="str">
            <v>AMORT-OTHER TANGIBLE PLT WATER</v>
          </cell>
          <cell r="C307" t="str">
            <v>IS</v>
          </cell>
          <cell r="D307">
            <v>-99796.18</v>
          </cell>
          <cell r="E307" t="b">
            <v>0</v>
          </cell>
        </row>
        <row r="308">
          <cell r="A308" t="str">
            <v>7165</v>
          </cell>
          <cell r="B308" t="str">
            <v>AMORT-WATER-TAP</v>
          </cell>
          <cell r="C308" t="str">
            <v>IS</v>
          </cell>
          <cell r="D308">
            <v>-22374.09</v>
          </cell>
          <cell r="E308" t="b">
            <v>0</v>
          </cell>
        </row>
        <row r="309">
          <cell r="A309" t="str">
            <v>7180</v>
          </cell>
          <cell r="B309" t="str">
            <v>AMORT-WTR PLT MOD FEE</v>
          </cell>
          <cell r="C309" t="str">
            <v>IS</v>
          </cell>
          <cell r="D309">
            <v>-3094.26</v>
          </cell>
          <cell r="E309" t="b">
            <v>0</v>
          </cell>
        </row>
        <row r="310">
          <cell r="A310" t="str">
            <v>7185</v>
          </cell>
          <cell r="B310" t="str">
            <v>AMORT-WTR PLT MTR FEE</v>
          </cell>
          <cell r="C310" t="str">
            <v>IS</v>
          </cell>
          <cell r="D310">
            <v>-574.28</v>
          </cell>
          <cell r="E310" t="b">
            <v>0</v>
          </cell>
        </row>
        <row r="311">
          <cell r="A311" t="str">
            <v>7205</v>
          </cell>
          <cell r="B311" t="str">
            <v>AMORT-ORGANIZATION</v>
          </cell>
          <cell r="C311" t="str">
            <v>IS</v>
          </cell>
          <cell r="D311">
            <v>0</v>
          </cell>
          <cell r="E311" t="b">
            <v>0</v>
          </cell>
        </row>
        <row r="312">
          <cell r="A312" t="str">
            <v>7245</v>
          </cell>
          <cell r="B312" t="str">
            <v>AMORT-STRUCT/IMPRV GEN PLT</v>
          </cell>
          <cell r="C312" t="str">
            <v>IS</v>
          </cell>
          <cell r="D312">
            <v>-122587.09</v>
          </cell>
          <cell r="E312" t="b">
            <v>0</v>
          </cell>
        </row>
        <row r="313">
          <cell r="A313" t="str">
            <v>7430</v>
          </cell>
          <cell r="B313" t="str">
            <v>AMORT-SEWER-TAP</v>
          </cell>
          <cell r="C313" t="str">
            <v>IS</v>
          </cell>
          <cell r="D313">
            <v>-21055.82</v>
          </cell>
          <cell r="E313" t="b">
            <v>0</v>
          </cell>
        </row>
        <row r="314">
          <cell r="A314" t="str">
            <v>7445</v>
          </cell>
          <cell r="B314" t="str">
            <v>AMORT-SWR PLT MOD FEE</v>
          </cell>
          <cell r="C314" t="str">
            <v>IS</v>
          </cell>
          <cell r="D314">
            <v>-4561.0200000000004</v>
          </cell>
          <cell r="E314" t="b">
            <v>0</v>
          </cell>
        </row>
        <row r="315">
          <cell r="A315" t="str">
            <v>7510</v>
          </cell>
          <cell r="B315" t="str">
            <v>FICA EXPENSE</v>
          </cell>
          <cell r="C315" t="str">
            <v>IS</v>
          </cell>
          <cell r="D315">
            <v>55868</v>
          </cell>
          <cell r="E315" t="b">
            <v>0</v>
          </cell>
        </row>
        <row r="316">
          <cell r="A316" t="str">
            <v>7515</v>
          </cell>
          <cell r="B316" t="str">
            <v>FEDERAL UNEMPLOYMENT TAX</v>
          </cell>
          <cell r="C316" t="str">
            <v>IS</v>
          </cell>
          <cell r="D316">
            <v>1318</v>
          </cell>
          <cell r="E316" t="b">
            <v>0</v>
          </cell>
        </row>
        <row r="317">
          <cell r="A317" t="str">
            <v>7520</v>
          </cell>
          <cell r="B317" t="str">
            <v>STATE UNEMPLOYMENT TAX</v>
          </cell>
          <cell r="C317" t="str">
            <v>IS</v>
          </cell>
          <cell r="D317">
            <v>4893</v>
          </cell>
          <cell r="E317" t="b">
            <v>0</v>
          </cell>
        </row>
        <row r="318">
          <cell r="A318" t="str">
            <v>7540</v>
          </cell>
          <cell r="B318" t="str">
            <v>GROSS RECEIPTS TAX</v>
          </cell>
          <cell r="C318" t="str">
            <v>IS</v>
          </cell>
          <cell r="D318">
            <v>141261</v>
          </cell>
          <cell r="E318" t="b">
            <v>0</v>
          </cell>
        </row>
        <row r="319">
          <cell r="A319" t="str">
            <v>7545</v>
          </cell>
          <cell r="B319" t="str">
            <v>PERSONAL PROPERTY/ICT TAX</v>
          </cell>
          <cell r="C319" t="str">
            <v>IS</v>
          </cell>
          <cell r="D319">
            <v>10340.540000000001</v>
          </cell>
          <cell r="E319" t="b">
            <v>0</v>
          </cell>
        </row>
        <row r="320">
          <cell r="A320" t="str">
            <v>7550</v>
          </cell>
          <cell r="B320" t="str">
            <v>PROPERTY/OTHER GENERAL TAX</v>
          </cell>
          <cell r="C320" t="str">
            <v>IS</v>
          </cell>
          <cell r="D320">
            <v>5072.16</v>
          </cell>
          <cell r="E320" t="b">
            <v>0</v>
          </cell>
        </row>
        <row r="321">
          <cell r="A321" t="str">
            <v>7555</v>
          </cell>
          <cell r="B321" t="str">
            <v>REAL ESTATE TAX</v>
          </cell>
          <cell r="C321" t="str">
            <v>IS</v>
          </cell>
          <cell r="D321">
            <v>8990.58</v>
          </cell>
          <cell r="E321" t="b">
            <v>0</v>
          </cell>
        </row>
        <row r="322">
          <cell r="A322" t="str">
            <v>7560</v>
          </cell>
          <cell r="B322" t="str">
            <v>SALES/USE TAX EXPENSE</v>
          </cell>
          <cell r="C322" t="str">
            <v>IS</v>
          </cell>
          <cell r="D322">
            <v>418.17</v>
          </cell>
          <cell r="E322" t="b">
            <v>0</v>
          </cell>
        </row>
        <row r="323">
          <cell r="A323" t="str">
            <v>7570</v>
          </cell>
          <cell r="B323" t="str">
            <v>UTILITY/COMMISSION TAX</v>
          </cell>
          <cell r="C323" t="str">
            <v>IS</v>
          </cell>
          <cell r="D323">
            <v>3556.72</v>
          </cell>
          <cell r="E323" t="b">
            <v>0</v>
          </cell>
        </row>
        <row r="324">
          <cell r="A324" t="str">
            <v>7610</v>
          </cell>
          <cell r="B324" t="str">
            <v>INCOME TAXES-STATE</v>
          </cell>
          <cell r="C324" t="str">
            <v>IS</v>
          </cell>
          <cell r="D324">
            <v>0</v>
          </cell>
          <cell r="E324" t="b">
            <v>0</v>
          </cell>
        </row>
        <row r="325">
          <cell r="A325" t="str">
            <v>7691</v>
          </cell>
          <cell r="B325" t="str">
            <v>NET BOOK VALUE-DISPOSAL</v>
          </cell>
          <cell r="C325" t="str">
            <v>IS</v>
          </cell>
          <cell r="D325">
            <v>0</v>
          </cell>
          <cell r="E325" t="b">
            <v>0</v>
          </cell>
        </row>
        <row r="326">
          <cell r="A326" t="str">
            <v>7710</v>
          </cell>
          <cell r="B326" t="str">
            <v>INTEREST EXPENSE-INTERCO</v>
          </cell>
          <cell r="C326" t="str">
            <v>IS</v>
          </cell>
          <cell r="D326">
            <v>242307.5</v>
          </cell>
          <cell r="E326" t="b">
            <v>0</v>
          </cell>
        </row>
        <row r="327">
          <cell r="A327" t="str">
            <v>7735</v>
          </cell>
          <cell r="B327" t="str">
            <v>S/T INT EXP BANK ONE</v>
          </cell>
          <cell r="C327" t="str">
            <v>IS</v>
          </cell>
          <cell r="D327">
            <v>5379.91</v>
          </cell>
          <cell r="E327" t="b">
            <v>0</v>
          </cell>
        </row>
        <row r="328">
          <cell r="A328" t="str">
            <v>7750</v>
          </cell>
          <cell r="B328" t="str">
            <v>INTEREST DURING CONSTRUCTION</v>
          </cell>
          <cell r="C328" t="str">
            <v>IS</v>
          </cell>
          <cell r="D328">
            <v>-27361.35</v>
          </cell>
          <cell r="E328" t="b">
            <v>0</v>
          </cell>
        </row>
        <row r="329">
          <cell r="D329">
            <v>0</v>
          </cell>
        </row>
        <row r="330">
          <cell r="A330" t="str">
            <v>Trial balance variance</v>
          </cell>
          <cell r="D330">
            <v>-1.6552803572267294E-9</v>
          </cell>
        </row>
        <row r="332">
          <cell r="A332" t="str">
            <v>Balance Sheet</v>
          </cell>
          <cell r="C332" t="str">
            <v>BS</v>
          </cell>
          <cell r="D332">
            <v>420906.28999999817</v>
          </cell>
        </row>
        <row r="333">
          <cell r="A333" t="str">
            <v>Income Statement</v>
          </cell>
          <cell r="C333" t="str">
            <v>IS</v>
          </cell>
          <cell r="D333">
            <v>-420906.29000000126</v>
          </cell>
        </row>
        <row r="334">
          <cell r="A334" t="str">
            <v>Trial balance variance</v>
          </cell>
          <cell r="D334">
            <v>-3.0850060284137726E-9</v>
          </cell>
        </row>
      </sheetData>
      <sheetData sheetId="3" refreshError="1">
        <row r="531">
          <cell r="B531" t="str">
            <v>CUSTOMERS</v>
          </cell>
          <cell r="C531">
            <v>8658</v>
          </cell>
          <cell r="D531">
            <v>4085.7</v>
          </cell>
          <cell r="E531">
            <v>12743.7</v>
          </cell>
          <cell r="F531">
            <v>0.67939452435320979</v>
          </cell>
          <cell r="G531">
            <v>0.32060547564679015</v>
          </cell>
          <cell r="H531">
            <v>1</v>
          </cell>
        </row>
        <row r="532">
          <cell r="B532" t="str">
            <v>REVENUES</v>
          </cell>
          <cell r="C532">
            <v>-1865504.31</v>
          </cell>
          <cell r="D532">
            <v>-1099676.6199999999</v>
          </cell>
          <cell r="E532">
            <v>-2965180.9299999997</v>
          </cell>
          <cell r="F532">
            <v>0.62913675557734017</v>
          </cell>
          <cell r="G532">
            <v>0.37086324442265989</v>
          </cell>
          <cell r="H532">
            <v>1</v>
          </cell>
        </row>
        <row r="533">
          <cell r="B533" t="str">
            <v>PLANT IN SERVICE</v>
          </cell>
          <cell r="C533">
            <v>12644194.970000001</v>
          </cell>
          <cell r="D533">
            <v>9232681.9499999993</v>
          </cell>
          <cell r="E533">
            <v>21876876.920000002</v>
          </cell>
          <cell r="F533">
            <v>0.57797075040636103</v>
          </cell>
          <cell r="G533">
            <v>0.42202924959363891</v>
          </cell>
          <cell r="H533">
            <v>1</v>
          </cell>
        </row>
        <row r="534">
          <cell r="B534" t="str">
            <v>NET PLANT</v>
          </cell>
          <cell r="C534">
            <v>10036803.390000001</v>
          </cell>
          <cell r="D534">
            <v>7414222.0199999996</v>
          </cell>
          <cell r="E534">
            <v>17451025.41</v>
          </cell>
          <cell r="F534">
            <v>0.5751411824916941</v>
          </cell>
          <cell r="G534">
            <v>0.4248588175083059</v>
          </cell>
          <cell r="H534">
            <v>1</v>
          </cell>
        </row>
        <row r="535">
          <cell r="B535" t="str">
            <v>DEFERRED MAINTENANCE</v>
          </cell>
          <cell r="C535">
            <v>33967.245631959326</v>
          </cell>
          <cell r="D535">
            <v>11523.37436804069</v>
          </cell>
          <cell r="E535">
            <v>45490.620000000017</v>
          </cell>
          <cell r="F535">
            <v>0.74668680338846372</v>
          </cell>
          <cell r="G535">
            <v>0.25331319661153628</v>
          </cell>
          <cell r="H535">
            <v>1</v>
          </cell>
        </row>
        <row r="536">
          <cell r="B536" t="str">
            <v>CIAC</v>
          </cell>
          <cell r="C536">
            <v>-5211024.95</v>
          </cell>
          <cell r="D536">
            <v>-5898388.8700000001</v>
          </cell>
          <cell r="E536">
            <v>-11109413.82</v>
          </cell>
          <cell r="F536">
            <v>0.46906389791860326</v>
          </cell>
          <cell r="G536">
            <v>0.53093610208139674</v>
          </cell>
          <cell r="H536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Index"/>
      <sheetName val="Water - Return - RB"/>
      <sheetName val="Sewer - Return - RB"/>
      <sheetName val="Combined  Rate Base"/>
      <sheetName val="Water Rate Base"/>
      <sheetName val="Sewer Rate Base "/>
      <sheetName val="Plant Adj"/>
      <sheetName val="Total accum. deprec."/>
      <sheetName val="transfer accum. deprec."/>
      <sheetName val="accum. deprec."/>
      <sheetName val="CIAC"/>
      <sheetName val="WSC RB"/>
      <sheetName val="CWS Off RB"/>
      <sheetName val="Deferred Charges-rate base"/>
      <sheetName val="ADIT"/>
      <sheetName val="Combined noi"/>
      <sheetName val="Water noi"/>
      <sheetName val="Water footnotes"/>
      <sheetName val="Sewer noi"/>
      <sheetName val="Sewer footnotes"/>
      <sheetName val="Uncollect"/>
      <sheetName val="Adj-Exp"/>
      <sheetName val="Power"/>
      <sheetName val="Salaries"/>
      <sheetName val="Maint - Common"/>
      <sheetName val="Trans"/>
      <sheetName val="Rate Case"/>
      <sheetName val="WSC Exp"/>
      <sheetName val="WSC Exp Adj"/>
      <sheetName val="WSC Adj Factors"/>
      <sheetName val="CWS Off Exp"/>
      <sheetName val="CWS Off Factor"/>
      <sheetName val="Water Inc. Taxes"/>
      <sheetName val="Prod Deduct"/>
      <sheetName val="Sewer Inc. Taxes"/>
      <sheetName val="Water Rev. Req."/>
      <sheetName val="Sewer Rev. Req."/>
      <sheetName val="Water - Return - OR"/>
      <sheetName val="Water Ratios"/>
      <sheetName val="Sewer - Return - OR"/>
      <sheetName val="Sewer Ratios"/>
      <sheetName val="Plant Detail"/>
      <sheetName val="Book Expenses"/>
      <sheetName val="Vehicles"/>
      <sheetName val="WSC Salary"/>
      <sheetName val="Cust Equiv"/>
      <sheetName val="WSC Detail"/>
      <sheetName val="WSC Detail-PS"/>
      <sheetName val="WSC RB Compare"/>
      <sheetName val="Out Svc"/>
      <sheetName val="Insur"/>
      <sheetName val="Rents"/>
      <sheetName val="Prop Tax"/>
      <sheetName val="Amortization"/>
      <sheetName val="Misc Rev"/>
    </sheetNames>
    <sheetDataSet>
      <sheetData sheetId="0">
        <row r="2">
          <cell r="C2" t="str">
            <v>TRANSYLVANIA UTILITIES, INC.</v>
          </cell>
        </row>
        <row r="5">
          <cell r="C5" t="str">
            <v xml:space="preserve">  </v>
          </cell>
        </row>
      </sheetData>
      <sheetData sheetId="1"/>
      <sheetData sheetId="2"/>
      <sheetData sheetId="3"/>
      <sheetData sheetId="4">
        <row r="12">
          <cell r="I12">
            <v>4145611</v>
          </cell>
        </row>
      </sheetData>
      <sheetData sheetId="5"/>
      <sheetData sheetId="6"/>
      <sheetData sheetId="7"/>
      <sheetData sheetId="8">
        <row r="16">
          <cell r="E16">
            <v>2800232</v>
          </cell>
        </row>
      </sheetData>
      <sheetData sheetId="9">
        <row r="17">
          <cell r="G17">
            <v>368529</v>
          </cell>
        </row>
      </sheetData>
      <sheetData sheetId="10">
        <row r="117">
          <cell r="D117">
            <v>1406993</v>
          </cell>
        </row>
      </sheetData>
      <sheetData sheetId="11">
        <row r="34">
          <cell r="E34">
            <v>-310890</v>
          </cell>
        </row>
      </sheetData>
      <sheetData sheetId="12">
        <row r="48">
          <cell r="J48">
            <v>7631</v>
          </cell>
        </row>
      </sheetData>
      <sheetData sheetId="13">
        <row r="26">
          <cell r="H26">
            <v>12615</v>
          </cell>
        </row>
      </sheetData>
      <sheetData sheetId="14">
        <row r="21">
          <cell r="E21">
            <v>48293</v>
          </cell>
        </row>
      </sheetData>
      <sheetData sheetId="15">
        <row r="21">
          <cell r="I21">
            <v>-247366</v>
          </cell>
        </row>
      </sheetData>
      <sheetData sheetId="16"/>
      <sheetData sheetId="17">
        <row r="44">
          <cell r="I44">
            <v>288289</v>
          </cell>
        </row>
      </sheetData>
      <sheetData sheetId="18"/>
      <sheetData sheetId="19">
        <row r="44">
          <cell r="I44">
            <v>243099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wp.a-uncoll"/>
      <sheetName val="wp-b salary"/>
      <sheetName val="wp-b salary2"/>
      <sheetName val="wp-b3 calc of health and other "/>
      <sheetName val="wp-c-def charges"/>
      <sheetName val="wp-c2-calc of def charges"/>
      <sheetName val="wp-c3-acc def inc taxes"/>
      <sheetName val="wp-c3a-adj acc def inc taxes"/>
      <sheetName val="wp-c3b-adit vehicle"/>
      <sheetName val="wp-c3c-adit computers"/>
      <sheetName val="wp-c3d-adit gross plant"/>
      <sheetName val="wp-3e-calc intial basis"/>
      <sheetName val="wp-d-rc.exp"/>
      <sheetName val="wp-e-toi"/>
      <sheetName val="wp-f-depr"/>
      <sheetName val="wp-f2 depr recal"/>
      <sheetName val="wp f3 plant held for future use"/>
      <sheetName val="wp-f4"/>
      <sheetName val="CP COA"/>
      <sheetName val="wp-g-inc.tx"/>
      <sheetName val="wp.h-cap.struc"/>
      <sheetName val="wp-i-wc"/>
      <sheetName val="wp-l-GL additions"/>
      <sheetName val="wp-n-CPI"/>
      <sheetName val="wp-p1 Allocation of Expenses"/>
      <sheetName val="wp-p1a Allocation of Rate base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p6 wsc legal fees"/>
      <sheetName val="wp-p7 WSC outside services"/>
      <sheetName val="wp-appendix"/>
      <sheetName val="xxxRate-Rev Comp"/>
      <sheetName val="Consumption Data"/>
      <sheetName val="ERC Count NB 12-07"/>
      <sheetName val="93008 ERC with avail adjust  "/>
      <sheetName val="Allocation data summary"/>
      <sheetName val="Allocation data"/>
      <sheetName val="wp-b2-ops charged to plant"/>
      <sheetName val="wp-o-project phoenix "/>
      <sheetName val="wp-p6-closed office exp"/>
      <sheetName val="wp-u-Insurance Exp"/>
      <sheetName val="wp-p2 Allocated Rate Base"/>
      <sheetName val="wp-px Allocation of Exp"/>
      <sheetName val="COAs"/>
      <sheetName val="wp-m-penalties"/>
      <sheetName val="wp-p1-allocation of vehicles"/>
      <sheetName val="wp-px Allocation of Vehicles"/>
      <sheetName val="wp-px Allocation of Trans Exp"/>
      <sheetName val="wp-p1a-adjustment to trans exp"/>
      <sheetName val="wp-p2-allocation of computers"/>
      <sheetName val="wp-p3-allocations of WSC base"/>
      <sheetName val="wp-p4-allocation of WSC expense"/>
      <sheetName val="wp-p5-alloc of cws office exp"/>
    </sheetNames>
    <sheetDataSet>
      <sheetData sheetId="0" refreshError="1">
        <row r="39">
          <cell r="D39">
            <v>0.25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te%20Case/Kentucky/2013%20Rate%20Case/DR/AG%20DR2/AG%20DR%202-7%20wp-r%20Expense%20Report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Rate%20Case/Kentucky/2013%20Rate%20Case/DR/AG%20DR2/AG%20DR%202-7%20wp-r%20Expense%20Reports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Rate%20Case/Kentucky/2013%20Rate%20Case/DR/AG%20DR2/AG%20DR%202-7%20wp-r%20Expense%20Reports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Rate%20Case/Kentucky/2013%20Rate%20Case/DR/AG%20DR2/AG%20DR%202-7%20wp-r%20Expense%20Reports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Rate%20Case/Kentucky/2013%20Rate%20Case/DR/AG%20DR2/AG%20DR%202-7%20wp-r%20Expense%20Reports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guttor" refreshedDate="41653.956056597221" createdVersion="3" refreshedVersion="3" minRefreshableVersion="3" recordCount="92">
  <cacheSource type="worksheet">
    <worksheetSource ref="A1:R1048576" sheet="345 WSC - KY" r:id="rId2"/>
  </cacheSource>
  <cacheFields count="18">
    <cacheField name="CO" numFmtId="0">
      <sharedItems containsString="0" containsBlank="1" containsNumber="1" containsInteger="1" minValue="345" maxValue="345"/>
    </cacheField>
    <cacheField name="BU" numFmtId="0">
      <sharedItems containsString="0" containsBlank="1" containsNumber="1" containsInteger="1" minValue="345101" maxValue="345103"/>
    </cacheField>
    <cacheField name="OBJ" numFmtId="0">
      <sharedItems containsString="0" containsBlank="1" containsNumber="1" containsInteger="1" minValue="5805" maxValue="6385" count="18">
        <n v="6220"/>
        <n v="5860"/>
        <n v="6215"/>
        <n v="5870"/>
        <n v="5805"/>
        <n v="5880"/>
        <n v="5825"/>
        <n v="5900"/>
        <n v="5895"/>
        <n v="5820"/>
        <n v="6190"/>
        <n v="6185"/>
        <n v="6200"/>
        <n v="6207"/>
        <n v="6195"/>
        <n v="6385"/>
        <n v="6285"/>
        <m/>
      </sharedItems>
    </cacheField>
    <cacheField name="SUB" numFmtId="0">
      <sharedItems containsNonDate="0" containsString="0" containsBlank="1"/>
    </cacheField>
    <cacheField name="DESCRIPTION" numFmtId="0">
      <sharedItems containsBlank="1"/>
    </cacheField>
    <cacheField name="TY" numFmtId="0">
      <sharedItems containsBlank="1"/>
    </cacheField>
    <cacheField name="DOC" numFmtId="0">
      <sharedItems containsString="0" containsBlank="1" containsNumber="1" containsInteger="1" minValue="408956" maxValue="488783"/>
    </cacheField>
    <cacheField name="DATE" numFmtId="0">
      <sharedItems containsNonDate="0" containsDate="1" containsString="0" containsBlank="1" minDate="2012-01-27T00:00:00" maxDate="2013-01-01T00:00:00"/>
    </cacheField>
    <cacheField name="DEBIT" numFmtId="164">
      <sharedItems containsString="0" containsBlank="1" containsNumber="1" minValue="2.73" maxValue="477.3"/>
    </cacheField>
    <cacheField name="CREDIT" numFmtId="164">
      <sharedItems containsNonDate="0" containsString="0" containsBlank="1"/>
    </cacheField>
    <cacheField name="NET" numFmtId="164">
      <sharedItems containsString="0" containsBlank="1" containsNumber="1" minValue="2.73" maxValue="477.3" count="75">
        <n v="5"/>
        <n v="6.36"/>
        <n v="49.82"/>
        <n v="55.45"/>
        <n v="100"/>
        <n v="190"/>
        <n v="50"/>
        <n v="7.61"/>
        <n v="2.73"/>
        <n v="200"/>
        <n v="8.48"/>
        <n v="11.5"/>
        <n v="17.45"/>
        <n v="218.5"/>
        <n v="20.9"/>
        <n v="109.25"/>
        <n v="143.75"/>
        <n v="12.8"/>
        <n v="362.25"/>
        <n v="11.9"/>
        <n v="20.38"/>
        <n v="19.350000000000001"/>
        <n v="25.1"/>
        <n v="54.7"/>
        <n v="30.85"/>
        <n v="34.5"/>
        <n v="5.25"/>
        <n v="327.63"/>
        <n v="270.2"/>
        <n v="165"/>
        <n v="110"/>
        <n v="220"/>
        <n v="330"/>
        <n v="55"/>
        <n v="289.76"/>
        <n v="60.14"/>
        <n v="59.12"/>
        <n v="77.010000000000005"/>
        <n v="32.07"/>
        <n v="55.67"/>
        <n v="13.56"/>
        <n v="30.92"/>
        <n v="7.35"/>
        <n v="69.849999999999994"/>
        <n v="49.17"/>
        <n v="35.01"/>
        <n v="27.56"/>
        <n v="39.520000000000003"/>
        <n v="21.79"/>
        <n v="69.819999999999993"/>
        <n v="30.8"/>
        <n v="22.2"/>
        <n v="21.57"/>
        <n v="99.21"/>
        <n v="83.47"/>
        <n v="87.55"/>
        <n v="69.37"/>
        <n v="101.51"/>
        <n v="24.77"/>
        <n v="83.39"/>
        <n v="64.33"/>
        <n v="19.3"/>
        <n v="179.14"/>
        <n v="56.48"/>
        <n v="102.13"/>
        <n v="146.58000000000001"/>
        <n v="43.22"/>
        <n v="9.09"/>
        <n v="7.6"/>
        <n v="40"/>
        <n v="477.3"/>
        <n v="180.19"/>
        <n v="25"/>
        <n v="10.46"/>
        <m/>
      </sharedItems>
    </cacheField>
    <cacheField name="LT" numFmtId="0">
      <sharedItems containsBlank="1"/>
    </cacheField>
    <cacheField name="PC" numFmtId="0">
      <sharedItems containsBlank="1"/>
    </cacheField>
    <cacheField name="LVL6" numFmtId="0">
      <sharedItems containsBlank="1"/>
    </cacheField>
    <cacheField name="LVL7" numFmtId="0">
      <sharedItems containsBlank="1" count="18">
        <s v="AUTO REPAIR/TIRES"/>
        <s v="CLEANING SUPPLIES"/>
        <s v="FUEL"/>
        <s v="HOLIDAY EVENTS/PICNICS"/>
        <s v="LICENSE FEES"/>
        <s v="OFFICE SUPPLY STORES"/>
        <s v="OTHER MISC EXPENSE"/>
        <s v="OTHER OFFICE EXPENSES"/>
        <s v="SHIPPING CHARGES"/>
        <s v="TRAINING EXPENSE"/>
        <s v="TRAVEL AIRFARE"/>
        <s v="TRAVEL LODGING"/>
        <s v="TRAVEL MEALS"/>
        <s v="TRAVEL OTHER"/>
        <s v="TRAVEL TRANSPORTATION"/>
        <s v="UNIFORMS"/>
        <s v="WATER-MAINT SUPPLIES"/>
        <m/>
      </sharedItems>
    </cacheField>
    <cacheField name="CO_NAME" numFmtId="0">
      <sharedItems containsBlank="1"/>
    </cacheField>
    <cacheField name="REGION" numFmtId="0">
      <sharedItems containsBlank="1"/>
    </cacheField>
    <cacheField name="STA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aguttor" refreshedDate="41653.960527199073" createdVersion="3" refreshedVersion="3" minRefreshableVersion="3" recordCount="7">
  <cacheSource type="worksheet">
    <worksheetSource ref="A1:R1048576" sheet="800 Midwest Region" r:id="rId2"/>
  </cacheSource>
  <cacheFields count="18">
    <cacheField name="CO" numFmtId="0">
      <sharedItems containsString="0" containsBlank="1" containsNumber="1" containsInteger="1" minValue="800" maxValue="800"/>
    </cacheField>
    <cacheField name="BU" numFmtId="0">
      <sharedItems containsString="0" containsBlank="1" containsNumber="1" containsInteger="1" minValue="800100" maxValue="800100"/>
    </cacheField>
    <cacheField name="OBJ" numFmtId="0">
      <sharedItems containsString="0" containsBlank="1" containsNumber="1" containsInteger="1" minValue="5785" maxValue="6200" count="5">
        <n v="5785"/>
        <n v="6190"/>
        <n v="6200"/>
        <n v="5805"/>
        <m/>
      </sharedItems>
    </cacheField>
    <cacheField name="SUB" numFmtId="0">
      <sharedItems containsNonDate="0" containsString="0" containsBlank="1"/>
    </cacheField>
    <cacheField name="DESCRIPTION" numFmtId="0">
      <sharedItems containsBlank="1"/>
    </cacheField>
    <cacheField name="TY" numFmtId="0">
      <sharedItems containsBlank="1"/>
    </cacheField>
    <cacheField name="DOC" numFmtId="0">
      <sharedItems containsString="0" containsBlank="1" containsNumber="1" containsInteger="1" minValue="113349" maxValue="488783"/>
    </cacheField>
    <cacheField name="DATE" numFmtId="0">
      <sharedItems containsNonDate="0" containsDate="1" containsString="0" containsBlank="1" minDate="2012-02-09T00:00:00" maxDate="2013-01-01T00:00:00"/>
    </cacheField>
    <cacheField name="DEBIT" numFmtId="164">
      <sharedItems containsString="0" containsBlank="1" containsNumber="1" minValue="19.239999999999998" maxValue="500"/>
    </cacheField>
    <cacheField name="CREDIT" numFmtId="164">
      <sharedItems containsNonDate="0" containsString="0" containsBlank="1"/>
    </cacheField>
    <cacheField name="NET" numFmtId="164">
      <sharedItems containsString="0" containsBlank="1" containsNumber="1" minValue="19.239999999999998" maxValue="500" count="7">
        <n v="500"/>
        <n v="265.60000000000002"/>
        <n v="173.15"/>
        <n v="135.46"/>
        <n v="19.239999999999998"/>
        <n v="170"/>
        <m/>
      </sharedItems>
    </cacheField>
    <cacheField name="LT" numFmtId="0">
      <sharedItems containsBlank="1"/>
    </cacheField>
    <cacheField name="PC" numFmtId="0">
      <sharedItems containsBlank="1"/>
    </cacheField>
    <cacheField name="LVL6" numFmtId="0">
      <sharedItems containsBlank="1"/>
    </cacheField>
    <cacheField name="LVL7" numFmtId="0">
      <sharedItems containsBlank="1" count="5">
        <s v="ADVERTISING/MARKETING"/>
        <s v="TRAVEL AIRFARE"/>
        <s v="TRAVEL MEALS"/>
        <s v="LICENSE FEES"/>
        <m/>
      </sharedItems>
    </cacheField>
    <cacheField name="CO_NAME" numFmtId="0">
      <sharedItems containsBlank="1"/>
    </cacheField>
    <cacheField name="REGION" numFmtId="0">
      <sharedItems containsBlank="1"/>
    </cacheField>
    <cacheField name="STA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raguttor" refreshedDate="41653.961050578706" createdVersion="3" refreshedVersion="3" minRefreshableVersion="3" recordCount="4">
  <cacheSource type="worksheet">
    <worksheetSource ref="A1:R1048576" sheet="860 State of KY" r:id="rId2"/>
  </cacheSource>
  <cacheFields count="18">
    <cacheField name="CO" numFmtId="0">
      <sharedItems containsString="0" containsBlank="1" containsNumber="1" containsInteger="1" minValue="860" maxValue="860"/>
    </cacheField>
    <cacheField name="BU" numFmtId="0">
      <sharedItems containsString="0" containsBlank="1" containsNumber="1" containsInteger="1" minValue="860100" maxValue="860100"/>
    </cacheField>
    <cacheField name="OBJ" numFmtId="0">
      <sharedItems containsString="0" containsBlank="1" containsNumber="1" containsInteger="1" minValue="6220" maxValue="6220" count="2">
        <n v="6220"/>
        <m/>
      </sharedItems>
    </cacheField>
    <cacheField name="SUB" numFmtId="0">
      <sharedItems containsNonDate="0" containsString="0" containsBlank="1"/>
    </cacheField>
    <cacheField name="DESCRIPTION" numFmtId="0">
      <sharedItems containsBlank="1"/>
    </cacheField>
    <cacheField name="TY" numFmtId="0">
      <sharedItems containsBlank="1"/>
    </cacheField>
    <cacheField name="DOC" numFmtId="0">
      <sharedItems containsString="0" containsBlank="1" containsNumber="1" containsInteger="1" minValue="409562" maxValue="447719"/>
    </cacheField>
    <cacheField name="DATE" numFmtId="0">
      <sharedItems containsNonDate="0" containsDate="1" containsString="0" containsBlank="1" minDate="2012-01-31T00:00:00" maxDate="2012-07-11T00:00:00"/>
    </cacheField>
    <cacheField name="DEBIT" numFmtId="164">
      <sharedItems containsString="0" containsBlank="1" containsNumber="1" minValue="15.13" maxValue="69.92"/>
    </cacheField>
    <cacheField name="CREDIT" numFmtId="164">
      <sharedItems containsNonDate="0" containsString="0" containsBlank="1"/>
    </cacheField>
    <cacheField name="NET" numFmtId="164">
      <sharedItems containsString="0" containsBlank="1" containsNumber="1" minValue="15.13" maxValue="69.92" count="4">
        <n v="15.13"/>
        <n v="25"/>
        <n v="69.92"/>
        <m/>
      </sharedItems>
    </cacheField>
    <cacheField name="LT" numFmtId="0">
      <sharedItems containsBlank="1"/>
    </cacheField>
    <cacheField name="PC" numFmtId="0">
      <sharedItems containsBlank="1"/>
    </cacheField>
    <cacheField name="LVL6" numFmtId="0">
      <sharedItems containsBlank="1"/>
    </cacheField>
    <cacheField name="LVL7" numFmtId="0">
      <sharedItems containsBlank="1" count="2">
        <s v="AUTO REPAIR/TIRES"/>
        <m/>
      </sharedItems>
    </cacheField>
    <cacheField name="CO_NAME" numFmtId="0">
      <sharedItems containsBlank="1"/>
    </cacheField>
    <cacheField name="REGION" numFmtId="0">
      <sharedItems containsBlank="1"/>
    </cacheField>
    <cacheField name="STA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raguttor" refreshedDate="41653.962557986109" createdVersion="3" refreshedVersion="3" minRefreshableVersion="3" recordCount="62">
  <cacheSource type="worksheet">
    <worksheetSource ref="A1:R1048576" sheet="102 RVP Atl Midwest" r:id="rId2"/>
  </cacheSource>
  <cacheFields count="18">
    <cacheField name="CO" numFmtId="0">
      <sharedItems containsString="0" containsBlank="1" containsNumber="1" containsInteger="1" minValue="102" maxValue="102"/>
    </cacheField>
    <cacheField name="BU" numFmtId="0">
      <sharedItems containsString="0" containsBlank="1" containsNumber="1" containsInteger="1" minValue="102111" maxValue="102111"/>
    </cacheField>
    <cacheField name="OBJ" numFmtId="0">
      <sharedItems containsString="0" containsBlank="1" containsNumber="1" containsInteger="1" minValue="5805" maxValue="6360" count="15">
        <n v="6200"/>
        <n v="6190"/>
        <n v="5945"/>
        <n v="5805"/>
        <n v="6207"/>
        <n v="5880"/>
        <n v="5820"/>
        <n v="5810"/>
        <n v="6185"/>
        <n v="6195"/>
        <n v="5895"/>
        <n v="6220"/>
        <n v="6360"/>
        <n v="5825"/>
        <m/>
      </sharedItems>
    </cacheField>
    <cacheField name="SUB" numFmtId="0">
      <sharedItems containsNonDate="0" containsString="0" containsBlank="1"/>
    </cacheField>
    <cacheField name="DESCRIPTION" numFmtId="0">
      <sharedItems containsBlank="1"/>
    </cacheField>
    <cacheField name="TY" numFmtId="0">
      <sharedItems containsBlank="1"/>
    </cacheField>
    <cacheField name="DOC" numFmtId="0">
      <sharedItems containsString="0" containsBlank="1" containsNumber="1" containsInteger="1" minValue="405809" maxValue="485745"/>
    </cacheField>
    <cacheField name="DATE" numFmtId="0">
      <sharedItems containsNonDate="0" containsDate="1" containsString="0" containsBlank="1" minDate="2012-01-12T00:00:00" maxDate="2012-12-20T00:00:00"/>
    </cacheField>
    <cacheField name="DEBIT" numFmtId="164">
      <sharedItems containsString="0" containsBlank="1" containsNumber="1" minValue="3.23" maxValue="1025"/>
    </cacheField>
    <cacheField name="CREDIT" numFmtId="164">
      <sharedItems containsNonDate="0" containsString="0" containsBlank="1"/>
    </cacheField>
    <cacheField name="NET" numFmtId="164">
      <sharedItems containsString="0" containsBlank="1" containsNumber="1" minValue="3.23" maxValue="1025" count="55">
        <n v="77.09"/>
        <n v="269.10000000000002"/>
        <n v="289.10000000000002"/>
        <n v="90.88"/>
        <n v="80"/>
        <n v="18"/>
        <n v="14.65"/>
        <n v="50"/>
        <n v="37.04"/>
        <n v="695"/>
        <n v="146.80000000000001"/>
        <n v="22.44"/>
        <n v="35"/>
        <n v="94.9"/>
        <n v="56"/>
        <n v="18.21"/>
        <n v="143.63"/>
        <n v="105.31"/>
        <n v="29.45"/>
        <n v="137.63999999999999"/>
        <n v="117.8"/>
        <n v="31.81"/>
        <n v="99"/>
        <n v="686.32"/>
        <n v="45.13"/>
        <n v="45.75"/>
        <n v="24.95"/>
        <n v="45.15"/>
        <n v="272.45999999999998"/>
        <n v="85"/>
        <n v="14.17"/>
        <n v="45.07"/>
        <n v="66.209999999999994"/>
        <n v="23"/>
        <n v="6.37"/>
        <n v="307.2"/>
        <n v="246.86"/>
        <n v="90.31"/>
        <n v="3.23"/>
        <n v="402.1"/>
        <n v="1025"/>
        <n v="110"/>
        <n v="30.42"/>
        <n v="745"/>
        <n v="45.1"/>
        <n v="134.21"/>
        <n v="52.99"/>
        <n v="24.42"/>
        <n v="40"/>
        <n v="69.959999999999994"/>
        <n v="303.98"/>
        <n v="834.4"/>
        <n v="489.72"/>
        <n v="45.26"/>
        <m/>
      </sharedItems>
    </cacheField>
    <cacheField name="LT" numFmtId="0">
      <sharedItems containsBlank="1"/>
    </cacheField>
    <cacheField name="PC" numFmtId="0">
      <sharedItems containsBlank="1"/>
    </cacheField>
    <cacheField name="LVL6" numFmtId="0">
      <sharedItems containsBlank="1"/>
    </cacheField>
    <cacheField name="LVL7" numFmtId="0">
      <sharedItems containsBlank="1" count="15">
        <s v="TRAVEL MEALS"/>
        <s v="TRAVEL AIRFARE"/>
        <s v="OFFICE TELECOM"/>
        <s v="LICENSE FEES"/>
        <s v="TRAVEL OTHER"/>
        <s v="OFFICE SUPPLY STORES"/>
        <s v="TRAINING EXPENSE"/>
        <s v="MEMBERSHIPS"/>
        <s v="TRAVEL LODGING"/>
        <s v="TRAVEL TRANSPORTATION"/>
        <s v="SHIPPING CHARGES"/>
        <s v="AUTO REPAIR/TIRES"/>
        <s v="COMMUNICATION EXPENSE"/>
        <s v="OTHER MISC EXPENSE"/>
        <m/>
      </sharedItems>
    </cacheField>
    <cacheField name="CO_NAME" numFmtId="0">
      <sharedItems containsBlank="1"/>
    </cacheField>
    <cacheField name="REGION" numFmtId="0">
      <sharedItems containsBlank="1"/>
    </cacheField>
    <cacheField name="STA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raguttor" refreshedDate="41653.963135185186" createdVersion="3" refreshedVersion="3" minRefreshableVersion="3" recordCount="531">
  <cacheSource type="worksheet">
    <worksheetSource ref="A1:R1048576" sheet="102 without RVP" r:id="rId2"/>
  </cacheSource>
  <cacheFields count="18">
    <cacheField name="CO" numFmtId="0">
      <sharedItems containsString="0" containsBlank="1" containsNumber="1" containsInteger="1" minValue="102" maxValue="102"/>
    </cacheField>
    <cacheField name="BU" numFmtId="0">
      <sharedItems containsString="0" containsBlank="1" containsNumber="1" containsInteger="1" minValue="102100" maxValue="102112"/>
    </cacheField>
    <cacheField name="OBJ" numFmtId="0">
      <sharedItems containsString="0" containsBlank="1" containsNumber="1" containsInteger="1" minValue="5650" maxValue="6215" count="23">
        <n v="6205"/>
        <n v="6195"/>
        <n v="5945"/>
        <n v="5880"/>
        <n v="6200"/>
        <n v="6190"/>
        <n v="5870"/>
        <n v="6185"/>
        <n v="6207"/>
        <n v="5810"/>
        <n v="5740"/>
        <n v="5900"/>
        <n v="5820"/>
        <n v="5885"/>
        <n v="6215"/>
        <n v="5825"/>
        <n v="5660"/>
        <n v="5805"/>
        <n v="5895"/>
        <n v="5650"/>
        <n v="5875"/>
        <n v="5655"/>
        <m/>
      </sharedItems>
    </cacheField>
    <cacheField name="SUB" numFmtId="0">
      <sharedItems containsNonDate="0" containsString="0" containsBlank="1"/>
    </cacheField>
    <cacheField name="DESCRIPTION" numFmtId="0">
      <sharedItems containsBlank="1"/>
    </cacheField>
    <cacheField name="TY" numFmtId="0">
      <sharedItems containsBlank="1"/>
    </cacheField>
    <cacheField name="DOC" numFmtId="0">
      <sharedItems containsString="0" containsBlank="1" containsNumber="1" containsInteger="1" minValue="403822" maxValue="486788"/>
    </cacheField>
    <cacheField name="DATE" numFmtId="0">
      <sharedItems containsNonDate="0" containsDate="1" containsString="0" containsBlank="1" minDate="2012-01-04T00:00:00" maxDate="2012-12-22T00:00:00"/>
    </cacheField>
    <cacheField name="DEBIT" numFmtId="164">
      <sharedItems containsString="0" containsBlank="1" containsNumber="1" minValue="1.1100000000000001" maxValue="18993.330000000002"/>
    </cacheField>
    <cacheField name="CREDIT" numFmtId="164">
      <sharedItems containsString="0" containsBlank="1" containsNumber="1" minValue="-899.48" maxValue="-42.9"/>
    </cacheField>
    <cacheField name="NET" numFmtId="164">
      <sharedItems containsString="0" containsBlank="1" containsNumber="1" minValue="-899.48" maxValue="18993.330000000002" count="446">
        <n v="46.18"/>
        <n v="66.599999999999994"/>
        <n v="467.59"/>
        <n v="69.89"/>
        <n v="411.47"/>
        <n v="54.48"/>
        <n v="59.94"/>
        <n v="79.989999999999995"/>
        <n v="93.22"/>
        <n v="210"/>
        <n v="5.32"/>
        <n v="347.39"/>
        <n v="372.6"/>
        <n v="31.59"/>
        <n v="125.46"/>
        <n v="684.69"/>
        <n v="14.84"/>
        <n v="22.52"/>
        <n v="5942.7"/>
        <n v="140.56"/>
        <n v="60"/>
        <n v="8"/>
        <n v="124.3"/>
        <n v="95.79"/>
        <n v="59.99"/>
        <n v="57"/>
        <n v="82.94"/>
        <n v="23.05"/>
        <n v="32.770000000000003"/>
        <n v="503.6"/>
        <n v="100"/>
        <n v="4.3"/>
        <n v="30"/>
        <n v="25"/>
        <n v="132"/>
        <n v="87.19"/>
        <n v="289.43"/>
        <n v="514.6"/>
        <n v="62.09"/>
        <n v="16.34"/>
        <n v="13.06"/>
        <n v="17.34"/>
        <n v="42.34"/>
        <n v="27.36"/>
        <n v="41.85"/>
        <n v="4025.29"/>
        <n v="582"/>
        <n v="214.8"/>
        <n v="29.18"/>
        <n v="320.57"/>
        <n v="295.56"/>
        <n v="1025.2"/>
        <n v="570.22"/>
        <n v="194.1"/>
        <n v="350"/>
        <n v="9.31"/>
        <n v="99"/>
        <n v="470.6"/>
        <n v="9.9499999999999993"/>
        <n v="31.5"/>
        <n v="75"/>
        <n v="11.37"/>
        <n v="84"/>
        <n v="57.8"/>
        <n v="116.7"/>
        <n v="443.62"/>
        <n v="337.4"/>
        <n v="358.4"/>
        <n v="50.85"/>
        <n v="35.159999999999997"/>
        <n v="289.41000000000003"/>
        <n v="371.6"/>
        <n v="281.73"/>
        <n v="51.8"/>
        <n v="41.98"/>
        <n v="364.83"/>
        <n v="327.60000000000002"/>
        <n v="24.79"/>
        <n v="166.14"/>
        <n v="570.9"/>
        <n v="55.36"/>
        <n v="78.95"/>
        <n v="656.1"/>
        <n v="103.04"/>
        <n v="196.16"/>
        <n v="4.93"/>
        <n v="156.57"/>
        <n v="50"/>
        <n v="68"/>
        <n v="45.07"/>
        <n v="45.74"/>
        <n v="1359.13"/>
        <n v="10.38"/>
        <n v="70.3"/>
        <n v="123.56"/>
        <n v="771.6"/>
        <n v="679.74"/>
        <n v="227.46"/>
        <n v="10.8"/>
        <n v="25.53"/>
        <n v="56.61"/>
        <n v="96.16"/>
        <n v="1.93"/>
        <n v="30.45"/>
        <n v="103.63"/>
        <n v="10.52"/>
        <n v="31.08"/>
        <n v="114"/>
        <n v="37.4"/>
        <n v="85"/>
        <n v="38"/>
        <n v="19.399999999999999"/>
        <n v="69.930000000000007"/>
        <n v="34"/>
        <n v="210.77"/>
        <n v="140"/>
        <n v="23.75"/>
        <n v="69.87"/>
        <n v="576.09"/>
        <n v="359.64"/>
        <n v="51.86"/>
        <n v="18993.330000000002"/>
        <n v="1524.4"/>
        <n v="63.25"/>
        <n v="5"/>
        <n v="427.17"/>
        <n v="595.35"/>
        <n v="449.3"/>
        <n v="206.08"/>
        <n v="52.99"/>
        <n v="524.71"/>
        <n v="368.57"/>
        <n v="45.9"/>
        <n v="2564"/>
        <n v="270.92"/>
        <n v="91.77"/>
        <n v="24.45"/>
        <n v="66"/>
        <n v="683.91"/>
        <n v="45"/>
        <n v="125"/>
        <n v="438.87"/>
        <n v="19.7"/>
        <n v="10"/>
        <n v="12"/>
        <n v="180"/>
        <n v="172.35"/>
        <n v="160"/>
        <n v="61.06"/>
        <n v="124"/>
        <n v="639.6"/>
        <n v="47.3"/>
        <n v="9.1999999999999993"/>
        <n v="24.98"/>
        <n v="54"/>
        <n v="14.31"/>
        <n v="69.19"/>
        <n v="561.80999999999995"/>
        <n v="141.18"/>
        <n v="38.630000000000003"/>
        <n v="50.2"/>
        <n v="193.5"/>
        <n v="1479.73"/>
        <n v="207.18"/>
        <n v="6.29"/>
        <n v="51.17"/>
        <n v="335.63"/>
        <n v="465.18"/>
        <n v="877.2"/>
        <n v="368.03"/>
        <n v="14.01"/>
        <n v="110.17"/>
        <n v="96.1"/>
        <n v="119.98"/>
        <n v="78.53"/>
        <n v="102.75"/>
        <n v="90.25"/>
        <n v="468.6"/>
        <n v="67.5"/>
        <n v="19.27"/>
        <n v="73"/>
        <n v="477.7"/>
        <n v="635.6"/>
        <n v="30.74"/>
        <n v="32"/>
        <n v="178.86"/>
        <n v="313.39999999999998"/>
        <n v="22.97"/>
        <n v="16"/>
        <n v="16.09"/>
        <n v="90"/>
        <n v="35.869999999999997"/>
        <n v="76.86"/>
        <n v="7.77"/>
        <n v="2"/>
        <n v="140.81"/>
        <n v="340.4"/>
        <n v="247.42"/>
        <n v="142.44999999999999"/>
        <n v="430.56"/>
        <n v="25.85"/>
        <n v="299.7"/>
        <n v="44.85"/>
        <n v="35.979999999999997"/>
        <n v="355.11"/>
        <n v="249.6"/>
        <n v="221.79"/>
        <n v="64.75"/>
        <n v="206.82"/>
        <n v="427.67"/>
        <n v="496.23"/>
        <n v="223.96"/>
        <n v="94.92"/>
        <n v="16.87"/>
        <n v="146.09"/>
        <n v="349.95"/>
        <n v="114.16"/>
        <n v="556.6"/>
        <n v="72.150000000000006"/>
        <n v="39.96"/>
        <n v="11.1"/>
        <n v="1359.01"/>
        <n v="581.88"/>
        <n v="125.62"/>
        <n v="274.37"/>
        <n v="29.32"/>
        <n v="388.54"/>
        <n v="518.58000000000004"/>
        <n v="481.46"/>
        <n v="124.49"/>
        <n v="128.63999999999999"/>
        <n v="107.31"/>
        <n v="37.74"/>
        <n v="29.99"/>
        <n v="147.63"/>
        <n v="45.85"/>
        <n v="211.99"/>
        <n v="4.58"/>
        <n v="37.54"/>
        <n v="96.03"/>
        <n v="56.75"/>
        <n v="139.87"/>
        <n v="61.7"/>
        <n v="80"/>
        <n v="827.56"/>
        <n v="600.75"/>
        <n v="97.4"/>
        <n v="165"/>
        <n v="703.86"/>
        <n v="54.95"/>
        <n v="223.56"/>
        <n v="771"/>
        <n v="1107"/>
        <n v="223.81"/>
        <n v="64.41"/>
        <n v="120"/>
        <n v="220"/>
        <n v="91.5"/>
        <n v="33.299999999999997"/>
        <n v="10.55"/>
        <n v="400"/>
        <n v="21.24"/>
        <n v="296.93"/>
        <n v="73.760000000000005"/>
        <n v="1625"/>
        <n v="312.10000000000002"/>
        <n v="20"/>
        <n v="2.2200000000000002"/>
        <n v="330.02"/>
        <n v="123.05"/>
        <n v="17.46"/>
        <n v="67.72"/>
        <n v="305.60000000000002"/>
        <n v="18"/>
        <n v="18.13"/>
        <n v="44"/>
        <n v="225"/>
        <n v="1315.19"/>
        <n v="998.14"/>
        <n v="1412.32"/>
        <n v="194.36"/>
        <n v="114.95"/>
        <n v="30.97"/>
        <n v="185"/>
        <n v="46.6"/>
        <n v="198.27"/>
        <n v="229.68"/>
        <n v="490.6"/>
        <n v="56.99"/>
        <n v="28.3"/>
        <n v="247.5"/>
        <n v="300"/>
        <n v="261.73"/>
        <n v="444.79"/>
        <n v="23.71"/>
        <n v="1000"/>
        <n v="185.2"/>
        <n v="42.56"/>
        <n v="87"/>
        <n v="109.89"/>
        <n v="95.12"/>
        <n v="983.97"/>
        <n v="308.89"/>
        <n v="469.1"/>
        <n v="109.06"/>
        <n v="297.33999999999997"/>
        <n v="408.78"/>
        <n v="905.6"/>
        <n v="319.11"/>
        <n v="73.650000000000006"/>
        <n v="1.1100000000000001"/>
        <n v="41.04"/>
        <n v="59.95"/>
        <n v="124.22"/>
        <n v="198.14"/>
        <n v="229.59"/>
        <n v="56"/>
        <n v="452.72"/>
        <n v="257.39999999999998"/>
        <n v="203.1"/>
        <n v="260.87"/>
        <n v="19.899999999999999"/>
        <n v="23.91"/>
        <n v="625"/>
        <n v="13.61"/>
        <n v="117.99"/>
        <n v="35.46"/>
        <n v="1.5"/>
        <n v="10.5"/>
        <n v="5.07"/>
        <n v="5.08"/>
        <n v="95.96"/>
        <n v="420"/>
        <n v="137.1"/>
        <n v="395"/>
        <n v="15.24"/>
        <n v="110"/>
        <n v="886.6"/>
        <n v="775.32"/>
        <n v="9.9700000000000006"/>
        <n v="121.79"/>
        <n v="36.630000000000003"/>
        <n v="291.3"/>
        <n v="-291.3"/>
        <n v="-301.75"/>
        <n v="-42.9"/>
        <n v="301.75"/>
        <n v="42.9"/>
        <n v="-404.89"/>
        <n v="404.89"/>
        <n v="-237.56"/>
        <n v="237.56"/>
        <n v="-897.6"/>
        <n v="897.6"/>
        <n v="-899.48"/>
        <n v="899.48"/>
        <n v="130"/>
        <n v="3038.4"/>
        <n v="334.91"/>
        <n v="337.12"/>
        <n v="416.49"/>
        <n v="-609.92999999999995"/>
        <n v="19.47"/>
        <n v="113.7"/>
        <n v="65.62"/>
        <n v="223.05"/>
        <n v="95.97"/>
        <n v="39.880000000000003"/>
        <n v="20.77"/>
        <n v="44.07"/>
        <n v="68.819999999999993"/>
        <n v="42.85"/>
        <n v="110.01"/>
        <n v="235.29"/>
        <n v="417.6"/>
        <n v="109.76"/>
        <n v="71.12"/>
        <n v="291.38"/>
        <n v="104.02"/>
        <n v="63.8"/>
        <n v="155.04"/>
        <n v="353.49"/>
        <n v="437.6"/>
        <n v="219.52"/>
        <n v="83.46"/>
        <n v="552.78"/>
        <n v="170.84"/>
        <n v="73.260000000000005"/>
        <n v="19.04"/>
        <n v="68.540000000000006"/>
        <n v="54.63"/>
        <n v="99.9"/>
        <n v="15"/>
        <n v="103.36"/>
        <n v="67.16"/>
        <n v="294.60000000000002"/>
        <n v="23.45"/>
        <n v="33"/>
        <n v="298.41000000000003"/>
        <n v="128.51"/>
        <n v="725.4"/>
        <n v="280.88"/>
        <n v="54.61"/>
        <n v="120.85"/>
        <n v="31.99"/>
        <n v="84.28"/>
        <n v="411.49"/>
        <n v="12.46"/>
        <n v="707.78"/>
        <n v="26.54"/>
        <n v="141.05000000000001"/>
        <n v="419.32"/>
        <n v="270.83999999999997"/>
        <n v="459.91"/>
        <n v="66.459999999999994"/>
        <n v="87.8"/>
        <n v="216.41"/>
        <n v="77.400000000000006"/>
        <n v="345.6"/>
        <n v="654.9"/>
        <n v="128.91"/>
        <n v="179.82"/>
        <n v="417.97"/>
        <n v="326.04000000000002"/>
        <n v="268.08999999999997"/>
        <n v="517.20000000000005"/>
        <n v="37"/>
        <n v="786.6"/>
        <n v="1564.14"/>
        <n v="724.78"/>
        <n v="27.75"/>
        <n v="166.99"/>
        <n v="110.26"/>
        <n v="682.93"/>
        <n v="289.48"/>
        <n v="80.39"/>
        <n v="33.89"/>
        <n v="82"/>
        <n v="2187.1"/>
        <n v="193.99"/>
        <n v="96.26"/>
        <n v="36.65"/>
        <n v="26.15"/>
        <n v="10.9"/>
        <n v="44.68"/>
        <m/>
      </sharedItems>
    </cacheField>
    <cacheField name="LT" numFmtId="0">
      <sharedItems containsBlank="1"/>
    </cacheField>
    <cacheField name="PC" numFmtId="0">
      <sharedItems containsBlank="1"/>
    </cacheField>
    <cacheField name="LVL6" numFmtId="0">
      <sharedItems containsBlank="1"/>
    </cacheField>
    <cacheField name="LVL7" numFmtId="0">
      <sharedItems containsBlank="1" count="23">
        <s v="TRAVEL ENTERTAINMENT"/>
        <s v="TRAVEL TRANSPORTATION"/>
        <s v="OFFICE TELECOM"/>
        <s v="OFFICE SUPPLY STORES"/>
        <s v="TRAVEL MEALS"/>
        <s v="TRAVEL AIRFARE"/>
        <s v="HOLIDAY EVENTS/PICNICS"/>
        <s v="TRAVEL LODGING"/>
        <s v="TRAVEL OTHER"/>
        <s v="MEMBERSHIPS"/>
        <s v="COMPUTER SUPPLIES"/>
        <s v="OTHER OFFICE EXPENSES"/>
        <s v="TRAINING EXPENSE"/>
        <s v="PRINTING/BLUEPRINTS"/>
        <s v="FUEL"/>
        <s v="OTHER MISC EXPENSE"/>
        <s v="OTHER EMP PENSION/BENEFITS"/>
        <s v="LICENSE FEES"/>
        <s v="SHIPPING CHARGES"/>
        <s v="HEALTH COSTS &amp; OTHER"/>
        <s v="KITCHEN SUPPLIES"/>
        <s v="HEALTH INS REIMBURSEMENTS"/>
        <m/>
      </sharedItems>
    </cacheField>
    <cacheField name="CO_NAME" numFmtId="0">
      <sharedItems containsBlank="1"/>
    </cacheField>
    <cacheField name="REGION" numFmtId="0">
      <sharedItems containsBlank="1"/>
    </cacheField>
    <cacheField name="STA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n v="345"/>
    <n v="345102"/>
    <x v="0"/>
    <m/>
    <s v="Leonard, James R."/>
    <s v="PV"/>
    <n v="408956"/>
    <d v="2012-01-27T00:00:00"/>
    <n v="5"/>
    <m/>
    <x v="0"/>
    <s v="AA"/>
    <s v="P"/>
    <s v="6210 - FLEET TRANSPORTATION EXP"/>
    <x v="0"/>
    <s v="Water Serv Corp of Kentucky"/>
    <s v="MWR"/>
    <s v="KY"/>
  </r>
  <r>
    <n v="345"/>
    <n v="345101"/>
    <x v="1"/>
    <m/>
    <s v="Turner, John R."/>
    <s v="PV"/>
    <n v="453671"/>
    <d v="2012-08-02T00:00:00"/>
    <n v="6.36"/>
    <m/>
    <x v="1"/>
    <s v="AA"/>
    <s v="P"/>
    <s v="5850 - OFFICE EXPENSE"/>
    <x v="1"/>
    <s v="Water Serv Corp of Kentucky"/>
    <s v="MWR"/>
    <s v="KY"/>
  </r>
  <r>
    <n v="345"/>
    <n v="345101"/>
    <x v="2"/>
    <m/>
    <s v="Leonard, James R."/>
    <s v="PV"/>
    <n v="418941"/>
    <d v="2012-03-06T00:00:00"/>
    <n v="49.82"/>
    <m/>
    <x v="2"/>
    <s v="AA"/>
    <s v="P"/>
    <s v="6210 - FLEET TRANSPORTATION EXP"/>
    <x v="2"/>
    <s v="Water Serv Corp of Kentucky"/>
    <s v="MWR"/>
    <s v="KY"/>
  </r>
  <r>
    <n v="345"/>
    <n v="345101"/>
    <x v="3"/>
    <m/>
    <s v="Turner, John R."/>
    <s v="PV"/>
    <n v="487869"/>
    <d v="2012-12-31T00:00:00"/>
    <n v="55.45"/>
    <m/>
    <x v="3"/>
    <s v="AA"/>
    <s v="P"/>
    <s v="5850 - OFFICE EXPENSE"/>
    <x v="3"/>
    <s v="Water Serv Corp of Kentucky"/>
    <s v="MWR"/>
    <s v="KY"/>
  </r>
  <r>
    <n v="345"/>
    <n v="345102"/>
    <x v="4"/>
    <m/>
    <s v="Leonard, James R."/>
    <s v="PV"/>
    <n v="429443"/>
    <d v="2012-04-19T00:00:00"/>
    <n v="100"/>
    <m/>
    <x v="4"/>
    <s v="AA"/>
    <s v="P"/>
    <s v="5780 - MISCELLANEOUS EXPENSE"/>
    <x v="4"/>
    <s v="Water Serv Corp of Kentucky"/>
    <s v="MWR"/>
    <s v="KY"/>
  </r>
  <r>
    <n v="345"/>
    <n v="345102"/>
    <x v="4"/>
    <m/>
    <s v="Leonard, James R."/>
    <s v="PV"/>
    <n v="424475"/>
    <d v="2012-03-29T00:00:00"/>
    <n v="100"/>
    <m/>
    <x v="4"/>
    <s v="AA"/>
    <s v="P"/>
    <s v="5780 - MISCELLANEOUS EXPENSE"/>
    <x v="4"/>
    <s v="Water Serv Corp of Kentucky"/>
    <s v="MWR"/>
    <s v="KY"/>
  </r>
  <r>
    <n v="345"/>
    <n v="345102"/>
    <x v="4"/>
    <m/>
    <s v="Leonard, James R."/>
    <s v="PV"/>
    <n v="408956"/>
    <d v="2012-01-27T00:00:00"/>
    <n v="190"/>
    <m/>
    <x v="5"/>
    <s v="AA"/>
    <s v="P"/>
    <s v="5780 - MISCELLANEOUS EXPENSE"/>
    <x v="4"/>
    <s v="Water Serv Corp of Kentucky"/>
    <s v="MWR"/>
    <s v="KY"/>
  </r>
  <r>
    <n v="345"/>
    <n v="345101"/>
    <x v="4"/>
    <m/>
    <s v="Leonard, James R."/>
    <s v="PV"/>
    <n v="445808"/>
    <d v="2012-06-29T00:00:00"/>
    <n v="50"/>
    <m/>
    <x v="6"/>
    <s v="AA"/>
    <s v="P"/>
    <s v="5780 - MISCELLANEOUS EXPENSE"/>
    <x v="4"/>
    <s v="Water Serv Corp of Kentucky"/>
    <s v="MWR"/>
    <s v="KY"/>
  </r>
  <r>
    <n v="345"/>
    <n v="345102"/>
    <x v="5"/>
    <m/>
    <s v="Leonard, James R."/>
    <s v="PV"/>
    <n v="444076"/>
    <d v="2012-06-21T00:00:00"/>
    <n v="7.61"/>
    <m/>
    <x v="7"/>
    <s v="AA"/>
    <s v="P"/>
    <s v="5850 - OFFICE EXPENSE"/>
    <x v="5"/>
    <s v="Water Serv Corp of Kentucky"/>
    <s v="MWR"/>
    <s v="KY"/>
  </r>
  <r>
    <n v="345"/>
    <n v="345101"/>
    <x v="5"/>
    <m/>
    <s v="Leonard, James R."/>
    <s v="PV"/>
    <n v="445808"/>
    <d v="2012-06-29T00:00:00"/>
    <n v="2.73"/>
    <m/>
    <x v="8"/>
    <s v="AA"/>
    <s v="P"/>
    <s v="5850 - OFFICE EXPENSE"/>
    <x v="5"/>
    <s v="Water Serv Corp of Kentucky"/>
    <s v="MWR"/>
    <s v="KY"/>
  </r>
  <r>
    <n v="345"/>
    <n v="345102"/>
    <x v="6"/>
    <m/>
    <s v="Leonard, James R."/>
    <s v="PV"/>
    <n v="414123"/>
    <d v="2012-02-22T00:00:00"/>
    <n v="200"/>
    <m/>
    <x v="9"/>
    <s v="AA"/>
    <s v="P"/>
    <s v="5780 - MISCELLANEOUS EXPENSE"/>
    <x v="6"/>
    <s v="Water Serv Corp of Kentucky"/>
    <s v="MWR"/>
    <s v="KY"/>
  </r>
  <r>
    <n v="345"/>
    <n v="345102"/>
    <x v="7"/>
    <m/>
    <s v="Leonard, James R."/>
    <s v="PV"/>
    <n v="424475"/>
    <d v="2012-03-29T00:00:00"/>
    <n v="8.48"/>
    <m/>
    <x v="10"/>
    <s v="AA"/>
    <s v="P"/>
    <s v="5850 - OFFICE EXPENSE"/>
    <x v="7"/>
    <s v="Water Serv Corp of Kentucky"/>
    <s v="MWR"/>
    <s v="KY"/>
  </r>
  <r>
    <n v="345"/>
    <n v="345102"/>
    <x v="7"/>
    <m/>
    <s v="Leonard, James R."/>
    <s v="PV"/>
    <n v="424475"/>
    <d v="2012-03-29T00:00:00"/>
    <n v="100"/>
    <m/>
    <x v="4"/>
    <s v="AA"/>
    <s v="P"/>
    <s v="5850 - OFFICE EXPENSE"/>
    <x v="7"/>
    <s v="Water Serv Corp of Kentucky"/>
    <s v="MWR"/>
    <s v="KY"/>
  </r>
  <r>
    <n v="345"/>
    <n v="345103"/>
    <x v="8"/>
    <m/>
    <s v="Leonard, James R."/>
    <s v="PV"/>
    <n v="486134"/>
    <d v="2012-12-19T00:00:00"/>
    <n v="11.5"/>
    <m/>
    <x v="11"/>
    <s v="AA"/>
    <s v="P"/>
    <s v="5850 - OFFICE EXPENSE"/>
    <x v="8"/>
    <s v="Water Serv Corp of Kentucky"/>
    <s v="MWR"/>
    <s v="KY"/>
  </r>
  <r>
    <n v="345"/>
    <n v="345103"/>
    <x v="8"/>
    <m/>
    <s v="Leonard, James R."/>
    <s v="PV"/>
    <n v="473671"/>
    <d v="2012-10-24T00:00:00"/>
    <n v="17.45"/>
    <m/>
    <x v="12"/>
    <s v="AA"/>
    <s v="P"/>
    <s v="5850 - OFFICE EXPENSE"/>
    <x v="8"/>
    <s v="Water Serv Corp of Kentucky"/>
    <s v="MWR"/>
    <s v="KY"/>
  </r>
  <r>
    <n v="345"/>
    <n v="345103"/>
    <x v="8"/>
    <m/>
    <s v="Leonard, James R."/>
    <s v="PV"/>
    <n v="461306"/>
    <d v="2012-09-05T00:00:00"/>
    <n v="11.5"/>
    <m/>
    <x v="11"/>
    <s v="AA"/>
    <s v="P"/>
    <s v="5850 - OFFICE EXPENSE"/>
    <x v="8"/>
    <s v="Water Serv Corp of Kentucky"/>
    <s v="MWR"/>
    <s v="KY"/>
  </r>
  <r>
    <n v="345"/>
    <n v="345103"/>
    <x v="8"/>
    <m/>
    <s v="Leonard, James R."/>
    <s v="PV"/>
    <n v="454908"/>
    <d v="2012-08-07T00:00:00"/>
    <n v="11.5"/>
    <m/>
    <x v="11"/>
    <s v="AA"/>
    <s v="P"/>
    <s v="5850 - OFFICE EXPENSE"/>
    <x v="8"/>
    <s v="Water Serv Corp of Kentucky"/>
    <s v="MWR"/>
    <s v="KY"/>
  </r>
  <r>
    <n v="345"/>
    <n v="345103"/>
    <x v="8"/>
    <m/>
    <s v="Leonard, James R."/>
    <s v="PV"/>
    <n v="445808"/>
    <d v="2012-06-29T00:00:00"/>
    <n v="11.5"/>
    <m/>
    <x v="11"/>
    <s v="AA"/>
    <s v="P"/>
    <s v="5850 - OFFICE EXPENSE"/>
    <x v="8"/>
    <s v="Water Serv Corp of Kentucky"/>
    <s v="MWR"/>
    <s v="KY"/>
  </r>
  <r>
    <n v="345"/>
    <n v="345103"/>
    <x v="8"/>
    <m/>
    <s v="Leonard, James R."/>
    <s v="PV"/>
    <n v="431176"/>
    <d v="2012-04-27T00:00:00"/>
    <n v="11.5"/>
    <m/>
    <x v="11"/>
    <s v="AA"/>
    <s v="P"/>
    <s v="5850 - OFFICE EXPENSE"/>
    <x v="8"/>
    <s v="Water Serv Corp of Kentucky"/>
    <s v="MWR"/>
    <s v="KY"/>
  </r>
  <r>
    <n v="345"/>
    <n v="345102"/>
    <x v="8"/>
    <m/>
    <s v="Leonard, James R."/>
    <s v="PV"/>
    <n v="475259"/>
    <d v="2012-10-31T00:00:00"/>
    <n v="218.5"/>
    <m/>
    <x v="13"/>
    <s v="AA"/>
    <s v="P"/>
    <s v="5850 - OFFICE EXPENSE"/>
    <x v="8"/>
    <s v="Water Serv Corp of Kentucky"/>
    <s v="MWR"/>
    <s v="KY"/>
  </r>
  <r>
    <n v="345"/>
    <n v="345102"/>
    <x v="8"/>
    <m/>
    <s v="Leonard, James R."/>
    <s v="PV"/>
    <n v="473671"/>
    <d v="2012-10-24T00:00:00"/>
    <n v="20.9"/>
    <m/>
    <x v="14"/>
    <s v="AA"/>
    <s v="P"/>
    <s v="5850 - OFFICE EXPENSE"/>
    <x v="8"/>
    <s v="Water Serv Corp of Kentucky"/>
    <s v="MWR"/>
    <s v="KY"/>
  </r>
  <r>
    <n v="345"/>
    <n v="345102"/>
    <x v="8"/>
    <m/>
    <s v="Leonard, James R."/>
    <s v="PV"/>
    <n v="463646"/>
    <d v="2012-09-18T00:00:00"/>
    <n v="109.25"/>
    <m/>
    <x v="15"/>
    <s v="AA"/>
    <s v="P"/>
    <s v="5850 - OFFICE EXPENSE"/>
    <x v="8"/>
    <s v="Water Serv Corp of Kentucky"/>
    <s v="MWR"/>
    <s v="KY"/>
  </r>
  <r>
    <n v="345"/>
    <n v="345102"/>
    <x v="8"/>
    <m/>
    <s v="Leonard, James R."/>
    <s v="PV"/>
    <n v="454908"/>
    <d v="2012-08-07T00:00:00"/>
    <n v="143.75"/>
    <m/>
    <x v="16"/>
    <s v="AA"/>
    <s v="P"/>
    <s v="5850 - OFFICE EXPENSE"/>
    <x v="8"/>
    <s v="Water Serv Corp of Kentucky"/>
    <s v="MWR"/>
    <s v="KY"/>
  </r>
  <r>
    <n v="345"/>
    <n v="345102"/>
    <x v="8"/>
    <m/>
    <s v="Leonard, James R."/>
    <s v="PV"/>
    <n v="445808"/>
    <d v="2012-06-29T00:00:00"/>
    <n v="12.8"/>
    <m/>
    <x v="17"/>
    <s v="AA"/>
    <s v="P"/>
    <s v="5850 - OFFICE EXPENSE"/>
    <x v="8"/>
    <s v="Water Serv Corp of Kentucky"/>
    <s v="MWR"/>
    <s v="KY"/>
  </r>
  <r>
    <n v="345"/>
    <n v="345102"/>
    <x v="8"/>
    <m/>
    <s v="Leonard, James R."/>
    <s v="PV"/>
    <n v="444076"/>
    <d v="2012-06-21T00:00:00"/>
    <n v="362.25"/>
    <m/>
    <x v="18"/>
    <s v="AA"/>
    <s v="P"/>
    <s v="5850 - OFFICE EXPENSE"/>
    <x v="8"/>
    <s v="Water Serv Corp of Kentucky"/>
    <s v="MWR"/>
    <s v="KY"/>
  </r>
  <r>
    <n v="345"/>
    <n v="345102"/>
    <x v="8"/>
    <m/>
    <s v="Leonard, James R."/>
    <s v="PV"/>
    <n v="429443"/>
    <d v="2012-04-19T00:00:00"/>
    <n v="11.9"/>
    <m/>
    <x v="19"/>
    <s v="AA"/>
    <s v="P"/>
    <s v="5850 - OFFICE EXPENSE"/>
    <x v="8"/>
    <s v="Water Serv Corp of Kentucky"/>
    <s v="MWR"/>
    <s v="KY"/>
  </r>
  <r>
    <n v="345"/>
    <n v="345102"/>
    <x v="8"/>
    <m/>
    <s v="Leonard, James R."/>
    <s v="PV"/>
    <n v="408956"/>
    <d v="2012-01-27T00:00:00"/>
    <n v="20.38"/>
    <m/>
    <x v="20"/>
    <s v="AA"/>
    <s v="P"/>
    <s v="5850 - OFFICE EXPENSE"/>
    <x v="8"/>
    <s v="Water Serv Corp of Kentucky"/>
    <s v="MWR"/>
    <s v="KY"/>
  </r>
  <r>
    <n v="345"/>
    <n v="345101"/>
    <x v="8"/>
    <m/>
    <s v="Leonard, James R."/>
    <s v="PV"/>
    <n v="478604"/>
    <d v="2012-11-15T00:00:00"/>
    <n v="19.350000000000001"/>
    <m/>
    <x v="21"/>
    <s v="AA"/>
    <s v="P"/>
    <s v="5850 - OFFICE EXPENSE"/>
    <x v="8"/>
    <s v="Water Serv Corp of Kentucky"/>
    <s v="MWR"/>
    <s v="KY"/>
  </r>
  <r>
    <n v="345"/>
    <n v="345101"/>
    <x v="8"/>
    <m/>
    <s v="Leonard, James R."/>
    <s v="PV"/>
    <n v="454908"/>
    <d v="2012-08-07T00:00:00"/>
    <n v="25.1"/>
    <m/>
    <x v="22"/>
    <s v="AA"/>
    <s v="P"/>
    <s v="5850 - OFFICE EXPENSE"/>
    <x v="8"/>
    <s v="Water Serv Corp of Kentucky"/>
    <s v="MWR"/>
    <s v="KY"/>
  </r>
  <r>
    <n v="345"/>
    <n v="345101"/>
    <x v="8"/>
    <m/>
    <s v="Leonard, James R."/>
    <s v="PV"/>
    <n v="447719"/>
    <d v="2012-07-10T00:00:00"/>
    <n v="54.7"/>
    <m/>
    <x v="23"/>
    <s v="AA"/>
    <s v="P"/>
    <s v="5850 - OFFICE EXPENSE"/>
    <x v="8"/>
    <s v="Water Serv Corp of Kentucky"/>
    <s v="MWR"/>
    <s v="KY"/>
  </r>
  <r>
    <n v="345"/>
    <n v="345101"/>
    <x v="8"/>
    <m/>
    <s v="Leonard, James R."/>
    <s v="PV"/>
    <n v="445808"/>
    <d v="2012-06-29T00:00:00"/>
    <n v="25.1"/>
    <m/>
    <x v="22"/>
    <s v="AA"/>
    <s v="P"/>
    <s v="5850 - OFFICE EXPENSE"/>
    <x v="8"/>
    <s v="Water Serv Corp of Kentucky"/>
    <s v="MWR"/>
    <s v="KY"/>
  </r>
  <r>
    <n v="345"/>
    <n v="345101"/>
    <x v="8"/>
    <m/>
    <s v="Leonard, James R."/>
    <s v="PV"/>
    <n v="433877"/>
    <d v="2012-05-09T00:00:00"/>
    <n v="30.85"/>
    <m/>
    <x v="24"/>
    <s v="AA"/>
    <s v="P"/>
    <s v="5850 - OFFICE EXPENSE"/>
    <x v="8"/>
    <s v="Water Serv Corp of Kentucky"/>
    <s v="MWR"/>
    <s v="KY"/>
  </r>
  <r>
    <n v="345"/>
    <n v="345101"/>
    <x v="8"/>
    <m/>
    <s v="Leonard, James R."/>
    <s v="PV"/>
    <n v="429443"/>
    <d v="2012-04-19T00:00:00"/>
    <n v="34.5"/>
    <m/>
    <x v="25"/>
    <s v="AA"/>
    <s v="P"/>
    <s v="5850 - OFFICE EXPENSE"/>
    <x v="8"/>
    <s v="Water Serv Corp of Kentucky"/>
    <s v="MWR"/>
    <s v="KY"/>
  </r>
  <r>
    <n v="345"/>
    <n v="345101"/>
    <x v="8"/>
    <m/>
    <s v="Turner, John R."/>
    <s v="PV"/>
    <n v="453671"/>
    <d v="2012-08-02T00:00:00"/>
    <n v="5.25"/>
    <m/>
    <x v="26"/>
    <s v="AA"/>
    <s v="P"/>
    <s v="5850 - OFFICE EXPENSE"/>
    <x v="8"/>
    <s v="Water Serv Corp of Kentucky"/>
    <s v="MWR"/>
    <s v="KY"/>
  </r>
  <r>
    <n v="345"/>
    <n v="345103"/>
    <x v="9"/>
    <m/>
    <s v="Turner, John R."/>
    <s v="PV"/>
    <n v="472041"/>
    <d v="2012-10-18T00:00:00"/>
    <n v="327.63"/>
    <m/>
    <x v="27"/>
    <s v="AA"/>
    <s v="P"/>
    <s v="5780 - MISCELLANEOUS EXPENSE"/>
    <x v="9"/>
    <s v="Water Serv Corp of Kentucky"/>
    <s v="MWR"/>
    <s v="KY"/>
  </r>
  <r>
    <n v="345"/>
    <n v="345103"/>
    <x v="9"/>
    <m/>
    <s v="Turner, John R."/>
    <s v="PV"/>
    <n v="453671"/>
    <d v="2012-08-02T00:00:00"/>
    <n v="190"/>
    <m/>
    <x v="5"/>
    <s v="AA"/>
    <s v="P"/>
    <s v="5780 - MISCELLANEOUS EXPENSE"/>
    <x v="9"/>
    <s v="Water Serv Corp of Kentucky"/>
    <s v="MWR"/>
    <s v="KY"/>
  </r>
  <r>
    <n v="345"/>
    <n v="345102"/>
    <x v="10"/>
    <m/>
    <s v="Leonard, James R."/>
    <s v="PV"/>
    <n v="418941"/>
    <d v="2012-03-06T00:00:00"/>
    <n v="270.2"/>
    <m/>
    <x v="28"/>
    <s v="AA"/>
    <s v="P"/>
    <s v="6180 - TRAVEL EXPENSE"/>
    <x v="10"/>
    <s v="Water Serv Corp of Kentucky"/>
    <s v="MWR"/>
    <s v="KY"/>
  </r>
  <r>
    <n v="345"/>
    <n v="345101"/>
    <x v="11"/>
    <m/>
    <s v="Leonard, James R."/>
    <s v="PV"/>
    <n v="486134"/>
    <d v="2012-12-19T00:00:00"/>
    <n v="165"/>
    <m/>
    <x v="29"/>
    <s v="AA"/>
    <s v="P"/>
    <s v="6180 - TRAVEL EXPENSE"/>
    <x v="11"/>
    <s v="Water Serv Corp of Kentucky"/>
    <s v="MWR"/>
    <s v="KY"/>
  </r>
  <r>
    <n v="345"/>
    <n v="345101"/>
    <x v="11"/>
    <m/>
    <s v="Leonard, James R."/>
    <s v="PV"/>
    <n v="478604"/>
    <d v="2012-11-15T00:00:00"/>
    <n v="165"/>
    <m/>
    <x v="29"/>
    <s v="AA"/>
    <s v="P"/>
    <s v="6180 - TRAVEL EXPENSE"/>
    <x v="11"/>
    <s v="Water Serv Corp of Kentucky"/>
    <s v="MWR"/>
    <s v="KY"/>
  </r>
  <r>
    <n v="345"/>
    <n v="345101"/>
    <x v="11"/>
    <m/>
    <s v="Leonard, James R."/>
    <s v="PV"/>
    <n v="473671"/>
    <d v="2012-10-24T00:00:00"/>
    <n v="165"/>
    <m/>
    <x v="29"/>
    <s v="AA"/>
    <s v="P"/>
    <s v="6180 - TRAVEL EXPENSE"/>
    <x v="11"/>
    <s v="Water Serv Corp of Kentucky"/>
    <s v="MWR"/>
    <s v="KY"/>
  </r>
  <r>
    <n v="345"/>
    <n v="345101"/>
    <x v="11"/>
    <m/>
    <s v="Leonard, James R."/>
    <s v="PV"/>
    <n v="463646"/>
    <d v="2012-09-18T00:00:00"/>
    <n v="165"/>
    <m/>
    <x v="29"/>
    <s v="AA"/>
    <s v="P"/>
    <s v="6180 - TRAVEL EXPENSE"/>
    <x v="11"/>
    <s v="Water Serv Corp of Kentucky"/>
    <s v="MWR"/>
    <s v="KY"/>
  </r>
  <r>
    <n v="345"/>
    <n v="345101"/>
    <x v="11"/>
    <m/>
    <s v="Leonard, James R."/>
    <s v="PV"/>
    <n v="461306"/>
    <d v="2012-09-05T00:00:00"/>
    <n v="165"/>
    <m/>
    <x v="29"/>
    <s v="AA"/>
    <s v="P"/>
    <s v="6180 - TRAVEL EXPENSE"/>
    <x v="11"/>
    <s v="Water Serv Corp of Kentucky"/>
    <s v="MWR"/>
    <s v="KY"/>
  </r>
  <r>
    <n v="345"/>
    <n v="345101"/>
    <x v="11"/>
    <m/>
    <s v="Leonard, James R."/>
    <s v="PV"/>
    <n v="457918"/>
    <d v="2012-08-21T00:00:00"/>
    <n v="110"/>
    <m/>
    <x v="30"/>
    <s v="AA"/>
    <s v="P"/>
    <s v="6180 - TRAVEL EXPENSE"/>
    <x v="11"/>
    <s v="Water Serv Corp of Kentucky"/>
    <s v="MWR"/>
    <s v="KY"/>
  </r>
  <r>
    <n v="345"/>
    <n v="345101"/>
    <x v="11"/>
    <m/>
    <s v="Leonard, James R."/>
    <s v="PV"/>
    <n v="454908"/>
    <d v="2012-08-07T00:00:00"/>
    <n v="110"/>
    <m/>
    <x v="30"/>
    <s v="AA"/>
    <s v="P"/>
    <s v="6180 - TRAVEL EXPENSE"/>
    <x v="11"/>
    <s v="Water Serv Corp of Kentucky"/>
    <s v="MWR"/>
    <s v="KY"/>
  </r>
  <r>
    <n v="345"/>
    <n v="345101"/>
    <x v="11"/>
    <m/>
    <s v="Leonard, James R."/>
    <s v="PV"/>
    <n v="447719"/>
    <d v="2012-07-10T00:00:00"/>
    <n v="110"/>
    <m/>
    <x v="30"/>
    <s v="AA"/>
    <s v="P"/>
    <s v="6180 - TRAVEL EXPENSE"/>
    <x v="11"/>
    <s v="Water Serv Corp of Kentucky"/>
    <s v="MWR"/>
    <s v="KY"/>
  </r>
  <r>
    <n v="345"/>
    <n v="345101"/>
    <x v="11"/>
    <m/>
    <s v="Leonard, James R."/>
    <s v="PV"/>
    <n v="445808"/>
    <d v="2012-06-29T00:00:00"/>
    <n v="220"/>
    <m/>
    <x v="31"/>
    <s v="AA"/>
    <s v="P"/>
    <s v="6180 - TRAVEL EXPENSE"/>
    <x v="11"/>
    <s v="Water Serv Corp of Kentucky"/>
    <s v="MWR"/>
    <s v="KY"/>
  </r>
  <r>
    <n v="345"/>
    <n v="345101"/>
    <x v="11"/>
    <m/>
    <s v="Leonard, James R."/>
    <s v="PV"/>
    <n v="436836"/>
    <d v="2012-05-22T00:00:00"/>
    <n v="330"/>
    <m/>
    <x v="32"/>
    <s v="AA"/>
    <s v="P"/>
    <s v="6180 - TRAVEL EXPENSE"/>
    <x v="11"/>
    <s v="Water Serv Corp of Kentucky"/>
    <s v="MWR"/>
    <s v="KY"/>
  </r>
  <r>
    <n v="345"/>
    <n v="345101"/>
    <x v="11"/>
    <m/>
    <s v="Leonard, James R."/>
    <s v="PV"/>
    <n v="431176"/>
    <d v="2012-04-27T00:00:00"/>
    <n v="165"/>
    <m/>
    <x v="29"/>
    <s v="AA"/>
    <s v="P"/>
    <s v="6180 - TRAVEL EXPENSE"/>
    <x v="11"/>
    <s v="Water Serv Corp of Kentucky"/>
    <s v="MWR"/>
    <s v="KY"/>
  </r>
  <r>
    <n v="345"/>
    <n v="345101"/>
    <x v="11"/>
    <m/>
    <s v="Leonard, James R."/>
    <s v="PV"/>
    <n v="424475"/>
    <d v="2012-03-29T00:00:00"/>
    <n v="55"/>
    <m/>
    <x v="33"/>
    <s v="AA"/>
    <s v="P"/>
    <s v="6180 - TRAVEL EXPENSE"/>
    <x v="11"/>
    <s v="Water Serv Corp of Kentucky"/>
    <s v="MWR"/>
    <s v="KY"/>
  </r>
  <r>
    <n v="345"/>
    <n v="345101"/>
    <x v="11"/>
    <m/>
    <s v="Leonard, James R."/>
    <s v="PV"/>
    <n v="408958"/>
    <d v="2012-01-27T00:00:00"/>
    <n v="220"/>
    <m/>
    <x v="31"/>
    <s v="AA"/>
    <s v="P"/>
    <s v="6180 - TRAVEL EXPENSE"/>
    <x v="11"/>
    <s v="Water Serv Corp of Kentucky"/>
    <s v="MWR"/>
    <s v="KY"/>
  </r>
  <r>
    <n v="345"/>
    <n v="345102"/>
    <x v="11"/>
    <m/>
    <s v="Sandefur, Bryan K."/>
    <s v="PV"/>
    <n v="413888"/>
    <d v="2012-02-21T00:00:00"/>
    <n v="289.76"/>
    <m/>
    <x v="34"/>
    <s v="AA"/>
    <s v="P"/>
    <s v="6180 - TRAVEL EXPENSE"/>
    <x v="11"/>
    <s v="Water Serv Corp of Kentucky"/>
    <s v="MWR"/>
    <s v="KY"/>
  </r>
  <r>
    <n v="345"/>
    <n v="345103"/>
    <x v="12"/>
    <m/>
    <s v="Haas, Bruce T."/>
    <s v="PV"/>
    <n v="488783"/>
    <d v="2012-12-31T00:00:00"/>
    <n v="60.14"/>
    <m/>
    <x v="35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86134"/>
    <d v="2012-12-19T00:00:00"/>
    <n v="59.12"/>
    <m/>
    <x v="36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78604"/>
    <d v="2012-11-15T00:00:00"/>
    <n v="77.010000000000005"/>
    <m/>
    <x v="37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75259"/>
    <d v="2012-10-31T00:00:00"/>
    <n v="32.07"/>
    <m/>
    <x v="38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73671"/>
    <d v="2012-10-24T00:00:00"/>
    <n v="55.67"/>
    <m/>
    <x v="39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63646"/>
    <d v="2012-09-18T00:00:00"/>
    <n v="13.56"/>
    <m/>
    <x v="40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63646"/>
    <d v="2012-09-18T00:00:00"/>
    <n v="30.92"/>
    <m/>
    <x v="41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61306"/>
    <d v="2012-09-05T00:00:00"/>
    <n v="7.35"/>
    <m/>
    <x v="42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57918"/>
    <d v="2012-08-21T00:00:00"/>
    <n v="69.849999999999994"/>
    <m/>
    <x v="43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54908"/>
    <d v="2012-08-07T00:00:00"/>
    <n v="49.17"/>
    <m/>
    <x v="44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47719"/>
    <d v="2012-07-10T00:00:00"/>
    <n v="35.01"/>
    <m/>
    <x v="45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45808"/>
    <d v="2012-06-29T00:00:00"/>
    <n v="27.56"/>
    <m/>
    <x v="46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44076"/>
    <d v="2012-06-21T00:00:00"/>
    <n v="39.520000000000003"/>
    <m/>
    <x v="47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36836"/>
    <d v="2012-05-22T00:00:00"/>
    <n v="21.79"/>
    <m/>
    <x v="48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29443"/>
    <d v="2012-04-19T00:00:00"/>
    <n v="69.819999999999993"/>
    <m/>
    <x v="49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24475"/>
    <d v="2012-03-29T00:00:00"/>
    <n v="30.8"/>
    <m/>
    <x v="50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18941"/>
    <d v="2012-03-06T00:00:00"/>
    <n v="22.2"/>
    <m/>
    <x v="51"/>
    <s v="AA"/>
    <s v="P"/>
    <s v="6180 - TRAVEL EXPENSE"/>
    <x v="12"/>
    <s v="Water Serv Corp of Kentucky"/>
    <s v="MWR"/>
    <s v="KY"/>
  </r>
  <r>
    <n v="345"/>
    <n v="345102"/>
    <x v="12"/>
    <m/>
    <s v="Leonard, James R."/>
    <s v="PV"/>
    <n v="414123"/>
    <d v="2012-02-22T00:00:00"/>
    <n v="21.57"/>
    <m/>
    <x v="52"/>
    <s v="AA"/>
    <s v="P"/>
    <s v="6180 - TRAVEL EXPENSE"/>
    <x v="12"/>
    <s v="Water Serv Corp of Kentucky"/>
    <s v="MWR"/>
    <s v="KY"/>
  </r>
  <r>
    <n v="345"/>
    <n v="345101"/>
    <x v="12"/>
    <m/>
    <s v="Leonard, James R."/>
    <s v="PV"/>
    <n v="486134"/>
    <d v="2012-12-19T00:00:00"/>
    <n v="99.21"/>
    <m/>
    <x v="53"/>
    <s v="AA"/>
    <s v="P"/>
    <s v="6180 - TRAVEL EXPENSE"/>
    <x v="12"/>
    <s v="Water Serv Corp of Kentucky"/>
    <s v="MWR"/>
    <s v="KY"/>
  </r>
  <r>
    <n v="345"/>
    <n v="345101"/>
    <x v="12"/>
    <m/>
    <s v="Leonard, James R."/>
    <s v="PV"/>
    <n v="478604"/>
    <d v="2012-11-15T00:00:00"/>
    <n v="83.47"/>
    <m/>
    <x v="54"/>
    <s v="AA"/>
    <s v="P"/>
    <s v="6180 - TRAVEL EXPENSE"/>
    <x v="12"/>
    <s v="Water Serv Corp of Kentucky"/>
    <s v="MWR"/>
    <s v="KY"/>
  </r>
  <r>
    <n v="345"/>
    <n v="345101"/>
    <x v="12"/>
    <m/>
    <s v="Leonard, James R."/>
    <s v="PV"/>
    <n v="473671"/>
    <d v="2012-10-24T00:00:00"/>
    <n v="87.55"/>
    <m/>
    <x v="55"/>
    <s v="AA"/>
    <s v="P"/>
    <s v="6180 - TRAVEL EXPENSE"/>
    <x v="12"/>
    <s v="Water Serv Corp of Kentucky"/>
    <s v="MWR"/>
    <s v="KY"/>
  </r>
  <r>
    <n v="345"/>
    <n v="345101"/>
    <x v="12"/>
    <m/>
    <s v="Leonard, James R."/>
    <s v="PV"/>
    <n v="463646"/>
    <d v="2012-09-18T00:00:00"/>
    <n v="69.37"/>
    <m/>
    <x v="56"/>
    <s v="AA"/>
    <s v="P"/>
    <s v="6180 - TRAVEL EXPENSE"/>
    <x v="12"/>
    <s v="Water Serv Corp of Kentucky"/>
    <s v="MWR"/>
    <s v="KY"/>
  </r>
  <r>
    <n v="345"/>
    <n v="345101"/>
    <x v="12"/>
    <m/>
    <s v="Leonard, James R."/>
    <s v="PV"/>
    <n v="461306"/>
    <d v="2012-09-05T00:00:00"/>
    <n v="101.51"/>
    <m/>
    <x v="57"/>
    <s v="AA"/>
    <s v="P"/>
    <s v="6180 - TRAVEL EXPENSE"/>
    <x v="12"/>
    <s v="Water Serv Corp of Kentucky"/>
    <s v="MWR"/>
    <s v="KY"/>
  </r>
  <r>
    <n v="345"/>
    <n v="345101"/>
    <x v="12"/>
    <m/>
    <s v="Leonard, James R."/>
    <s v="PV"/>
    <n v="457918"/>
    <d v="2012-08-21T00:00:00"/>
    <n v="24.77"/>
    <m/>
    <x v="58"/>
    <s v="AA"/>
    <s v="P"/>
    <s v="6180 - TRAVEL EXPENSE"/>
    <x v="12"/>
    <s v="Water Serv Corp of Kentucky"/>
    <s v="MWR"/>
    <s v="KY"/>
  </r>
  <r>
    <n v="345"/>
    <n v="345101"/>
    <x v="12"/>
    <m/>
    <s v="Leonard, James R."/>
    <s v="PV"/>
    <n v="454908"/>
    <d v="2012-08-07T00:00:00"/>
    <n v="83.39"/>
    <m/>
    <x v="59"/>
    <s v="AA"/>
    <s v="P"/>
    <s v="6180 - TRAVEL EXPENSE"/>
    <x v="12"/>
    <s v="Water Serv Corp of Kentucky"/>
    <s v="MWR"/>
    <s v="KY"/>
  </r>
  <r>
    <n v="345"/>
    <n v="345101"/>
    <x v="12"/>
    <m/>
    <s v="Leonard, James R."/>
    <s v="PV"/>
    <n v="447719"/>
    <d v="2012-07-10T00:00:00"/>
    <n v="64.33"/>
    <m/>
    <x v="60"/>
    <s v="AA"/>
    <s v="P"/>
    <s v="6180 - TRAVEL EXPENSE"/>
    <x v="12"/>
    <s v="Water Serv Corp of Kentucky"/>
    <s v="MWR"/>
    <s v="KY"/>
  </r>
  <r>
    <n v="345"/>
    <n v="345101"/>
    <x v="12"/>
    <m/>
    <s v="Leonard, James R."/>
    <s v="PV"/>
    <n v="445808"/>
    <d v="2012-06-29T00:00:00"/>
    <n v="19.3"/>
    <m/>
    <x v="61"/>
    <s v="AA"/>
    <s v="P"/>
    <s v="6180 - TRAVEL EXPENSE"/>
    <x v="12"/>
    <s v="Water Serv Corp of Kentucky"/>
    <s v="MWR"/>
    <s v="KY"/>
  </r>
  <r>
    <n v="345"/>
    <n v="345101"/>
    <x v="12"/>
    <m/>
    <s v="Leonard, James R."/>
    <s v="PV"/>
    <n v="436836"/>
    <d v="2012-05-22T00:00:00"/>
    <n v="179.14"/>
    <m/>
    <x v="62"/>
    <s v="AA"/>
    <s v="P"/>
    <s v="6180 - TRAVEL EXPENSE"/>
    <x v="12"/>
    <s v="Water Serv Corp of Kentucky"/>
    <s v="MWR"/>
    <s v="KY"/>
  </r>
  <r>
    <n v="345"/>
    <n v="345101"/>
    <x v="12"/>
    <m/>
    <s v="Leonard, James R."/>
    <s v="PV"/>
    <n v="433877"/>
    <d v="2012-05-09T00:00:00"/>
    <n v="56.48"/>
    <m/>
    <x v="63"/>
    <s v="AA"/>
    <s v="P"/>
    <s v="6180 - TRAVEL EXPENSE"/>
    <x v="12"/>
    <s v="Water Serv Corp of Kentucky"/>
    <s v="MWR"/>
    <s v="KY"/>
  </r>
  <r>
    <n v="345"/>
    <n v="345101"/>
    <x v="12"/>
    <m/>
    <s v="Leonard, James R."/>
    <s v="PV"/>
    <n v="431176"/>
    <d v="2012-04-27T00:00:00"/>
    <n v="102.13"/>
    <m/>
    <x v="64"/>
    <s v="AA"/>
    <s v="P"/>
    <s v="6180 - TRAVEL EXPENSE"/>
    <x v="12"/>
    <s v="Water Serv Corp of Kentucky"/>
    <s v="MWR"/>
    <s v="KY"/>
  </r>
  <r>
    <n v="345"/>
    <n v="345101"/>
    <x v="12"/>
    <m/>
    <s v="Leonard, James R."/>
    <s v="PV"/>
    <n v="408958"/>
    <d v="2012-01-27T00:00:00"/>
    <n v="146.58000000000001"/>
    <m/>
    <x v="65"/>
    <s v="AA"/>
    <s v="P"/>
    <s v="6180 - TRAVEL EXPENSE"/>
    <x v="12"/>
    <s v="Water Serv Corp of Kentucky"/>
    <s v="MWR"/>
    <s v="KY"/>
  </r>
  <r>
    <n v="345"/>
    <n v="345102"/>
    <x v="12"/>
    <m/>
    <s v="Sandefur, Bryan K."/>
    <s v="PV"/>
    <n v="413888"/>
    <d v="2012-02-21T00:00:00"/>
    <n v="43.22"/>
    <m/>
    <x v="66"/>
    <s v="AA"/>
    <s v="P"/>
    <s v="6180 - TRAVEL EXPENSE"/>
    <x v="12"/>
    <s v="Water Serv Corp of Kentucky"/>
    <s v="MWR"/>
    <s v="KY"/>
  </r>
  <r>
    <n v="345"/>
    <n v="345103"/>
    <x v="12"/>
    <m/>
    <s v="Turner, John R."/>
    <s v="PV"/>
    <n v="472041"/>
    <d v="2012-10-18T00:00:00"/>
    <n v="9.09"/>
    <m/>
    <x v="67"/>
    <s v="AA"/>
    <s v="P"/>
    <s v="6180 - TRAVEL EXPENSE"/>
    <x v="12"/>
    <s v="Water Serv Corp of Kentucky"/>
    <s v="MWR"/>
    <s v="KY"/>
  </r>
  <r>
    <n v="345"/>
    <n v="345101"/>
    <x v="12"/>
    <m/>
    <s v="Turner, John R."/>
    <s v="PV"/>
    <n v="453671"/>
    <d v="2012-08-02T00:00:00"/>
    <n v="7.6"/>
    <m/>
    <x v="68"/>
    <s v="AA"/>
    <s v="P"/>
    <s v="6180 - TRAVEL EXPENSE"/>
    <x v="12"/>
    <s v="Water Serv Corp of Kentucky"/>
    <s v="MWR"/>
    <s v="KY"/>
  </r>
  <r>
    <n v="345"/>
    <n v="345102"/>
    <x v="13"/>
    <m/>
    <s v="Leonard, James R."/>
    <s v="PV"/>
    <n v="418941"/>
    <d v="2012-03-06T00:00:00"/>
    <n v="40"/>
    <m/>
    <x v="69"/>
    <s v="AA"/>
    <s v="P"/>
    <s v="6180 - TRAVEL EXPENSE"/>
    <x v="13"/>
    <s v="Water Serv Corp of Kentucky"/>
    <s v="MWR"/>
    <s v="KY"/>
  </r>
  <r>
    <n v="345"/>
    <n v="345101"/>
    <x v="14"/>
    <m/>
    <s v="Leonard, James R."/>
    <s v="PV"/>
    <n v="433877"/>
    <d v="2012-05-09T00:00:00"/>
    <n v="477.3"/>
    <m/>
    <x v="70"/>
    <s v="AA"/>
    <s v="P"/>
    <s v="6180 - TRAVEL EXPENSE"/>
    <x v="14"/>
    <s v="Water Serv Corp of Kentucky"/>
    <s v="MWR"/>
    <s v="KY"/>
  </r>
  <r>
    <n v="345"/>
    <n v="345102"/>
    <x v="15"/>
    <m/>
    <s v="Sandefur, Bryan K."/>
    <s v="PV"/>
    <n v="482359"/>
    <d v="2012-12-04T00:00:00"/>
    <n v="100"/>
    <m/>
    <x v="4"/>
    <s v="AA"/>
    <s v="P"/>
    <s v="6350 - MAINTENANCE-WTR&amp;SWR PLAN"/>
    <x v="15"/>
    <s v="Water Serv Corp of Kentucky"/>
    <s v="MWR"/>
    <s v="KY"/>
  </r>
  <r>
    <n v="345"/>
    <n v="345102"/>
    <x v="16"/>
    <m/>
    <s v="Leonard, James R."/>
    <s v="PV"/>
    <n v="475259"/>
    <d v="2012-10-31T00:00:00"/>
    <n v="180.19"/>
    <m/>
    <x v="71"/>
    <s v="AA"/>
    <s v="P"/>
    <s v="6280 - MAINTENANCE-WATER PLANT"/>
    <x v="16"/>
    <s v="Water Serv Corp of Kentucky"/>
    <s v="MWR"/>
    <s v="KY"/>
  </r>
  <r>
    <n v="345"/>
    <n v="345102"/>
    <x v="16"/>
    <m/>
    <s v="Leonard, James R."/>
    <s v="PV"/>
    <n v="408958"/>
    <d v="2012-01-27T00:00:00"/>
    <n v="25"/>
    <m/>
    <x v="72"/>
    <s v="AA"/>
    <s v="P"/>
    <s v="6280 - MAINTENANCE-WATER PLANT"/>
    <x v="16"/>
    <s v="Water Serv Corp of Kentucky"/>
    <s v="MWR"/>
    <s v="KY"/>
  </r>
  <r>
    <n v="345"/>
    <n v="345101"/>
    <x v="16"/>
    <m/>
    <s v="Leonard, James R."/>
    <s v="PV"/>
    <n v="463646"/>
    <d v="2012-09-18T00:00:00"/>
    <n v="10.46"/>
    <m/>
    <x v="73"/>
    <s v="AA"/>
    <s v="P"/>
    <s v="6280 - MAINTENANCE-WATER PLANT"/>
    <x v="16"/>
    <s v="Water Serv Corp of Kentucky"/>
    <s v="MWR"/>
    <s v="KY"/>
  </r>
  <r>
    <m/>
    <m/>
    <x v="17"/>
    <m/>
    <m/>
    <m/>
    <m/>
    <m/>
    <m/>
    <m/>
    <x v="74"/>
    <m/>
    <m/>
    <m/>
    <x v="17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">
  <r>
    <n v="800"/>
    <n v="800100"/>
    <x v="0"/>
    <m/>
    <s v="RUDOLPH J. CALZAVARA"/>
    <s v="OV"/>
    <n v="113349"/>
    <d v="2012-05-03T00:00:00"/>
    <n v="500"/>
    <m/>
    <x v="0"/>
    <s v="AA"/>
    <s v="P"/>
    <s v="5780 - MISCELLANEOUS EXPENSE"/>
    <x v="0"/>
    <s v="Midwest Region Cost Center"/>
    <s v="MWR"/>
    <s v="RCC"/>
  </r>
  <r>
    <n v="800"/>
    <n v="800100"/>
    <x v="1"/>
    <m/>
    <s v="Tapella, Thomas A."/>
    <s v="PV"/>
    <n v="411627"/>
    <d v="2012-02-09T00:00:00"/>
    <n v="265.60000000000002"/>
    <m/>
    <x v="1"/>
    <s v="AA"/>
    <s v="P"/>
    <s v="6180 - TRAVEL EXPENSE"/>
    <x v="1"/>
    <s v="Midwest Region Cost Center"/>
    <s v="MWR"/>
    <s v="RCC"/>
  </r>
  <r>
    <n v="800"/>
    <n v="800100"/>
    <x v="2"/>
    <m/>
    <s v="Self, Rose D."/>
    <s v="PV"/>
    <n v="473612"/>
    <d v="2012-10-24T00:00:00"/>
    <n v="173.15"/>
    <m/>
    <x v="2"/>
    <s v="AA"/>
    <s v="P"/>
    <s v="6180 - TRAVEL EXPENSE"/>
    <x v="2"/>
    <s v="Midwest Region Cost Center"/>
    <s v="MWR"/>
    <s v="RCC"/>
  </r>
  <r>
    <n v="800"/>
    <n v="800100"/>
    <x v="2"/>
    <m/>
    <s v="Sasic, Karen L."/>
    <s v="PV"/>
    <n v="475392"/>
    <d v="2012-10-31T00:00:00"/>
    <n v="135.46"/>
    <m/>
    <x v="3"/>
    <s v="AA"/>
    <s v="P"/>
    <s v="6180 - TRAVEL EXPENSE"/>
    <x v="2"/>
    <s v="Midwest Region Cost Center"/>
    <s v="MWR"/>
    <s v="RCC"/>
  </r>
  <r>
    <n v="800"/>
    <n v="800100"/>
    <x v="2"/>
    <m/>
    <s v="Haas, Bruce T."/>
    <s v="PV"/>
    <n v="488783"/>
    <d v="2012-12-31T00:00:00"/>
    <n v="19.239999999999998"/>
    <m/>
    <x v="4"/>
    <s v="AA"/>
    <s v="P"/>
    <s v="6180 - TRAVEL EXPENSE"/>
    <x v="2"/>
    <s v="Midwest Region Cost Center"/>
    <s v="MWR"/>
    <s v="RCC"/>
  </r>
  <r>
    <n v="800"/>
    <n v="800100"/>
    <x v="3"/>
    <m/>
    <s v="Haas, Bruce T."/>
    <s v="PV"/>
    <n v="488783"/>
    <d v="2012-12-31T00:00:00"/>
    <n v="170"/>
    <m/>
    <x v="5"/>
    <s v="AA"/>
    <s v="P"/>
    <s v="5780 - MISCELLANEOUS EXPENSE"/>
    <x v="3"/>
    <s v="Midwest Region Cost Center"/>
    <s v="MWR"/>
    <s v="RCC"/>
  </r>
  <r>
    <m/>
    <m/>
    <x v="4"/>
    <m/>
    <m/>
    <m/>
    <m/>
    <m/>
    <m/>
    <m/>
    <x v="6"/>
    <m/>
    <m/>
    <m/>
    <x v="4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">
  <r>
    <n v="860"/>
    <n v="860100"/>
    <x v="0"/>
    <m/>
    <s v="GARY MILLS"/>
    <s v="PV"/>
    <n v="409562"/>
    <d v="2012-01-31T00:00:00"/>
    <n v="15.13"/>
    <m/>
    <x v="0"/>
    <s v="AA"/>
    <s v="P"/>
    <s v="6210 - FLEET TRANSPORTATION EXP"/>
    <x v="0"/>
    <s v="State of KY Cost Center"/>
    <s v="MWR"/>
    <s v="KY"/>
  </r>
  <r>
    <n v="860"/>
    <n v="860100"/>
    <x v="0"/>
    <m/>
    <s v="Pickard, Michael A."/>
    <s v="PV"/>
    <n v="429486"/>
    <d v="2012-04-19T00:00:00"/>
    <n v="25"/>
    <m/>
    <x v="1"/>
    <s v="AA"/>
    <s v="P"/>
    <s v="6210 - FLEET TRANSPORTATION EXP"/>
    <x v="0"/>
    <s v="State of KY Cost Center"/>
    <s v="MWR"/>
    <s v="KY"/>
  </r>
  <r>
    <n v="860"/>
    <n v="860100"/>
    <x v="0"/>
    <m/>
    <s v="Leonard, James R."/>
    <s v="PV"/>
    <n v="447719"/>
    <d v="2012-07-10T00:00:00"/>
    <n v="69.92"/>
    <m/>
    <x v="2"/>
    <s v="AA"/>
    <s v="P"/>
    <s v="6210 - FLEET TRANSPORTATION EXP"/>
    <x v="0"/>
    <s v="State of KY Cost Center"/>
    <s v="MWR"/>
    <s v="KY"/>
  </r>
  <r>
    <m/>
    <m/>
    <x v="1"/>
    <m/>
    <m/>
    <m/>
    <m/>
    <m/>
    <m/>
    <m/>
    <x v="3"/>
    <m/>
    <m/>
    <m/>
    <x v="1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2">
  <r>
    <n v="102"/>
    <n v="102111"/>
    <x v="0"/>
    <m/>
    <s v="Georgiev, Lena"/>
    <s v="PV"/>
    <n v="405809"/>
    <d v="2012-01-12T00:00:00"/>
    <n v="77.09"/>
    <m/>
    <x v="0"/>
    <s v="AA"/>
    <s v="P"/>
    <s v="6180 - TRAVEL EXPENSE"/>
    <x v="0"/>
    <s v="Water Service Corporation"/>
    <s v="CORP"/>
    <s v="CORP"/>
  </r>
  <r>
    <n v="102"/>
    <n v="102111"/>
    <x v="1"/>
    <m/>
    <s v="Lupton, Helen C."/>
    <s v="PV"/>
    <n v="410100"/>
    <d v="2012-02-01T00:00:00"/>
    <n v="269.10000000000002"/>
    <m/>
    <x v="1"/>
    <s v="AA"/>
    <s v="P"/>
    <s v="6180 - TRAVEL EXPENSE"/>
    <x v="1"/>
    <s v="Water Service Corporation"/>
    <s v="CORP"/>
    <s v="CORP"/>
  </r>
  <r>
    <n v="102"/>
    <n v="102111"/>
    <x v="1"/>
    <m/>
    <s v="Daniel, Carl"/>
    <s v="PV"/>
    <n v="414429"/>
    <d v="2012-02-22T00:00:00"/>
    <n v="289.10000000000002"/>
    <m/>
    <x v="2"/>
    <s v="AA"/>
    <s v="P"/>
    <s v="6180 - TRAVEL EXPENSE"/>
    <x v="1"/>
    <s v="Water Service Corporation"/>
    <s v="CORP"/>
    <s v="CORP"/>
  </r>
  <r>
    <n v="102"/>
    <n v="102111"/>
    <x v="2"/>
    <m/>
    <s v="Daniel, Carl"/>
    <s v="PV"/>
    <n v="414429"/>
    <d v="2012-02-22T00:00:00"/>
    <n v="90.88"/>
    <m/>
    <x v="3"/>
    <s v="AA"/>
    <s v="P"/>
    <s v="5925 - OFFICE UTILITIES/MAINTEN"/>
    <x v="2"/>
    <s v="Water Service Corporation"/>
    <s v="CORP"/>
    <s v="CORP"/>
  </r>
  <r>
    <n v="102"/>
    <n v="102111"/>
    <x v="3"/>
    <m/>
    <s v="Daniel, Carl"/>
    <s v="PV"/>
    <n v="414429"/>
    <d v="2012-02-22T00:00:00"/>
    <n v="80"/>
    <m/>
    <x v="4"/>
    <s v="AA"/>
    <s v="P"/>
    <s v="5780 - MISCELLANEOUS EXPENSE"/>
    <x v="3"/>
    <s v="Water Service Corporation"/>
    <s v="CORP"/>
    <s v="CORP"/>
  </r>
  <r>
    <n v="102"/>
    <n v="102111"/>
    <x v="4"/>
    <m/>
    <s v="Rollins, Mary F."/>
    <s v="PV"/>
    <n v="418146"/>
    <d v="2012-02-29T00:00:00"/>
    <n v="18"/>
    <m/>
    <x v="5"/>
    <s v="AA"/>
    <s v="P"/>
    <s v="6180 - TRAVEL EXPENSE"/>
    <x v="4"/>
    <s v="Water Service Corporation"/>
    <s v="CORP"/>
    <s v="CORP"/>
  </r>
  <r>
    <n v="102"/>
    <n v="102111"/>
    <x v="0"/>
    <m/>
    <s v="Rollins, Mary F."/>
    <s v="PV"/>
    <n v="418146"/>
    <d v="2012-02-29T00:00:00"/>
    <n v="14.65"/>
    <m/>
    <x v="6"/>
    <s v="AA"/>
    <s v="P"/>
    <s v="6180 - TRAVEL EXPENSE"/>
    <x v="0"/>
    <s v="Water Service Corporation"/>
    <s v="CORP"/>
    <s v="CORP"/>
  </r>
  <r>
    <n v="102"/>
    <n v="102111"/>
    <x v="1"/>
    <m/>
    <s v="Rollins, Mary F."/>
    <s v="PV"/>
    <n v="418146"/>
    <d v="2012-02-29T00:00:00"/>
    <n v="289.10000000000002"/>
    <m/>
    <x v="2"/>
    <s v="AA"/>
    <s v="P"/>
    <s v="6180 - TRAVEL EXPENSE"/>
    <x v="1"/>
    <s v="Water Service Corporation"/>
    <s v="CORP"/>
    <s v="CORP"/>
  </r>
  <r>
    <n v="102"/>
    <n v="102111"/>
    <x v="4"/>
    <m/>
    <s v="Lupton, Helen C."/>
    <s v="PV"/>
    <n v="418147"/>
    <d v="2012-02-29T00:00:00"/>
    <n v="18"/>
    <m/>
    <x v="5"/>
    <s v="AA"/>
    <s v="P"/>
    <s v="6180 - TRAVEL EXPENSE"/>
    <x v="4"/>
    <s v="Water Service Corporation"/>
    <s v="CORP"/>
    <s v="CORP"/>
  </r>
  <r>
    <n v="102"/>
    <n v="102111"/>
    <x v="1"/>
    <m/>
    <s v="Lupton, Helen C."/>
    <s v="PV"/>
    <n v="418147"/>
    <d v="2012-02-29T00:00:00"/>
    <n v="50"/>
    <m/>
    <x v="7"/>
    <s v="AA"/>
    <s v="P"/>
    <s v="6180 - TRAVEL EXPENSE"/>
    <x v="1"/>
    <s v="Water Service Corporation"/>
    <s v="CORP"/>
    <s v="CORP"/>
  </r>
  <r>
    <n v="102"/>
    <n v="102111"/>
    <x v="5"/>
    <m/>
    <s v="Lupton, Helen C."/>
    <s v="PV"/>
    <n v="418147"/>
    <d v="2012-02-29T00:00:00"/>
    <n v="37.04"/>
    <m/>
    <x v="8"/>
    <s v="AA"/>
    <s v="P"/>
    <s v="5850 - OFFICE EXPENSE"/>
    <x v="5"/>
    <s v="Water Service Corporation"/>
    <s v="CORP"/>
    <s v="CORP"/>
  </r>
  <r>
    <n v="102"/>
    <n v="102111"/>
    <x v="6"/>
    <m/>
    <s v="Rollins, Mary F."/>
    <s v="PV"/>
    <n v="425899"/>
    <d v="2012-04-04T00:00:00"/>
    <n v="695"/>
    <m/>
    <x v="9"/>
    <s v="AA"/>
    <s v="P"/>
    <s v="5780 - MISCELLANEOUS EXPENSE"/>
    <x v="6"/>
    <s v="Water Service Corporation"/>
    <s v="CORP"/>
    <s v="CORP"/>
  </r>
  <r>
    <n v="102"/>
    <n v="102111"/>
    <x v="0"/>
    <m/>
    <s v="Georgiev, Lena"/>
    <s v="PV"/>
    <n v="427498"/>
    <d v="2012-04-11T00:00:00"/>
    <n v="146.80000000000001"/>
    <m/>
    <x v="10"/>
    <s v="AA"/>
    <s v="P"/>
    <s v="6180 - TRAVEL EXPENSE"/>
    <x v="0"/>
    <s v="Water Service Corporation"/>
    <s v="CORP"/>
    <s v="CORP"/>
  </r>
  <r>
    <n v="102"/>
    <n v="102111"/>
    <x v="0"/>
    <m/>
    <s v="Lupton, Helen C."/>
    <s v="PV"/>
    <n v="428931"/>
    <d v="2012-04-18T00:00:00"/>
    <n v="22.44"/>
    <m/>
    <x v="11"/>
    <s v="AA"/>
    <s v="P"/>
    <s v="6180 - TRAVEL EXPENSE"/>
    <x v="0"/>
    <s v="Water Service Corporation"/>
    <s v="CORP"/>
    <s v="CORP"/>
  </r>
  <r>
    <n v="102"/>
    <n v="102111"/>
    <x v="7"/>
    <m/>
    <s v="Lupton, Helen C."/>
    <s v="PV"/>
    <n v="428931"/>
    <d v="2012-04-18T00:00:00"/>
    <n v="35"/>
    <m/>
    <x v="12"/>
    <s v="AA"/>
    <s v="P"/>
    <s v="5780 - MISCELLANEOUS EXPENSE"/>
    <x v="7"/>
    <s v="Water Service Corporation"/>
    <s v="CORP"/>
    <s v="CORP"/>
  </r>
  <r>
    <n v="102"/>
    <n v="102111"/>
    <x v="6"/>
    <m/>
    <s v="Rollins, Mary F."/>
    <s v="PV"/>
    <n v="430904"/>
    <d v="2012-04-26T00:00:00"/>
    <n v="94.9"/>
    <m/>
    <x v="13"/>
    <s v="AA"/>
    <s v="P"/>
    <s v="5780 - MISCELLANEOUS EXPENSE"/>
    <x v="6"/>
    <s v="Water Service Corporation"/>
    <s v="CORP"/>
    <s v="CORP"/>
  </r>
  <r>
    <n v="102"/>
    <n v="102111"/>
    <x v="4"/>
    <m/>
    <s v="Daniel, Carl"/>
    <s v="PV"/>
    <n v="432221"/>
    <d v="2012-05-03T00:00:00"/>
    <n v="56"/>
    <m/>
    <x v="14"/>
    <s v="AA"/>
    <s v="P"/>
    <s v="6180 - TRAVEL EXPENSE"/>
    <x v="4"/>
    <s v="Water Service Corporation"/>
    <s v="CORP"/>
    <s v="CORP"/>
  </r>
  <r>
    <n v="102"/>
    <n v="102111"/>
    <x v="0"/>
    <m/>
    <s v="Daniel, Carl"/>
    <s v="PV"/>
    <n v="432221"/>
    <d v="2012-05-03T00:00:00"/>
    <n v="18.21"/>
    <m/>
    <x v="15"/>
    <s v="AA"/>
    <s v="P"/>
    <s v="6180 - TRAVEL EXPENSE"/>
    <x v="0"/>
    <s v="Water Service Corporation"/>
    <s v="CORP"/>
    <s v="CORP"/>
  </r>
  <r>
    <n v="102"/>
    <n v="102111"/>
    <x v="8"/>
    <m/>
    <s v="Daniel, Carl"/>
    <s v="PV"/>
    <n v="432221"/>
    <d v="2012-05-03T00:00:00"/>
    <n v="143.63"/>
    <m/>
    <x v="16"/>
    <s v="AA"/>
    <s v="P"/>
    <s v="6180 - TRAVEL EXPENSE"/>
    <x v="8"/>
    <s v="Water Service Corporation"/>
    <s v="CORP"/>
    <s v="CORP"/>
  </r>
  <r>
    <n v="102"/>
    <n v="102111"/>
    <x v="2"/>
    <m/>
    <s v="Daniel, Carl"/>
    <s v="PV"/>
    <n v="432221"/>
    <d v="2012-05-03T00:00:00"/>
    <n v="105.31"/>
    <m/>
    <x v="17"/>
    <s v="AA"/>
    <s v="P"/>
    <s v="5925 - OFFICE UTILITIES/MAINTEN"/>
    <x v="2"/>
    <s v="Water Service Corporation"/>
    <s v="CORP"/>
    <s v="CORP"/>
  </r>
  <r>
    <n v="102"/>
    <n v="102111"/>
    <x v="0"/>
    <m/>
    <s v="Lupton, Helen C."/>
    <s v="PV"/>
    <n v="435836"/>
    <d v="2012-05-17T00:00:00"/>
    <n v="29.45"/>
    <m/>
    <x v="18"/>
    <s v="AA"/>
    <s v="P"/>
    <s v="6180 - TRAVEL EXPENSE"/>
    <x v="0"/>
    <s v="Water Service Corporation"/>
    <s v="CORP"/>
    <s v="CORP"/>
  </r>
  <r>
    <n v="102"/>
    <n v="102111"/>
    <x v="9"/>
    <m/>
    <s v="Lupton, Helen C."/>
    <s v="PV"/>
    <n v="435836"/>
    <d v="2012-05-17T00:00:00"/>
    <n v="137.63999999999999"/>
    <m/>
    <x v="19"/>
    <s v="AA"/>
    <s v="P"/>
    <s v="6180 - TRAVEL EXPENSE"/>
    <x v="9"/>
    <s v="Water Service Corporation"/>
    <s v="CORP"/>
    <s v="CORP"/>
  </r>
  <r>
    <n v="102"/>
    <n v="102111"/>
    <x v="8"/>
    <m/>
    <s v="Lupton, Helen C."/>
    <s v="PV"/>
    <n v="435836"/>
    <d v="2012-05-17T00:00:00"/>
    <n v="117.8"/>
    <m/>
    <x v="20"/>
    <s v="AA"/>
    <s v="P"/>
    <s v="6180 - TRAVEL EXPENSE"/>
    <x v="8"/>
    <s v="Water Service Corporation"/>
    <s v="CORP"/>
    <s v="CORP"/>
  </r>
  <r>
    <n v="102"/>
    <n v="102111"/>
    <x v="10"/>
    <m/>
    <s v="Lupton, Helen C."/>
    <s v="PV"/>
    <n v="435836"/>
    <d v="2012-05-17T00:00:00"/>
    <n v="31.81"/>
    <m/>
    <x v="21"/>
    <s v="AA"/>
    <s v="P"/>
    <s v="5850 - OFFICE EXPENSE"/>
    <x v="10"/>
    <s v="Water Service Corporation"/>
    <s v="CORP"/>
    <s v="CORP"/>
  </r>
  <r>
    <n v="102"/>
    <n v="102111"/>
    <x v="6"/>
    <m/>
    <s v="Lupton, Helen C."/>
    <s v="PV"/>
    <n v="435836"/>
    <d v="2012-05-17T00:00:00"/>
    <n v="99"/>
    <m/>
    <x v="22"/>
    <s v="AA"/>
    <s v="P"/>
    <s v="5780 - MISCELLANEOUS EXPENSE"/>
    <x v="6"/>
    <s v="Water Service Corporation"/>
    <s v="CORP"/>
    <s v="CORP"/>
  </r>
  <r>
    <n v="102"/>
    <n v="102111"/>
    <x v="0"/>
    <m/>
    <s v="Daniel, Carl"/>
    <s v="PV"/>
    <n v="438019"/>
    <d v="2012-05-29T00:00:00"/>
    <n v="686.32"/>
    <m/>
    <x v="23"/>
    <s v="AA"/>
    <s v="P"/>
    <s v="6180 - TRAVEL EXPENSE"/>
    <x v="0"/>
    <s v="Water Service Corporation"/>
    <s v="CORP"/>
    <s v="CORP"/>
  </r>
  <r>
    <n v="102"/>
    <n v="102111"/>
    <x v="2"/>
    <m/>
    <s v="Daniel, Carl"/>
    <s v="PV"/>
    <n v="438019"/>
    <d v="2012-05-29T00:00:00"/>
    <n v="45.13"/>
    <m/>
    <x v="24"/>
    <s v="AA"/>
    <s v="P"/>
    <s v="5925 - OFFICE UTILITIES/MAINTEN"/>
    <x v="2"/>
    <s v="Water Service Corporation"/>
    <s v="CORP"/>
    <s v="CORP"/>
  </r>
  <r>
    <n v="102"/>
    <n v="102111"/>
    <x v="7"/>
    <m/>
    <s v="Georgiev, Lena"/>
    <s v="PV"/>
    <n v="443032"/>
    <d v="2012-06-19T00:00:00"/>
    <n v="45.75"/>
    <m/>
    <x v="25"/>
    <s v="AA"/>
    <s v="P"/>
    <s v="5780 - MISCELLANEOUS EXPENSE"/>
    <x v="7"/>
    <s v="Water Service Corporation"/>
    <s v="CORP"/>
    <s v="CORP"/>
  </r>
  <r>
    <n v="102"/>
    <n v="102111"/>
    <x v="11"/>
    <m/>
    <s v="Daniel, Carl"/>
    <s v="PV"/>
    <n v="444599"/>
    <d v="2012-06-26T00:00:00"/>
    <n v="24.95"/>
    <m/>
    <x v="26"/>
    <s v="AA"/>
    <s v="P"/>
    <s v="6210 - FLEET TRANSPORTATION EXP"/>
    <x v="11"/>
    <s v="Water Service Corporation"/>
    <s v="CORP"/>
    <s v="CORP"/>
  </r>
  <r>
    <n v="102"/>
    <n v="102111"/>
    <x v="2"/>
    <m/>
    <s v="Daniel, Carl"/>
    <s v="PV"/>
    <n v="444599"/>
    <d v="2012-06-26T00:00:00"/>
    <n v="45.15"/>
    <m/>
    <x v="27"/>
    <s v="AA"/>
    <s v="P"/>
    <s v="5925 - OFFICE UTILITIES/MAINTEN"/>
    <x v="2"/>
    <s v="Water Service Corporation"/>
    <s v="CORP"/>
    <s v="CORP"/>
  </r>
  <r>
    <n v="102"/>
    <n v="102111"/>
    <x v="8"/>
    <m/>
    <s v="Rollins, Mary F."/>
    <s v="PV"/>
    <n v="446882"/>
    <d v="2012-07-05T00:00:00"/>
    <n v="272.45999999999998"/>
    <m/>
    <x v="28"/>
    <s v="AA"/>
    <s v="P"/>
    <s v="6180 - TRAVEL EXPENSE"/>
    <x v="8"/>
    <s v="Water Service Corporation"/>
    <s v="CORP"/>
    <s v="CORP"/>
  </r>
  <r>
    <n v="102"/>
    <n v="102111"/>
    <x v="6"/>
    <m/>
    <s v="Rollins, Mary F."/>
    <s v="PV"/>
    <n v="446882"/>
    <d v="2012-07-05T00:00:00"/>
    <n v="99"/>
    <m/>
    <x v="22"/>
    <s v="AA"/>
    <s v="P"/>
    <s v="5780 - MISCELLANEOUS EXPENSE"/>
    <x v="6"/>
    <s v="Water Service Corporation"/>
    <s v="CORP"/>
    <s v="CORP"/>
  </r>
  <r>
    <n v="102"/>
    <n v="102111"/>
    <x v="7"/>
    <m/>
    <s v="Rollins, Mary F."/>
    <s v="PV"/>
    <n v="446882"/>
    <d v="2012-07-05T00:00:00"/>
    <n v="35"/>
    <m/>
    <x v="12"/>
    <s v="AA"/>
    <s v="P"/>
    <s v="5780 - MISCELLANEOUS EXPENSE"/>
    <x v="7"/>
    <s v="Water Service Corporation"/>
    <s v="CORP"/>
    <s v="CORP"/>
  </r>
  <r>
    <n v="102"/>
    <n v="102111"/>
    <x v="0"/>
    <m/>
    <s v="Georgiev, Lena"/>
    <s v="PV"/>
    <n v="448169"/>
    <d v="2012-07-11T00:00:00"/>
    <n v="85"/>
    <m/>
    <x v="29"/>
    <s v="AA"/>
    <s v="P"/>
    <s v="6180 - TRAVEL EXPENSE"/>
    <x v="0"/>
    <s v="Water Service Corporation"/>
    <s v="CORP"/>
    <s v="CORP"/>
  </r>
  <r>
    <n v="102"/>
    <n v="102111"/>
    <x v="12"/>
    <m/>
    <s v="Daniel, Carl"/>
    <s v="PV"/>
    <n v="453533"/>
    <d v="2012-08-02T00:00:00"/>
    <n v="14.17"/>
    <m/>
    <x v="30"/>
    <s v="AA"/>
    <s v="P"/>
    <s v="6350 - MAINTENANCE-WTR&amp;SWR PLAN"/>
    <x v="12"/>
    <s v="Water Service Corporation"/>
    <s v="CORP"/>
    <s v="CORP"/>
  </r>
  <r>
    <n v="102"/>
    <n v="102111"/>
    <x v="2"/>
    <m/>
    <s v="Daniel, Carl"/>
    <s v="PV"/>
    <n v="453533"/>
    <d v="2012-08-02T00:00:00"/>
    <n v="45.07"/>
    <m/>
    <x v="31"/>
    <s v="AA"/>
    <s v="P"/>
    <s v="5925 - OFFICE UTILITIES/MAINTEN"/>
    <x v="2"/>
    <s v="Water Service Corporation"/>
    <s v="CORP"/>
    <s v="CORP"/>
  </r>
  <r>
    <n v="102"/>
    <n v="102111"/>
    <x v="0"/>
    <m/>
    <s v="Rollins, Mary F."/>
    <s v="PV"/>
    <n v="455091"/>
    <d v="2012-08-08T00:00:00"/>
    <n v="66.209999999999994"/>
    <m/>
    <x v="32"/>
    <s v="AA"/>
    <s v="P"/>
    <s v="6180 - TRAVEL EXPENSE"/>
    <x v="0"/>
    <s v="Water Service Corporation"/>
    <s v="CORP"/>
    <s v="CORP"/>
  </r>
  <r>
    <n v="102"/>
    <n v="102111"/>
    <x v="4"/>
    <m/>
    <s v="Daniel, Carl"/>
    <s v="PV"/>
    <n v="461554"/>
    <d v="2012-09-05T00:00:00"/>
    <n v="23"/>
    <m/>
    <x v="33"/>
    <s v="AA"/>
    <s v="P"/>
    <s v="6180 - TRAVEL EXPENSE"/>
    <x v="4"/>
    <s v="Water Service Corporation"/>
    <s v="CORP"/>
    <s v="CORP"/>
  </r>
  <r>
    <n v="102"/>
    <n v="102111"/>
    <x v="0"/>
    <m/>
    <s v="Daniel, Carl"/>
    <s v="PV"/>
    <n v="461554"/>
    <d v="2012-09-05T00:00:00"/>
    <n v="6.37"/>
    <m/>
    <x v="34"/>
    <s v="AA"/>
    <s v="P"/>
    <s v="6180 - TRAVEL EXPENSE"/>
    <x v="0"/>
    <s v="Water Service Corporation"/>
    <s v="CORP"/>
    <s v="CORP"/>
  </r>
  <r>
    <n v="102"/>
    <n v="102111"/>
    <x v="1"/>
    <m/>
    <s v="Daniel, Carl"/>
    <s v="PV"/>
    <n v="461554"/>
    <d v="2012-09-05T00:00:00"/>
    <n v="307.2"/>
    <m/>
    <x v="35"/>
    <s v="AA"/>
    <s v="P"/>
    <s v="6180 - TRAVEL EXPENSE"/>
    <x v="1"/>
    <s v="Water Service Corporation"/>
    <s v="CORP"/>
    <s v="CORP"/>
  </r>
  <r>
    <n v="102"/>
    <n v="102111"/>
    <x v="8"/>
    <m/>
    <s v="Daniel, Carl"/>
    <s v="PV"/>
    <n v="461554"/>
    <d v="2012-09-05T00:00:00"/>
    <n v="246.86"/>
    <m/>
    <x v="36"/>
    <s v="AA"/>
    <s v="P"/>
    <s v="6180 - TRAVEL EXPENSE"/>
    <x v="8"/>
    <s v="Water Service Corporation"/>
    <s v="CORP"/>
    <s v="CORP"/>
  </r>
  <r>
    <n v="102"/>
    <n v="102111"/>
    <x v="2"/>
    <m/>
    <s v="Daniel, Carl"/>
    <s v="PV"/>
    <n v="461556"/>
    <d v="2012-09-05T00:00:00"/>
    <n v="90.31"/>
    <m/>
    <x v="37"/>
    <s v="AA"/>
    <s v="P"/>
    <s v="5925 - OFFICE UTILITIES/MAINTEN"/>
    <x v="2"/>
    <s v="Water Service Corporation"/>
    <s v="CORP"/>
    <s v="CORP"/>
  </r>
  <r>
    <n v="102"/>
    <n v="102111"/>
    <x v="13"/>
    <m/>
    <s v="Daniel, Carl"/>
    <s v="PV"/>
    <n v="461556"/>
    <d v="2012-09-05T00:00:00"/>
    <n v="3.23"/>
    <m/>
    <x v="38"/>
    <s v="AA"/>
    <s v="P"/>
    <s v="5780 - MISCELLANEOUS EXPENSE"/>
    <x v="13"/>
    <s v="Water Service Corporation"/>
    <s v="CORP"/>
    <s v="CORP"/>
  </r>
  <r>
    <n v="102"/>
    <n v="102111"/>
    <x v="1"/>
    <m/>
    <s v="Lupton, Helen C."/>
    <s v="PV"/>
    <n v="467725"/>
    <d v="2012-10-02T00:00:00"/>
    <n v="402.1"/>
    <m/>
    <x v="39"/>
    <s v="AA"/>
    <s v="P"/>
    <s v="6180 - TRAVEL EXPENSE"/>
    <x v="1"/>
    <s v="Water Service Corporation"/>
    <s v="CORP"/>
    <s v="CORP"/>
  </r>
  <r>
    <n v="102"/>
    <n v="102111"/>
    <x v="6"/>
    <m/>
    <s v="Lupton, Helen C."/>
    <s v="PV"/>
    <n v="467725"/>
    <d v="2012-10-02T00:00:00"/>
    <n v="1025"/>
    <m/>
    <x v="40"/>
    <s v="AA"/>
    <s v="P"/>
    <s v="5780 - MISCELLANEOUS EXPENSE"/>
    <x v="6"/>
    <s v="Water Service Corporation"/>
    <s v="CORP"/>
    <s v="CORP"/>
  </r>
  <r>
    <n v="102"/>
    <n v="102111"/>
    <x v="7"/>
    <m/>
    <s v="Georgiev, Lena"/>
    <s v="PV"/>
    <n v="468156"/>
    <d v="2012-10-03T00:00:00"/>
    <n v="110"/>
    <m/>
    <x v="41"/>
    <s v="AA"/>
    <s v="P"/>
    <s v="5780 - MISCELLANEOUS EXPENSE"/>
    <x v="7"/>
    <s v="Water Service Corporation"/>
    <s v="CORP"/>
    <s v="CORP"/>
  </r>
  <r>
    <n v="102"/>
    <n v="102111"/>
    <x v="0"/>
    <m/>
    <s v="Rollins, Mary F."/>
    <s v="PV"/>
    <n v="468164"/>
    <d v="2012-10-03T00:00:00"/>
    <n v="30.42"/>
    <m/>
    <x v="42"/>
    <s v="AA"/>
    <s v="P"/>
    <s v="6180 - TRAVEL EXPENSE"/>
    <x v="0"/>
    <s v="Water Service Corporation"/>
    <s v="CORP"/>
    <s v="CORP"/>
  </r>
  <r>
    <n v="102"/>
    <n v="102111"/>
    <x v="6"/>
    <m/>
    <s v="Rollins, Mary F."/>
    <s v="PV"/>
    <n v="468164"/>
    <d v="2012-10-03T00:00:00"/>
    <n v="745"/>
    <m/>
    <x v="43"/>
    <s v="AA"/>
    <s v="P"/>
    <s v="5780 - MISCELLANEOUS EXPENSE"/>
    <x v="6"/>
    <s v="Water Service Corporation"/>
    <s v="CORP"/>
    <s v="CORP"/>
  </r>
  <r>
    <n v="102"/>
    <n v="102111"/>
    <x v="2"/>
    <m/>
    <s v="Daniel, Carl"/>
    <s v="PV"/>
    <n v="469046"/>
    <d v="2012-10-08T00:00:00"/>
    <n v="45.1"/>
    <m/>
    <x v="44"/>
    <s v="AA"/>
    <s v="P"/>
    <s v="5925 - OFFICE UTILITIES/MAINTEN"/>
    <x v="2"/>
    <s v="Water Service Corporation"/>
    <s v="CORP"/>
    <s v="CORP"/>
  </r>
  <r>
    <n v="102"/>
    <n v="102111"/>
    <x v="2"/>
    <m/>
    <s v="Daniel, Carl"/>
    <s v="PV"/>
    <n v="469046"/>
    <d v="2012-10-08T00:00:00"/>
    <n v="14.17"/>
    <m/>
    <x v="30"/>
    <s v="AA"/>
    <s v="P"/>
    <s v="5925 - OFFICE UTILITIES/MAINTEN"/>
    <x v="2"/>
    <s v="Water Service Corporation"/>
    <s v="CORP"/>
    <s v="CORP"/>
  </r>
  <r>
    <n v="102"/>
    <n v="102111"/>
    <x v="0"/>
    <m/>
    <s v="Georgiev, Lena"/>
    <s v="PV"/>
    <n v="469597"/>
    <d v="2012-10-09T00:00:00"/>
    <n v="134.21"/>
    <m/>
    <x v="45"/>
    <s v="AA"/>
    <s v="P"/>
    <s v="6180 - TRAVEL EXPENSE"/>
    <x v="0"/>
    <s v="Water Service Corporation"/>
    <s v="CORP"/>
    <s v="CORP"/>
  </r>
  <r>
    <n v="102"/>
    <n v="102111"/>
    <x v="0"/>
    <m/>
    <s v="Tackett, Samantha R."/>
    <s v="PV"/>
    <n v="473633"/>
    <d v="2012-10-24T00:00:00"/>
    <n v="52.99"/>
    <m/>
    <x v="46"/>
    <s v="AA"/>
    <s v="P"/>
    <s v="6180 - TRAVEL EXPENSE"/>
    <x v="0"/>
    <s v="Water Service Corporation"/>
    <s v="CORP"/>
    <s v="CORP"/>
  </r>
  <r>
    <n v="102"/>
    <n v="102111"/>
    <x v="9"/>
    <m/>
    <s v="Stanis, Veronica M."/>
    <s v="PV"/>
    <n v="476770"/>
    <d v="2012-11-07T00:00:00"/>
    <n v="24.42"/>
    <m/>
    <x v="47"/>
    <s v="AA"/>
    <s v="P"/>
    <s v="6180 - TRAVEL EXPENSE"/>
    <x v="9"/>
    <s v="Water Service Corporation"/>
    <s v="CORP"/>
    <s v="CORP"/>
  </r>
  <r>
    <n v="102"/>
    <n v="102111"/>
    <x v="4"/>
    <m/>
    <s v="Lupton, Helen C."/>
    <s v="PV"/>
    <n v="477920"/>
    <d v="2012-11-14T00:00:00"/>
    <n v="40"/>
    <m/>
    <x v="48"/>
    <s v="AA"/>
    <s v="P"/>
    <s v="6180 - TRAVEL EXPENSE"/>
    <x v="4"/>
    <s v="Water Service Corporation"/>
    <s v="CORP"/>
    <s v="CORP"/>
  </r>
  <r>
    <n v="102"/>
    <n v="102111"/>
    <x v="0"/>
    <m/>
    <s v="Lupton, Helen C."/>
    <s v="PV"/>
    <n v="477920"/>
    <d v="2012-11-14T00:00:00"/>
    <n v="69.959999999999994"/>
    <m/>
    <x v="49"/>
    <s v="AA"/>
    <s v="P"/>
    <s v="6180 - TRAVEL EXPENSE"/>
    <x v="0"/>
    <s v="Water Service Corporation"/>
    <s v="CORP"/>
    <s v="CORP"/>
  </r>
  <r>
    <n v="102"/>
    <n v="102111"/>
    <x v="9"/>
    <m/>
    <s v="Lupton, Helen C."/>
    <s v="PV"/>
    <n v="477920"/>
    <d v="2012-11-14T00:00:00"/>
    <n v="303.98"/>
    <m/>
    <x v="50"/>
    <s v="AA"/>
    <s v="P"/>
    <s v="6180 - TRAVEL EXPENSE"/>
    <x v="9"/>
    <s v="Water Service Corporation"/>
    <s v="CORP"/>
    <s v="CORP"/>
  </r>
  <r>
    <n v="102"/>
    <n v="102111"/>
    <x v="1"/>
    <m/>
    <s v="Lupton, Helen C."/>
    <s v="PV"/>
    <n v="477920"/>
    <d v="2012-11-14T00:00:00"/>
    <n v="50"/>
    <m/>
    <x v="7"/>
    <s v="AA"/>
    <s v="P"/>
    <s v="6180 - TRAVEL EXPENSE"/>
    <x v="1"/>
    <s v="Water Service Corporation"/>
    <s v="CORP"/>
    <s v="CORP"/>
  </r>
  <r>
    <n v="102"/>
    <n v="102111"/>
    <x v="8"/>
    <m/>
    <s v="Lupton, Helen C."/>
    <s v="PV"/>
    <n v="477920"/>
    <d v="2012-11-14T00:00:00"/>
    <n v="834.4"/>
    <m/>
    <x v="51"/>
    <s v="AA"/>
    <s v="P"/>
    <s v="6180 - TRAVEL EXPENSE"/>
    <x v="8"/>
    <s v="Water Service Corporation"/>
    <s v="CORP"/>
    <s v="CORP"/>
  </r>
  <r>
    <n v="102"/>
    <n v="102111"/>
    <x v="7"/>
    <m/>
    <s v="Lupton, Helen C."/>
    <s v="PV"/>
    <n v="480297"/>
    <d v="2012-11-21T00:00:00"/>
    <n v="489.72"/>
    <m/>
    <x v="52"/>
    <s v="AA"/>
    <s v="P"/>
    <s v="5780 - MISCELLANEOUS EXPENSE"/>
    <x v="7"/>
    <s v="Water Service Corporation"/>
    <s v="CORP"/>
    <s v="CORP"/>
  </r>
  <r>
    <n v="102"/>
    <n v="102111"/>
    <x v="2"/>
    <m/>
    <s v="Daniel, Carl"/>
    <s v="PV"/>
    <n v="485745"/>
    <d v="2012-12-19T00:00:00"/>
    <n v="45.26"/>
    <m/>
    <x v="53"/>
    <s v="AA"/>
    <s v="P"/>
    <s v="5925 - OFFICE UTILITIES/MAINTEN"/>
    <x v="2"/>
    <s v="Water Service Corporation"/>
    <s v="CORP"/>
    <s v="CORP"/>
  </r>
  <r>
    <n v="102"/>
    <n v="102111"/>
    <x v="6"/>
    <m/>
    <s v="Daniel, Carl"/>
    <s v="PV"/>
    <n v="485745"/>
    <d v="2012-12-19T00:00:00"/>
    <n v="99"/>
    <m/>
    <x v="22"/>
    <s v="AA"/>
    <s v="P"/>
    <s v="5780 - MISCELLANEOUS EXPENSE"/>
    <x v="6"/>
    <s v="Water Service Corporation"/>
    <s v="CORP"/>
    <s v="CORP"/>
  </r>
  <r>
    <m/>
    <m/>
    <x v="14"/>
    <m/>
    <m/>
    <m/>
    <m/>
    <m/>
    <m/>
    <m/>
    <x v="54"/>
    <m/>
    <m/>
    <m/>
    <x v="14"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31">
  <r>
    <n v="102"/>
    <n v="102107"/>
    <x v="0"/>
    <m/>
    <s v="Japczyk, James F."/>
    <s v="PV"/>
    <n v="403822"/>
    <d v="2012-01-04T00:00:00"/>
    <n v="46.18"/>
    <m/>
    <x v="0"/>
    <s v="AA"/>
    <s v="P"/>
    <s v="6180 - TRAVEL EXPENSE"/>
    <x v="0"/>
    <s v="Water Service Corporation"/>
    <s v="CORP"/>
    <s v="CORP"/>
  </r>
  <r>
    <n v="102"/>
    <n v="102106"/>
    <x v="1"/>
    <m/>
    <s v="Silva, Lisa M."/>
    <s v="PV"/>
    <n v="405018"/>
    <d v="2012-01-10T00:00:00"/>
    <n v="66.599999999999994"/>
    <m/>
    <x v="1"/>
    <s v="AA"/>
    <s v="P"/>
    <s v="6180 - TRAVEL EXPENSE"/>
    <x v="1"/>
    <s v="Water Service Corporation"/>
    <s v="CORP"/>
    <s v="CORP"/>
  </r>
  <r>
    <n v="102"/>
    <n v="102102"/>
    <x v="2"/>
    <m/>
    <s v="Lubertozzi, Steven M."/>
    <s v="PV"/>
    <n v="405808"/>
    <d v="2012-01-12T00:00:00"/>
    <n v="467.59"/>
    <m/>
    <x v="2"/>
    <s v="AA"/>
    <s v="P"/>
    <s v="5925 - OFFICE UTILITIES/MAINTEN"/>
    <x v="2"/>
    <s v="Water Service Corporation"/>
    <s v="CORP"/>
    <s v="CORP"/>
  </r>
  <r>
    <n v="102"/>
    <n v="102102"/>
    <x v="2"/>
    <m/>
    <s v="Weeks, Kirsten E."/>
    <s v="PV"/>
    <n v="405879"/>
    <d v="2012-01-12T00:00:00"/>
    <n v="69.89"/>
    <m/>
    <x v="3"/>
    <s v="AA"/>
    <s v="P"/>
    <s v="5925 - OFFICE UTILITIES/MAINTEN"/>
    <x v="2"/>
    <s v="Water Service Corporation"/>
    <s v="CORP"/>
    <s v="CORP"/>
  </r>
  <r>
    <n v="102"/>
    <n v="102107"/>
    <x v="2"/>
    <m/>
    <s v="Sparrow, Lisa A."/>
    <s v="PV"/>
    <n v="408243"/>
    <d v="2012-01-25T00:00:00"/>
    <n v="411.47"/>
    <m/>
    <x v="4"/>
    <s v="AA"/>
    <s v="P"/>
    <s v="5925 - OFFICE UTILITIES/MAINTEN"/>
    <x v="2"/>
    <s v="Water Service Corporation"/>
    <s v="CORP"/>
    <s v="CORP"/>
  </r>
  <r>
    <n v="102"/>
    <n v="102104"/>
    <x v="3"/>
    <m/>
    <s v="Dave, Hardik"/>
    <s v="PV"/>
    <n v="408245"/>
    <d v="2012-01-25T00:00:00"/>
    <n v="54.48"/>
    <m/>
    <x v="5"/>
    <s v="AA"/>
    <s v="P"/>
    <s v="5850 - OFFICE EXPENSE"/>
    <x v="3"/>
    <s v="Water Service Corporation"/>
    <s v="CORP"/>
    <s v="CORP"/>
  </r>
  <r>
    <n v="102"/>
    <n v="102106"/>
    <x v="1"/>
    <m/>
    <s v="Silva, Lisa M."/>
    <s v="PV"/>
    <n v="408300"/>
    <d v="2012-01-25T00:00:00"/>
    <n v="59.94"/>
    <m/>
    <x v="6"/>
    <s v="AA"/>
    <s v="P"/>
    <s v="6180 - TRAVEL EXPENSE"/>
    <x v="1"/>
    <s v="Water Service Corporation"/>
    <s v="CORP"/>
    <s v="CORP"/>
  </r>
  <r>
    <n v="102"/>
    <n v="102104"/>
    <x v="2"/>
    <m/>
    <s v="Lingeman, Samuel W."/>
    <s v="PV"/>
    <n v="409504"/>
    <d v="2012-01-31T00:00:00"/>
    <n v="79.989999999999995"/>
    <m/>
    <x v="7"/>
    <s v="AA"/>
    <s v="P"/>
    <s v="5925 - OFFICE UTILITIES/MAINTEN"/>
    <x v="2"/>
    <s v="Water Service Corporation"/>
    <s v="CORP"/>
    <s v="CORP"/>
  </r>
  <r>
    <n v="102"/>
    <n v="102106"/>
    <x v="4"/>
    <m/>
    <s v="Fragos, Marc"/>
    <s v="PV"/>
    <n v="410638"/>
    <d v="2012-02-06T00:00:00"/>
    <n v="93.22"/>
    <m/>
    <x v="8"/>
    <s v="AA"/>
    <s v="P"/>
    <s v="6180 - TRAVEL EXPENSE"/>
    <x v="4"/>
    <s v="Water Service Corporation"/>
    <s v="CORP"/>
    <s v="CORP"/>
  </r>
  <r>
    <n v="102"/>
    <n v="102104"/>
    <x v="2"/>
    <m/>
    <s v="Fragos, Marc"/>
    <s v="PV"/>
    <n v="410638"/>
    <d v="2012-02-06T00:00:00"/>
    <n v="210"/>
    <m/>
    <x v="9"/>
    <s v="AA"/>
    <s v="P"/>
    <s v="5925 - OFFICE UTILITIES/MAINTEN"/>
    <x v="2"/>
    <s v="Water Service Corporation"/>
    <s v="CORP"/>
    <s v="CORP"/>
  </r>
  <r>
    <n v="102"/>
    <n v="102106"/>
    <x v="3"/>
    <m/>
    <s v="Fragos, Marc"/>
    <s v="PV"/>
    <n v="410638"/>
    <d v="2012-02-06T00:00:00"/>
    <n v="5.32"/>
    <m/>
    <x v="10"/>
    <s v="AA"/>
    <s v="P"/>
    <s v="5850 - OFFICE EXPENSE"/>
    <x v="3"/>
    <s v="Water Service Corporation"/>
    <s v="CORP"/>
    <s v="CORP"/>
  </r>
  <r>
    <n v="102"/>
    <n v="102101"/>
    <x v="4"/>
    <m/>
    <s v="Federico, Antoinette"/>
    <s v="PV"/>
    <n v="410646"/>
    <d v="2012-02-06T00:00:00"/>
    <n v="347.39"/>
    <m/>
    <x v="11"/>
    <s v="AA"/>
    <s v="P"/>
    <s v="6180 - TRAVEL EXPENSE"/>
    <x v="4"/>
    <s v="Water Service Corporation"/>
    <s v="CORP"/>
    <s v="CORP"/>
  </r>
  <r>
    <n v="102"/>
    <n v="102108"/>
    <x v="5"/>
    <m/>
    <s v="Rose, Kendra E."/>
    <s v="PV"/>
    <n v="410683"/>
    <d v="2012-02-07T00:00:00"/>
    <n v="372.6"/>
    <m/>
    <x v="12"/>
    <s v="AA"/>
    <s v="P"/>
    <s v="6180 - TRAVEL EXPENSE"/>
    <x v="5"/>
    <s v="Water Service Corporation"/>
    <s v="CORP"/>
    <s v="CORP"/>
  </r>
  <r>
    <n v="102"/>
    <n v="102103"/>
    <x v="4"/>
    <m/>
    <s v="Meyers, Nathan K"/>
    <s v="PV"/>
    <n v="411618"/>
    <d v="2012-02-09T00:00:00"/>
    <n v="31.59"/>
    <m/>
    <x v="13"/>
    <s v="AA"/>
    <s v="P"/>
    <s v="6180 - TRAVEL EXPENSE"/>
    <x v="4"/>
    <s v="Water Service Corporation"/>
    <s v="CORP"/>
    <s v="CORP"/>
  </r>
  <r>
    <n v="102"/>
    <n v="102103"/>
    <x v="6"/>
    <m/>
    <s v="Meyers, Nathan K"/>
    <s v="PV"/>
    <n v="411618"/>
    <d v="2012-02-09T00:00:00"/>
    <n v="125.46"/>
    <m/>
    <x v="14"/>
    <s v="AA"/>
    <s v="P"/>
    <s v="5850 - OFFICE EXPENSE"/>
    <x v="6"/>
    <s v="Water Service Corporation"/>
    <s v="CORP"/>
    <s v="CORP"/>
  </r>
  <r>
    <n v="102"/>
    <n v="102107"/>
    <x v="4"/>
    <m/>
    <s v="Sudduth, Donald E."/>
    <s v="PV"/>
    <n v="412976"/>
    <d v="2012-02-15T00:00:00"/>
    <n v="684.69"/>
    <m/>
    <x v="15"/>
    <s v="AA"/>
    <s v="P"/>
    <s v="6180 - TRAVEL EXPENSE"/>
    <x v="4"/>
    <s v="Water Service Corporation"/>
    <s v="CORP"/>
    <s v="CORP"/>
  </r>
  <r>
    <n v="102"/>
    <n v="102106"/>
    <x v="4"/>
    <m/>
    <s v="Sudduth, Donald E."/>
    <s v="PV"/>
    <n v="412976"/>
    <d v="2012-02-15T00:00:00"/>
    <n v="14.84"/>
    <m/>
    <x v="16"/>
    <s v="AA"/>
    <s v="P"/>
    <s v="6180 - TRAVEL EXPENSE"/>
    <x v="4"/>
    <s v="Water Service Corporation"/>
    <s v="CORP"/>
    <s v="CORP"/>
  </r>
  <r>
    <n v="102"/>
    <n v="102105"/>
    <x v="4"/>
    <m/>
    <s v="Sudduth, Donald E."/>
    <s v="PV"/>
    <n v="412976"/>
    <d v="2012-02-15T00:00:00"/>
    <n v="22.52"/>
    <m/>
    <x v="17"/>
    <s v="AA"/>
    <s v="P"/>
    <s v="6180 - TRAVEL EXPENSE"/>
    <x v="4"/>
    <s v="Water Service Corporation"/>
    <s v="CORP"/>
    <s v="CORP"/>
  </r>
  <r>
    <n v="102"/>
    <n v="102107"/>
    <x v="7"/>
    <m/>
    <s v="Sudduth, Donald E."/>
    <s v="PV"/>
    <n v="412976"/>
    <d v="2012-02-15T00:00:00"/>
    <n v="5942.7"/>
    <m/>
    <x v="18"/>
    <s v="AA"/>
    <s v="P"/>
    <s v="6180 - TRAVEL EXPENSE"/>
    <x v="7"/>
    <s v="Water Service Corporation"/>
    <s v="CORP"/>
    <s v="CORP"/>
  </r>
  <r>
    <n v="102"/>
    <n v="102107"/>
    <x v="3"/>
    <m/>
    <s v="Sudduth, Donald E."/>
    <s v="PV"/>
    <n v="412976"/>
    <d v="2012-02-15T00:00:00"/>
    <n v="140.56"/>
    <m/>
    <x v="19"/>
    <s v="AA"/>
    <s v="P"/>
    <s v="5850 - OFFICE EXPENSE"/>
    <x v="3"/>
    <s v="Water Service Corporation"/>
    <s v="CORP"/>
    <s v="CORP"/>
  </r>
  <r>
    <n v="102"/>
    <n v="102107"/>
    <x v="4"/>
    <m/>
    <s v="Sudduth, Donald E."/>
    <s v="PV"/>
    <n v="412977"/>
    <d v="2012-02-15T00:00:00"/>
    <n v="60"/>
    <m/>
    <x v="20"/>
    <s v="AA"/>
    <s v="P"/>
    <s v="6180 - TRAVEL EXPENSE"/>
    <x v="4"/>
    <s v="Water Service Corporation"/>
    <s v="CORP"/>
    <s v="CORP"/>
  </r>
  <r>
    <n v="102"/>
    <n v="102107"/>
    <x v="1"/>
    <m/>
    <s v="Sudduth, Donald E."/>
    <s v="PV"/>
    <n v="412977"/>
    <d v="2012-02-15T00:00:00"/>
    <n v="8"/>
    <m/>
    <x v="21"/>
    <s v="AA"/>
    <s v="P"/>
    <s v="6180 - TRAVEL EXPENSE"/>
    <x v="1"/>
    <s v="Water Service Corporation"/>
    <s v="CORP"/>
    <s v="CORP"/>
  </r>
  <r>
    <n v="102"/>
    <n v="102107"/>
    <x v="7"/>
    <m/>
    <s v="Sudduth, Donald E."/>
    <s v="PV"/>
    <n v="412977"/>
    <d v="2012-02-15T00:00:00"/>
    <n v="124.3"/>
    <m/>
    <x v="22"/>
    <s v="AA"/>
    <s v="P"/>
    <s v="6180 - TRAVEL EXPENSE"/>
    <x v="7"/>
    <s v="Water Service Corporation"/>
    <s v="CORP"/>
    <s v="CORP"/>
  </r>
  <r>
    <n v="102"/>
    <n v="102101"/>
    <x v="2"/>
    <m/>
    <s v="Kim, Christine"/>
    <s v="PV"/>
    <n v="413164"/>
    <d v="2012-02-15T00:00:00"/>
    <n v="95.79"/>
    <m/>
    <x v="23"/>
    <s v="AA"/>
    <s v="P"/>
    <s v="5925 - OFFICE UTILITIES/MAINTEN"/>
    <x v="2"/>
    <s v="Water Service Corporation"/>
    <s v="CORP"/>
    <s v="CORP"/>
  </r>
  <r>
    <n v="102"/>
    <n v="102104"/>
    <x v="2"/>
    <m/>
    <s v="Lingeman, Samuel W."/>
    <s v="PV"/>
    <n v="414430"/>
    <d v="2012-02-22T00:00:00"/>
    <n v="79.989999999999995"/>
    <m/>
    <x v="7"/>
    <s v="AA"/>
    <s v="P"/>
    <s v="5925 - OFFICE UTILITIES/MAINTEN"/>
    <x v="2"/>
    <s v="Water Service Corporation"/>
    <s v="CORP"/>
    <s v="CORP"/>
  </r>
  <r>
    <n v="102"/>
    <n v="102106"/>
    <x v="1"/>
    <m/>
    <s v="Silva, Lisa M."/>
    <s v="PV"/>
    <n v="414434"/>
    <d v="2012-02-22T00:00:00"/>
    <n v="59.94"/>
    <m/>
    <x v="6"/>
    <s v="AA"/>
    <s v="P"/>
    <s v="6180 - TRAVEL EXPENSE"/>
    <x v="1"/>
    <s v="Water Service Corporation"/>
    <s v="CORP"/>
    <s v="CORP"/>
  </r>
  <r>
    <n v="102"/>
    <n v="102104"/>
    <x v="2"/>
    <m/>
    <s v="Ostler, Tom G."/>
    <s v="PV"/>
    <n v="418144"/>
    <d v="2012-02-29T00:00:00"/>
    <n v="59.99"/>
    <m/>
    <x v="24"/>
    <s v="AA"/>
    <s v="P"/>
    <s v="5925 - OFFICE UTILITIES/MAINTEN"/>
    <x v="2"/>
    <s v="Water Service Corporation"/>
    <s v="CORP"/>
    <s v="CORP"/>
  </r>
  <r>
    <n v="102"/>
    <n v="102101"/>
    <x v="8"/>
    <m/>
    <s v="Shimkus, Matthew D."/>
    <s v="PV"/>
    <n v="418145"/>
    <d v="2012-02-29T00:00:00"/>
    <n v="57"/>
    <m/>
    <x v="25"/>
    <s v="AA"/>
    <s v="P"/>
    <s v="6180 - TRAVEL EXPENSE"/>
    <x v="8"/>
    <s v="Water Service Corporation"/>
    <s v="CORP"/>
    <s v="CORP"/>
  </r>
  <r>
    <n v="102"/>
    <n v="102101"/>
    <x v="0"/>
    <m/>
    <s v="Shimkus, Matthew D."/>
    <s v="PV"/>
    <n v="418145"/>
    <d v="2012-02-29T00:00:00"/>
    <n v="82.94"/>
    <m/>
    <x v="26"/>
    <s v="AA"/>
    <s v="P"/>
    <s v="6180 - TRAVEL EXPENSE"/>
    <x v="0"/>
    <s v="Water Service Corporation"/>
    <s v="CORP"/>
    <s v="CORP"/>
  </r>
  <r>
    <n v="102"/>
    <n v="102101"/>
    <x v="4"/>
    <m/>
    <s v="Shimkus, Matthew D."/>
    <s v="PV"/>
    <n v="418145"/>
    <d v="2012-02-29T00:00:00"/>
    <n v="23.05"/>
    <m/>
    <x v="27"/>
    <s v="AA"/>
    <s v="P"/>
    <s v="6180 - TRAVEL EXPENSE"/>
    <x v="4"/>
    <s v="Water Service Corporation"/>
    <s v="CORP"/>
    <s v="CORP"/>
  </r>
  <r>
    <n v="102"/>
    <n v="102101"/>
    <x v="1"/>
    <m/>
    <s v="Shimkus, Matthew D."/>
    <s v="PV"/>
    <n v="418145"/>
    <d v="2012-02-29T00:00:00"/>
    <n v="32.770000000000003"/>
    <m/>
    <x v="28"/>
    <s v="AA"/>
    <s v="P"/>
    <s v="6180 - TRAVEL EXPENSE"/>
    <x v="1"/>
    <s v="Water Service Corporation"/>
    <s v="CORP"/>
    <s v="CORP"/>
  </r>
  <r>
    <n v="102"/>
    <n v="102101"/>
    <x v="5"/>
    <m/>
    <s v="Shimkus, Matthew D."/>
    <s v="PV"/>
    <n v="418145"/>
    <d v="2012-02-29T00:00:00"/>
    <n v="503.6"/>
    <m/>
    <x v="29"/>
    <s v="AA"/>
    <s v="P"/>
    <s v="6180 - TRAVEL EXPENSE"/>
    <x v="5"/>
    <s v="Water Service Corporation"/>
    <s v="CORP"/>
    <s v="CORP"/>
  </r>
  <r>
    <n v="102"/>
    <n v="102104"/>
    <x v="2"/>
    <m/>
    <s v="Shimkus, Matthew D."/>
    <s v="PV"/>
    <n v="418145"/>
    <d v="2012-02-29T00:00:00"/>
    <n v="100"/>
    <m/>
    <x v="30"/>
    <s v="AA"/>
    <s v="P"/>
    <s v="5925 - OFFICE UTILITIES/MAINTEN"/>
    <x v="2"/>
    <s v="Water Service Corporation"/>
    <s v="CORP"/>
    <s v="CORP"/>
  </r>
  <r>
    <n v="102"/>
    <n v="102104"/>
    <x v="2"/>
    <m/>
    <s v="Andrejko, James"/>
    <s v="PV"/>
    <n v="418148"/>
    <d v="2012-02-29T00:00:00"/>
    <n v="100"/>
    <m/>
    <x v="30"/>
    <s v="AA"/>
    <s v="P"/>
    <s v="5925 - OFFICE UTILITIES/MAINTEN"/>
    <x v="2"/>
    <s v="Water Service Corporation"/>
    <s v="CORP"/>
    <s v="CORP"/>
  </r>
  <r>
    <n v="102"/>
    <n v="102105"/>
    <x v="4"/>
    <m/>
    <s v="Krugler, Adrienne R."/>
    <s v="PV"/>
    <n v="418149"/>
    <d v="2012-02-29T00:00:00"/>
    <n v="4.3"/>
    <m/>
    <x v="31"/>
    <s v="AA"/>
    <s v="P"/>
    <s v="6180 - TRAVEL EXPENSE"/>
    <x v="4"/>
    <s v="Water Service Corporation"/>
    <s v="CORP"/>
    <s v="CORP"/>
  </r>
  <r>
    <n v="102"/>
    <n v="102105"/>
    <x v="1"/>
    <m/>
    <s v="Krugler, Adrienne R."/>
    <s v="PV"/>
    <n v="418149"/>
    <d v="2012-02-29T00:00:00"/>
    <n v="30"/>
    <m/>
    <x v="32"/>
    <s v="AA"/>
    <s v="P"/>
    <s v="6180 - TRAVEL EXPENSE"/>
    <x v="1"/>
    <s v="Water Service Corporation"/>
    <s v="CORP"/>
    <s v="CORP"/>
  </r>
  <r>
    <n v="102"/>
    <n v="102105"/>
    <x v="5"/>
    <m/>
    <s v="Krugler, Adrienne R."/>
    <s v="PV"/>
    <n v="418149"/>
    <d v="2012-02-29T00:00:00"/>
    <n v="25"/>
    <m/>
    <x v="33"/>
    <s v="AA"/>
    <s v="P"/>
    <s v="6180 - TRAVEL EXPENSE"/>
    <x v="5"/>
    <s v="Water Service Corporation"/>
    <s v="CORP"/>
    <s v="CORP"/>
  </r>
  <r>
    <n v="102"/>
    <n v="102107"/>
    <x v="8"/>
    <m/>
    <s v="Japczyk, James F."/>
    <s v="PV"/>
    <n v="418150"/>
    <d v="2012-02-29T00:00:00"/>
    <n v="132"/>
    <m/>
    <x v="34"/>
    <s v="AA"/>
    <s v="P"/>
    <s v="6180 - TRAVEL EXPENSE"/>
    <x v="8"/>
    <s v="Water Service Corporation"/>
    <s v="CORP"/>
    <s v="CORP"/>
  </r>
  <r>
    <n v="102"/>
    <n v="102107"/>
    <x v="0"/>
    <m/>
    <s v="Japczyk, James F."/>
    <s v="PV"/>
    <n v="418150"/>
    <d v="2012-02-29T00:00:00"/>
    <n v="87.19"/>
    <m/>
    <x v="35"/>
    <s v="AA"/>
    <s v="P"/>
    <s v="6180 - TRAVEL EXPENSE"/>
    <x v="0"/>
    <s v="Water Service Corporation"/>
    <s v="CORP"/>
    <s v="CORP"/>
  </r>
  <r>
    <n v="102"/>
    <n v="102107"/>
    <x v="1"/>
    <m/>
    <s v="Japczyk, James F."/>
    <s v="PV"/>
    <n v="418150"/>
    <d v="2012-02-29T00:00:00"/>
    <n v="289.43"/>
    <m/>
    <x v="36"/>
    <s v="AA"/>
    <s v="P"/>
    <s v="6180 - TRAVEL EXPENSE"/>
    <x v="1"/>
    <s v="Water Service Corporation"/>
    <s v="CORP"/>
    <s v="CORP"/>
  </r>
  <r>
    <n v="102"/>
    <n v="102107"/>
    <x v="5"/>
    <m/>
    <s v="Japczyk, James F."/>
    <s v="PV"/>
    <n v="418150"/>
    <d v="2012-02-29T00:00:00"/>
    <n v="514.6"/>
    <m/>
    <x v="37"/>
    <s v="AA"/>
    <s v="P"/>
    <s v="6180 - TRAVEL EXPENSE"/>
    <x v="5"/>
    <s v="Water Service Corporation"/>
    <s v="CORP"/>
    <s v="CORP"/>
  </r>
  <r>
    <n v="102"/>
    <n v="102107"/>
    <x v="2"/>
    <m/>
    <s v="Japczyk, James F."/>
    <s v="PV"/>
    <n v="418150"/>
    <d v="2012-02-29T00:00:00"/>
    <n v="62.09"/>
    <m/>
    <x v="38"/>
    <s v="AA"/>
    <s v="P"/>
    <s v="5925 - OFFICE UTILITIES/MAINTEN"/>
    <x v="2"/>
    <s v="Water Service Corporation"/>
    <s v="CORP"/>
    <s v="CORP"/>
  </r>
  <r>
    <n v="102"/>
    <n v="102103"/>
    <x v="6"/>
    <m/>
    <s v="Luppino, Nancy L."/>
    <s v="PV"/>
    <n v="418151"/>
    <d v="2012-02-29T00:00:00"/>
    <n v="16.34"/>
    <m/>
    <x v="39"/>
    <s v="AA"/>
    <s v="P"/>
    <s v="5850 - OFFICE EXPENSE"/>
    <x v="6"/>
    <s v="Water Service Corporation"/>
    <s v="CORP"/>
    <s v="CORP"/>
  </r>
  <r>
    <n v="102"/>
    <n v="102103"/>
    <x v="6"/>
    <m/>
    <s v="Zavilla, Annette"/>
    <s v="PV"/>
    <n v="418152"/>
    <d v="2012-02-29T00:00:00"/>
    <n v="13.06"/>
    <m/>
    <x v="40"/>
    <s v="AA"/>
    <s v="P"/>
    <s v="5850 - OFFICE EXPENSE"/>
    <x v="6"/>
    <s v="Water Service Corporation"/>
    <s v="CORP"/>
    <s v="CORP"/>
  </r>
  <r>
    <n v="102"/>
    <n v="102103"/>
    <x v="6"/>
    <m/>
    <s v="Cusack, Jamie J"/>
    <s v="PV"/>
    <n v="418153"/>
    <d v="2012-02-29T00:00:00"/>
    <n v="17.34"/>
    <m/>
    <x v="41"/>
    <s v="AA"/>
    <s v="P"/>
    <s v="5850 - OFFICE EXPENSE"/>
    <x v="6"/>
    <s v="Water Service Corporation"/>
    <s v="CORP"/>
    <s v="CORP"/>
  </r>
  <r>
    <n v="102"/>
    <n v="102103"/>
    <x v="6"/>
    <m/>
    <s v="Federico, Antoinette"/>
    <s v="PV"/>
    <n v="418158"/>
    <d v="2012-02-29T00:00:00"/>
    <n v="42.34"/>
    <m/>
    <x v="42"/>
    <s v="AA"/>
    <s v="P"/>
    <s v="5850 - OFFICE EXPENSE"/>
    <x v="6"/>
    <s v="Water Service Corporation"/>
    <s v="CORP"/>
    <s v="CORP"/>
  </r>
  <r>
    <n v="102"/>
    <n v="102103"/>
    <x v="6"/>
    <m/>
    <s v="Guttormsen, Robert A"/>
    <s v="PV"/>
    <n v="418159"/>
    <d v="2012-02-29T00:00:00"/>
    <n v="27.36"/>
    <m/>
    <x v="43"/>
    <s v="AA"/>
    <s v="P"/>
    <s v="5850 - OFFICE EXPENSE"/>
    <x v="6"/>
    <s v="Water Service Corporation"/>
    <s v="CORP"/>
    <s v="CORP"/>
  </r>
  <r>
    <n v="102"/>
    <n v="102103"/>
    <x v="6"/>
    <m/>
    <s v="Meyers, Nathan K"/>
    <s v="PV"/>
    <n v="419552"/>
    <d v="2012-03-07T00:00:00"/>
    <n v="41.85"/>
    <m/>
    <x v="44"/>
    <s v="AA"/>
    <s v="P"/>
    <s v="5850 - OFFICE EXPENSE"/>
    <x v="6"/>
    <s v="Water Service Corporation"/>
    <s v="CORP"/>
    <s v="CORP"/>
  </r>
  <r>
    <n v="102"/>
    <n v="102104"/>
    <x v="2"/>
    <m/>
    <s v="Lingeman, Samuel W."/>
    <s v="PV"/>
    <n v="419555"/>
    <d v="2012-03-07T00:00:00"/>
    <n v="79.989999999999995"/>
    <m/>
    <x v="7"/>
    <s v="AA"/>
    <s v="P"/>
    <s v="5925 - OFFICE UTILITIES/MAINTEN"/>
    <x v="2"/>
    <s v="Water Service Corporation"/>
    <s v="CORP"/>
    <s v="CORP"/>
  </r>
  <r>
    <n v="102"/>
    <n v="102107"/>
    <x v="4"/>
    <m/>
    <s v="Sudduth, Donald E."/>
    <s v="PV"/>
    <n v="419557"/>
    <d v="2012-03-07T00:00:00"/>
    <n v="4025.29"/>
    <m/>
    <x v="45"/>
    <s v="AA"/>
    <s v="P"/>
    <s v="6180 - TRAVEL EXPENSE"/>
    <x v="4"/>
    <s v="Water Service Corporation"/>
    <s v="CORP"/>
    <s v="CORP"/>
  </r>
  <r>
    <n v="102"/>
    <n v="102107"/>
    <x v="1"/>
    <m/>
    <s v="Sudduth, Donald E."/>
    <s v="PV"/>
    <n v="419557"/>
    <d v="2012-03-07T00:00:00"/>
    <n v="582"/>
    <m/>
    <x v="46"/>
    <s v="AA"/>
    <s v="P"/>
    <s v="6180 - TRAVEL EXPENSE"/>
    <x v="1"/>
    <s v="Water Service Corporation"/>
    <s v="CORP"/>
    <s v="CORP"/>
  </r>
  <r>
    <n v="102"/>
    <n v="102107"/>
    <x v="5"/>
    <m/>
    <s v="Sudduth, Donald E."/>
    <s v="PV"/>
    <n v="419557"/>
    <d v="2012-03-07T00:00:00"/>
    <n v="214.8"/>
    <m/>
    <x v="47"/>
    <s v="AA"/>
    <s v="P"/>
    <s v="6180 - TRAVEL EXPENSE"/>
    <x v="5"/>
    <s v="Water Service Corporation"/>
    <s v="CORP"/>
    <s v="CORP"/>
  </r>
  <r>
    <n v="102"/>
    <n v="102107"/>
    <x v="0"/>
    <m/>
    <s v="Sparrow, Lisa A."/>
    <s v="PV"/>
    <n v="419560"/>
    <d v="2012-03-07T00:00:00"/>
    <n v="29.18"/>
    <m/>
    <x v="48"/>
    <s v="AA"/>
    <s v="P"/>
    <s v="6180 - TRAVEL EXPENSE"/>
    <x v="0"/>
    <s v="Water Service Corporation"/>
    <s v="CORP"/>
    <s v="CORP"/>
  </r>
  <r>
    <n v="102"/>
    <n v="102107"/>
    <x v="4"/>
    <m/>
    <s v="Sparrow, Lisa A."/>
    <s v="PV"/>
    <n v="419560"/>
    <d v="2012-03-07T00:00:00"/>
    <n v="320.57"/>
    <m/>
    <x v="49"/>
    <s v="AA"/>
    <s v="P"/>
    <s v="6180 - TRAVEL EXPENSE"/>
    <x v="4"/>
    <s v="Water Service Corporation"/>
    <s v="CORP"/>
    <s v="CORP"/>
  </r>
  <r>
    <n v="102"/>
    <n v="102107"/>
    <x v="1"/>
    <m/>
    <s v="Sparrow, Lisa A."/>
    <s v="PV"/>
    <n v="419560"/>
    <d v="2012-03-07T00:00:00"/>
    <n v="295.56"/>
    <m/>
    <x v="50"/>
    <s v="AA"/>
    <s v="P"/>
    <s v="6180 - TRAVEL EXPENSE"/>
    <x v="1"/>
    <s v="Water Service Corporation"/>
    <s v="CORP"/>
    <s v="CORP"/>
  </r>
  <r>
    <n v="102"/>
    <n v="102107"/>
    <x v="5"/>
    <m/>
    <s v="Sparrow, Lisa A."/>
    <s v="PV"/>
    <n v="419560"/>
    <d v="2012-03-07T00:00:00"/>
    <n v="1025.2"/>
    <m/>
    <x v="51"/>
    <s v="AA"/>
    <s v="P"/>
    <s v="6180 - TRAVEL EXPENSE"/>
    <x v="5"/>
    <s v="Water Service Corporation"/>
    <s v="CORP"/>
    <s v="CORP"/>
  </r>
  <r>
    <n v="102"/>
    <n v="102107"/>
    <x v="7"/>
    <m/>
    <s v="Sparrow, Lisa A."/>
    <s v="PV"/>
    <n v="419560"/>
    <d v="2012-03-07T00:00:00"/>
    <n v="570.22"/>
    <m/>
    <x v="52"/>
    <s v="AA"/>
    <s v="P"/>
    <s v="6180 - TRAVEL EXPENSE"/>
    <x v="7"/>
    <s v="Water Service Corporation"/>
    <s v="CORP"/>
    <s v="CORP"/>
  </r>
  <r>
    <n v="102"/>
    <n v="102107"/>
    <x v="2"/>
    <m/>
    <s v="Sparrow, Lisa A."/>
    <s v="PV"/>
    <n v="419560"/>
    <d v="2012-03-07T00:00:00"/>
    <n v="194.1"/>
    <m/>
    <x v="53"/>
    <s v="AA"/>
    <s v="P"/>
    <s v="5925 - OFFICE UTILITIES/MAINTEN"/>
    <x v="2"/>
    <s v="Water Service Corporation"/>
    <s v="CORP"/>
    <s v="CORP"/>
  </r>
  <r>
    <n v="102"/>
    <n v="102107"/>
    <x v="9"/>
    <m/>
    <s v="Sparrow, Lisa A."/>
    <s v="PV"/>
    <n v="419560"/>
    <d v="2012-03-07T00:00:00"/>
    <n v="350"/>
    <m/>
    <x v="54"/>
    <s v="AA"/>
    <s v="P"/>
    <s v="5780 - MISCELLANEOUS EXPENSE"/>
    <x v="9"/>
    <s v="Water Service Corporation"/>
    <s v="CORP"/>
    <s v="CORP"/>
  </r>
  <r>
    <n v="102"/>
    <n v="102102"/>
    <x v="4"/>
    <m/>
    <s v="Lubertozzi, Steven M."/>
    <s v="PV"/>
    <n v="419564"/>
    <d v="2012-03-07T00:00:00"/>
    <n v="9.31"/>
    <m/>
    <x v="55"/>
    <s v="AA"/>
    <s v="P"/>
    <s v="6180 - TRAVEL EXPENSE"/>
    <x v="4"/>
    <s v="Water Service Corporation"/>
    <s v="CORP"/>
    <s v="CORP"/>
  </r>
  <r>
    <n v="102"/>
    <n v="102102"/>
    <x v="1"/>
    <m/>
    <s v="Lubertozzi, Steven M."/>
    <s v="PV"/>
    <n v="419564"/>
    <d v="2012-03-07T00:00:00"/>
    <n v="99"/>
    <m/>
    <x v="56"/>
    <s v="AA"/>
    <s v="P"/>
    <s v="6180 - TRAVEL EXPENSE"/>
    <x v="1"/>
    <s v="Water Service Corporation"/>
    <s v="CORP"/>
    <s v="CORP"/>
  </r>
  <r>
    <n v="102"/>
    <n v="102102"/>
    <x v="5"/>
    <m/>
    <s v="Lubertozzi, Steven M."/>
    <s v="PV"/>
    <n v="419564"/>
    <d v="2012-03-07T00:00:00"/>
    <n v="470.6"/>
    <m/>
    <x v="57"/>
    <s v="AA"/>
    <s v="P"/>
    <s v="6180 - TRAVEL EXPENSE"/>
    <x v="5"/>
    <s v="Water Service Corporation"/>
    <s v="CORP"/>
    <s v="CORP"/>
  </r>
  <r>
    <n v="102"/>
    <n v="102102"/>
    <x v="2"/>
    <m/>
    <s v="Lubertozzi, Steven M."/>
    <s v="PV"/>
    <n v="419564"/>
    <d v="2012-03-07T00:00:00"/>
    <n v="9.9499999999999993"/>
    <m/>
    <x v="58"/>
    <s v="AA"/>
    <s v="P"/>
    <s v="5925 - OFFICE UTILITIES/MAINTEN"/>
    <x v="2"/>
    <s v="Water Service Corporation"/>
    <s v="CORP"/>
    <s v="CORP"/>
  </r>
  <r>
    <n v="102"/>
    <n v="102103"/>
    <x v="8"/>
    <m/>
    <s v="Devine, James P."/>
    <s v="PV"/>
    <n v="419565"/>
    <d v="2012-03-07T00:00:00"/>
    <n v="31.5"/>
    <m/>
    <x v="59"/>
    <s v="AA"/>
    <s v="P"/>
    <s v="6180 - TRAVEL EXPENSE"/>
    <x v="8"/>
    <s v="Water Service Corporation"/>
    <s v="CORP"/>
    <s v="CORP"/>
  </r>
  <r>
    <n v="102"/>
    <n v="102103"/>
    <x v="1"/>
    <m/>
    <s v="Devine, James P."/>
    <s v="PV"/>
    <n v="419565"/>
    <d v="2012-03-07T00:00:00"/>
    <n v="75"/>
    <m/>
    <x v="60"/>
    <s v="AA"/>
    <s v="P"/>
    <s v="6180 - TRAVEL EXPENSE"/>
    <x v="1"/>
    <s v="Water Service Corporation"/>
    <s v="CORP"/>
    <s v="CORP"/>
  </r>
  <r>
    <n v="102"/>
    <n v="102108"/>
    <x v="4"/>
    <m/>
    <s v="Rose, Kendra E."/>
    <s v="PV"/>
    <n v="419566"/>
    <d v="2012-03-07T00:00:00"/>
    <n v="11.37"/>
    <m/>
    <x v="61"/>
    <s v="AA"/>
    <s v="P"/>
    <s v="6180 - TRAVEL EXPENSE"/>
    <x v="4"/>
    <s v="Water Service Corporation"/>
    <s v="CORP"/>
    <s v="CORP"/>
  </r>
  <r>
    <n v="102"/>
    <n v="102108"/>
    <x v="1"/>
    <m/>
    <s v="Rose, Kendra E."/>
    <s v="PV"/>
    <n v="419566"/>
    <d v="2012-03-07T00:00:00"/>
    <n v="84"/>
    <m/>
    <x v="62"/>
    <s v="AA"/>
    <s v="P"/>
    <s v="6180 - TRAVEL EXPENSE"/>
    <x v="1"/>
    <s v="Water Service Corporation"/>
    <s v="CORP"/>
    <s v="CORP"/>
  </r>
  <r>
    <n v="102"/>
    <n v="102108"/>
    <x v="5"/>
    <m/>
    <s v="Rose, Kendra E."/>
    <s v="PV"/>
    <n v="419566"/>
    <d v="2012-03-07T00:00:00"/>
    <n v="25"/>
    <m/>
    <x v="33"/>
    <s v="AA"/>
    <s v="P"/>
    <s v="6180 - TRAVEL EXPENSE"/>
    <x v="5"/>
    <s v="Water Service Corporation"/>
    <s v="CORP"/>
    <s v="CORP"/>
  </r>
  <r>
    <n v="102"/>
    <n v="102112"/>
    <x v="8"/>
    <m/>
    <s v="Sowell, George W."/>
    <s v="PV"/>
    <n v="419567"/>
    <d v="2012-03-07T00:00:00"/>
    <n v="57.8"/>
    <m/>
    <x v="63"/>
    <s v="AA"/>
    <s v="P"/>
    <s v="6180 - TRAVEL EXPENSE"/>
    <x v="8"/>
    <s v="Water Service Corporation"/>
    <s v="CORP"/>
    <s v="CORP"/>
  </r>
  <r>
    <n v="102"/>
    <n v="102112"/>
    <x v="4"/>
    <m/>
    <s v="Sowell, George W."/>
    <s v="PV"/>
    <n v="419567"/>
    <d v="2012-03-07T00:00:00"/>
    <n v="116.7"/>
    <m/>
    <x v="64"/>
    <s v="AA"/>
    <s v="P"/>
    <s v="6180 - TRAVEL EXPENSE"/>
    <x v="4"/>
    <s v="Water Service Corporation"/>
    <s v="CORP"/>
    <s v="CORP"/>
  </r>
  <r>
    <n v="102"/>
    <n v="102112"/>
    <x v="1"/>
    <m/>
    <s v="Sowell, George W."/>
    <s v="PV"/>
    <n v="419567"/>
    <d v="2012-03-07T00:00:00"/>
    <n v="443.62"/>
    <m/>
    <x v="65"/>
    <s v="AA"/>
    <s v="P"/>
    <s v="6180 - TRAVEL EXPENSE"/>
    <x v="1"/>
    <s v="Water Service Corporation"/>
    <s v="CORP"/>
    <s v="CORP"/>
  </r>
  <r>
    <n v="102"/>
    <n v="102112"/>
    <x v="5"/>
    <m/>
    <s v="Sowell, George W."/>
    <s v="PV"/>
    <n v="419567"/>
    <d v="2012-03-07T00:00:00"/>
    <n v="337.4"/>
    <m/>
    <x v="66"/>
    <s v="AA"/>
    <s v="P"/>
    <s v="6180 - TRAVEL EXPENSE"/>
    <x v="5"/>
    <s v="Water Service Corporation"/>
    <s v="CORP"/>
    <s v="CORP"/>
  </r>
  <r>
    <n v="102"/>
    <n v="102112"/>
    <x v="7"/>
    <m/>
    <s v="Sowell, George W."/>
    <s v="PV"/>
    <n v="419567"/>
    <d v="2012-03-07T00:00:00"/>
    <n v="358.4"/>
    <m/>
    <x v="67"/>
    <s v="AA"/>
    <s v="P"/>
    <s v="6180 - TRAVEL EXPENSE"/>
    <x v="7"/>
    <s v="Water Service Corporation"/>
    <s v="CORP"/>
    <s v="CORP"/>
  </r>
  <r>
    <n v="102"/>
    <n v="102112"/>
    <x v="8"/>
    <m/>
    <s v="Sowell, George W."/>
    <s v="PV"/>
    <n v="419568"/>
    <d v="2012-03-07T00:00:00"/>
    <n v="50.85"/>
    <m/>
    <x v="68"/>
    <s v="AA"/>
    <s v="P"/>
    <s v="6180 - TRAVEL EXPENSE"/>
    <x v="8"/>
    <s v="Water Service Corporation"/>
    <s v="CORP"/>
    <s v="CORP"/>
  </r>
  <r>
    <n v="102"/>
    <n v="102112"/>
    <x v="4"/>
    <m/>
    <s v="Sowell, George W."/>
    <s v="PV"/>
    <n v="419568"/>
    <d v="2012-03-07T00:00:00"/>
    <n v="35.159999999999997"/>
    <m/>
    <x v="69"/>
    <s v="AA"/>
    <s v="P"/>
    <s v="6180 - TRAVEL EXPENSE"/>
    <x v="4"/>
    <s v="Water Service Corporation"/>
    <s v="CORP"/>
    <s v="CORP"/>
  </r>
  <r>
    <n v="102"/>
    <n v="102112"/>
    <x v="1"/>
    <m/>
    <s v="Sowell, George W."/>
    <s v="PV"/>
    <n v="419568"/>
    <d v="2012-03-07T00:00:00"/>
    <n v="289.41000000000003"/>
    <m/>
    <x v="70"/>
    <s v="AA"/>
    <s v="P"/>
    <s v="6180 - TRAVEL EXPENSE"/>
    <x v="1"/>
    <s v="Water Service Corporation"/>
    <s v="CORP"/>
    <s v="CORP"/>
  </r>
  <r>
    <n v="102"/>
    <n v="102112"/>
    <x v="5"/>
    <m/>
    <s v="Sowell, George W."/>
    <s v="PV"/>
    <n v="419568"/>
    <d v="2012-03-07T00:00:00"/>
    <n v="371.6"/>
    <m/>
    <x v="71"/>
    <s v="AA"/>
    <s v="P"/>
    <s v="6180 - TRAVEL EXPENSE"/>
    <x v="5"/>
    <s v="Water Service Corporation"/>
    <s v="CORP"/>
    <s v="CORP"/>
  </r>
  <r>
    <n v="102"/>
    <n v="102112"/>
    <x v="7"/>
    <m/>
    <s v="Sowell, George W."/>
    <s v="PV"/>
    <n v="419568"/>
    <d v="2012-03-07T00:00:00"/>
    <n v="281.73"/>
    <m/>
    <x v="72"/>
    <s v="AA"/>
    <s v="P"/>
    <s v="6180 - TRAVEL EXPENSE"/>
    <x v="7"/>
    <s v="Water Service Corporation"/>
    <s v="CORP"/>
    <s v="CORP"/>
  </r>
  <r>
    <n v="102"/>
    <n v="102112"/>
    <x v="8"/>
    <m/>
    <s v="Sowell, George W."/>
    <s v="PV"/>
    <n v="419580"/>
    <d v="2012-03-08T00:00:00"/>
    <n v="51.8"/>
    <m/>
    <x v="73"/>
    <s v="AA"/>
    <s v="P"/>
    <s v="6180 - TRAVEL EXPENSE"/>
    <x v="8"/>
    <s v="Water Service Corporation"/>
    <s v="CORP"/>
    <s v="CORP"/>
  </r>
  <r>
    <n v="102"/>
    <n v="102112"/>
    <x v="4"/>
    <m/>
    <s v="Sowell, George W."/>
    <s v="PV"/>
    <n v="419580"/>
    <d v="2012-03-08T00:00:00"/>
    <n v="41.98"/>
    <m/>
    <x v="74"/>
    <s v="AA"/>
    <s v="P"/>
    <s v="6180 - TRAVEL EXPENSE"/>
    <x v="4"/>
    <s v="Water Service Corporation"/>
    <s v="CORP"/>
    <s v="CORP"/>
  </r>
  <r>
    <n v="102"/>
    <n v="102112"/>
    <x v="1"/>
    <m/>
    <s v="Sowell, George W."/>
    <s v="PV"/>
    <n v="419580"/>
    <d v="2012-03-08T00:00:00"/>
    <n v="364.83"/>
    <m/>
    <x v="75"/>
    <s v="AA"/>
    <s v="P"/>
    <s v="6180 - TRAVEL EXPENSE"/>
    <x v="1"/>
    <s v="Water Service Corporation"/>
    <s v="CORP"/>
    <s v="CORP"/>
  </r>
  <r>
    <n v="102"/>
    <n v="102112"/>
    <x v="5"/>
    <m/>
    <s v="Sowell, George W."/>
    <s v="PV"/>
    <n v="419580"/>
    <d v="2012-03-08T00:00:00"/>
    <n v="327.60000000000002"/>
    <m/>
    <x v="76"/>
    <s v="AA"/>
    <s v="P"/>
    <s v="6180 - TRAVEL EXPENSE"/>
    <x v="5"/>
    <s v="Water Service Corporation"/>
    <s v="CORP"/>
    <s v="CORP"/>
  </r>
  <r>
    <n v="102"/>
    <n v="102107"/>
    <x v="4"/>
    <m/>
    <s v="Hoy, John P."/>
    <s v="PV"/>
    <n v="420182"/>
    <d v="2012-03-09T00:00:00"/>
    <n v="24.79"/>
    <m/>
    <x v="77"/>
    <s v="AA"/>
    <s v="P"/>
    <s v="6180 - TRAVEL EXPENSE"/>
    <x v="4"/>
    <s v="Water Service Corporation"/>
    <s v="CORP"/>
    <s v="CORP"/>
  </r>
  <r>
    <n v="102"/>
    <n v="102107"/>
    <x v="1"/>
    <m/>
    <s v="Hoy, John P."/>
    <s v="PV"/>
    <n v="420182"/>
    <d v="2012-03-09T00:00:00"/>
    <n v="166.14"/>
    <m/>
    <x v="78"/>
    <s v="AA"/>
    <s v="P"/>
    <s v="6180 - TRAVEL EXPENSE"/>
    <x v="1"/>
    <s v="Water Service Corporation"/>
    <s v="CORP"/>
    <s v="CORP"/>
  </r>
  <r>
    <n v="102"/>
    <n v="102107"/>
    <x v="5"/>
    <m/>
    <s v="Hoy, John P."/>
    <s v="PV"/>
    <n v="420182"/>
    <d v="2012-03-09T00:00:00"/>
    <n v="570.9"/>
    <m/>
    <x v="79"/>
    <s v="AA"/>
    <s v="P"/>
    <s v="6180 - TRAVEL EXPENSE"/>
    <x v="5"/>
    <s v="Water Service Corporation"/>
    <s v="CORP"/>
    <s v="CORP"/>
  </r>
  <r>
    <n v="102"/>
    <n v="102107"/>
    <x v="7"/>
    <m/>
    <s v="Hoy, John P."/>
    <s v="PV"/>
    <n v="420182"/>
    <d v="2012-03-09T00:00:00"/>
    <n v="570.22"/>
    <m/>
    <x v="52"/>
    <s v="AA"/>
    <s v="P"/>
    <s v="6180 - TRAVEL EXPENSE"/>
    <x v="7"/>
    <s v="Water Service Corporation"/>
    <s v="CORP"/>
    <s v="CORP"/>
  </r>
  <r>
    <n v="102"/>
    <n v="102107"/>
    <x v="2"/>
    <m/>
    <s v="Hoy, John P."/>
    <s v="PV"/>
    <n v="420182"/>
    <d v="2012-03-09T00:00:00"/>
    <n v="9.9499999999999993"/>
    <m/>
    <x v="58"/>
    <s v="AA"/>
    <s v="P"/>
    <s v="5925 - OFFICE UTILITIES/MAINTEN"/>
    <x v="2"/>
    <s v="Water Service Corporation"/>
    <s v="CORP"/>
    <s v="CORP"/>
  </r>
  <r>
    <n v="102"/>
    <n v="102107"/>
    <x v="4"/>
    <m/>
    <s v="Hoy, John P."/>
    <s v="PV"/>
    <n v="420183"/>
    <d v="2012-03-09T00:00:00"/>
    <n v="55.36"/>
    <m/>
    <x v="80"/>
    <s v="AA"/>
    <s v="P"/>
    <s v="6180 - TRAVEL EXPENSE"/>
    <x v="4"/>
    <s v="Water Service Corporation"/>
    <s v="CORP"/>
    <s v="CORP"/>
  </r>
  <r>
    <n v="102"/>
    <n v="102107"/>
    <x v="1"/>
    <m/>
    <s v="Hoy, John P."/>
    <s v="PV"/>
    <n v="420183"/>
    <d v="2012-03-09T00:00:00"/>
    <n v="78.95"/>
    <m/>
    <x v="81"/>
    <s v="AA"/>
    <s v="P"/>
    <s v="6180 - TRAVEL EXPENSE"/>
    <x v="1"/>
    <s v="Water Service Corporation"/>
    <s v="CORP"/>
    <s v="CORP"/>
  </r>
  <r>
    <n v="102"/>
    <n v="102107"/>
    <x v="5"/>
    <m/>
    <s v="Hoy, John P."/>
    <s v="PV"/>
    <n v="420183"/>
    <d v="2012-03-09T00:00:00"/>
    <n v="656.1"/>
    <m/>
    <x v="82"/>
    <s v="AA"/>
    <s v="P"/>
    <s v="6180 - TRAVEL EXPENSE"/>
    <x v="5"/>
    <s v="Water Service Corporation"/>
    <s v="CORP"/>
    <s v="CORP"/>
  </r>
  <r>
    <n v="102"/>
    <n v="102107"/>
    <x v="7"/>
    <m/>
    <s v="Hoy, John P."/>
    <s v="PV"/>
    <n v="420183"/>
    <d v="2012-03-09T00:00:00"/>
    <n v="103.04"/>
    <m/>
    <x v="83"/>
    <s v="AA"/>
    <s v="P"/>
    <s v="6180 - TRAVEL EXPENSE"/>
    <x v="7"/>
    <s v="Water Service Corporation"/>
    <s v="CORP"/>
    <s v="CORP"/>
  </r>
  <r>
    <n v="102"/>
    <n v="102107"/>
    <x v="2"/>
    <m/>
    <s v="Hoy, John P."/>
    <s v="PV"/>
    <n v="420183"/>
    <d v="2012-03-09T00:00:00"/>
    <n v="9.9499999999999993"/>
    <m/>
    <x v="58"/>
    <s v="AA"/>
    <s v="P"/>
    <s v="5925 - OFFICE UTILITIES/MAINTEN"/>
    <x v="2"/>
    <s v="Water Service Corporation"/>
    <s v="CORP"/>
    <s v="CORP"/>
  </r>
  <r>
    <n v="102"/>
    <n v="102104"/>
    <x v="2"/>
    <m/>
    <s v="Smutny, Thomas A."/>
    <s v="PV"/>
    <n v="421319"/>
    <d v="2012-03-14T00:00:00"/>
    <n v="196.16"/>
    <m/>
    <x v="84"/>
    <s v="AA"/>
    <s v="P"/>
    <s v="5925 - OFFICE UTILITIES/MAINTEN"/>
    <x v="2"/>
    <s v="Water Service Corporation"/>
    <s v="CORP"/>
    <s v="CORP"/>
  </r>
  <r>
    <n v="102"/>
    <n v="102104"/>
    <x v="10"/>
    <m/>
    <s v="Smutny, Thomas A."/>
    <s v="PV"/>
    <n v="421319"/>
    <d v="2012-03-14T00:00:00"/>
    <n v="4.93"/>
    <m/>
    <x v="85"/>
    <s v="AA"/>
    <s v="P"/>
    <s v="5730 - IT DEPARTMENT"/>
    <x v="10"/>
    <s v="Water Service Corporation"/>
    <s v="CORP"/>
    <s v="CORP"/>
  </r>
  <r>
    <n v="102"/>
    <n v="102106"/>
    <x v="4"/>
    <m/>
    <s v="Self, Rose D."/>
    <s v="PV"/>
    <n v="422923"/>
    <d v="2012-03-22T00:00:00"/>
    <n v="156.57"/>
    <m/>
    <x v="86"/>
    <s v="AA"/>
    <s v="P"/>
    <s v="6180 - TRAVEL EXPENSE"/>
    <x v="4"/>
    <s v="Water Service Corporation"/>
    <s v="CORP"/>
    <s v="CORP"/>
  </r>
  <r>
    <n v="102"/>
    <n v="102106"/>
    <x v="5"/>
    <m/>
    <s v="Self, Rose D."/>
    <s v="PV"/>
    <n v="422923"/>
    <d v="2012-03-22T00:00:00"/>
    <n v="50"/>
    <m/>
    <x v="87"/>
    <s v="AA"/>
    <s v="P"/>
    <s v="6180 - TRAVEL EXPENSE"/>
    <x v="5"/>
    <s v="Water Service Corporation"/>
    <s v="CORP"/>
    <s v="CORP"/>
  </r>
  <r>
    <n v="102"/>
    <n v="102106"/>
    <x v="7"/>
    <m/>
    <s v="Self, Rose D."/>
    <s v="PV"/>
    <n v="422923"/>
    <d v="2012-03-22T00:00:00"/>
    <n v="68"/>
    <m/>
    <x v="88"/>
    <s v="AA"/>
    <s v="P"/>
    <s v="6180 - TRAVEL EXPENSE"/>
    <x v="7"/>
    <s v="Water Service Corporation"/>
    <s v="CORP"/>
    <s v="CORP"/>
  </r>
  <r>
    <n v="102"/>
    <n v="102106"/>
    <x v="11"/>
    <m/>
    <s v="Self, Rose D."/>
    <s v="PV"/>
    <n v="422923"/>
    <d v="2012-03-22T00:00:00"/>
    <n v="45.07"/>
    <m/>
    <x v="89"/>
    <s v="AA"/>
    <s v="P"/>
    <s v="5850 - OFFICE EXPENSE"/>
    <x v="11"/>
    <s v="Water Service Corporation"/>
    <s v="CORP"/>
    <s v="CORP"/>
  </r>
  <r>
    <n v="102"/>
    <n v="102106"/>
    <x v="6"/>
    <m/>
    <s v="Self, Rose D."/>
    <s v="PV"/>
    <n v="422923"/>
    <d v="2012-03-22T00:00:00"/>
    <n v="45.74"/>
    <m/>
    <x v="90"/>
    <s v="AA"/>
    <s v="P"/>
    <s v="5850 - OFFICE EXPENSE"/>
    <x v="6"/>
    <s v="Water Service Corporation"/>
    <s v="CORP"/>
    <s v="CORP"/>
  </r>
  <r>
    <n v="102"/>
    <n v="102104"/>
    <x v="2"/>
    <m/>
    <s v="Ostler, Tom G."/>
    <s v="PV"/>
    <n v="422926"/>
    <d v="2012-03-22T00:00:00"/>
    <n v="59.99"/>
    <m/>
    <x v="24"/>
    <s v="AA"/>
    <s v="P"/>
    <s v="5925 - OFFICE UTILITIES/MAINTEN"/>
    <x v="2"/>
    <s v="Water Service Corporation"/>
    <s v="CORP"/>
    <s v="CORP"/>
  </r>
  <r>
    <n v="102"/>
    <n v="102103"/>
    <x v="12"/>
    <m/>
    <s v="Meyers, Nathan K"/>
    <s v="PV"/>
    <n v="422927"/>
    <d v="2012-03-22T00:00:00"/>
    <n v="1359.13"/>
    <m/>
    <x v="91"/>
    <s v="AA"/>
    <s v="P"/>
    <s v="5780 - MISCELLANEOUS EXPENSE"/>
    <x v="12"/>
    <s v="Water Service Corporation"/>
    <s v="CORP"/>
    <s v="CORP"/>
  </r>
  <r>
    <n v="102"/>
    <n v="102107"/>
    <x v="8"/>
    <m/>
    <s v="Sparrow, Lisa A."/>
    <s v="PV"/>
    <n v="424454"/>
    <d v="2012-03-29T00:00:00"/>
    <n v="99"/>
    <m/>
    <x v="56"/>
    <s v="AA"/>
    <s v="P"/>
    <s v="6180 - TRAVEL EXPENSE"/>
    <x v="8"/>
    <s v="Water Service Corporation"/>
    <s v="CORP"/>
    <s v="CORP"/>
  </r>
  <r>
    <n v="102"/>
    <n v="102107"/>
    <x v="0"/>
    <m/>
    <s v="Sparrow, Lisa A."/>
    <s v="PV"/>
    <n v="424454"/>
    <d v="2012-03-29T00:00:00"/>
    <n v="10.38"/>
    <m/>
    <x v="92"/>
    <s v="AA"/>
    <s v="P"/>
    <s v="6180 - TRAVEL EXPENSE"/>
    <x v="0"/>
    <s v="Water Service Corporation"/>
    <s v="CORP"/>
    <s v="CORP"/>
  </r>
  <r>
    <n v="102"/>
    <n v="102107"/>
    <x v="4"/>
    <m/>
    <s v="Sparrow, Lisa A."/>
    <s v="PV"/>
    <n v="424454"/>
    <d v="2012-03-29T00:00:00"/>
    <n v="70.3"/>
    <m/>
    <x v="93"/>
    <s v="AA"/>
    <s v="P"/>
    <s v="6180 - TRAVEL EXPENSE"/>
    <x v="4"/>
    <s v="Water Service Corporation"/>
    <s v="CORP"/>
    <s v="CORP"/>
  </r>
  <r>
    <n v="102"/>
    <n v="102107"/>
    <x v="1"/>
    <m/>
    <s v="Sparrow, Lisa A."/>
    <s v="PV"/>
    <n v="424454"/>
    <d v="2012-03-29T00:00:00"/>
    <n v="123.56"/>
    <m/>
    <x v="94"/>
    <s v="AA"/>
    <s v="P"/>
    <s v="6180 - TRAVEL EXPENSE"/>
    <x v="1"/>
    <s v="Water Service Corporation"/>
    <s v="CORP"/>
    <s v="CORP"/>
  </r>
  <r>
    <n v="102"/>
    <n v="102107"/>
    <x v="5"/>
    <m/>
    <s v="Sparrow, Lisa A."/>
    <s v="PV"/>
    <n v="424454"/>
    <d v="2012-03-29T00:00:00"/>
    <n v="771.6"/>
    <m/>
    <x v="95"/>
    <s v="AA"/>
    <s v="P"/>
    <s v="6180 - TRAVEL EXPENSE"/>
    <x v="5"/>
    <s v="Water Service Corporation"/>
    <s v="CORP"/>
    <s v="CORP"/>
  </r>
  <r>
    <n v="102"/>
    <n v="102107"/>
    <x v="7"/>
    <m/>
    <s v="Sparrow, Lisa A."/>
    <s v="PV"/>
    <n v="424454"/>
    <d v="2012-03-29T00:00:00"/>
    <n v="679.74"/>
    <m/>
    <x v="96"/>
    <s v="AA"/>
    <s v="P"/>
    <s v="6180 - TRAVEL EXPENSE"/>
    <x v="7"/>
    <s v="Water Service Corporation"/>
    <s v="CORP"/>
    <s v="CORP"/>
  </r>
  <r>
    <n v="102"/>
    <n v="102107"/>
    <x v="2"/>
    <m/>
    <s v="Sparrow, Lisa A."/>
    <s v="PV"/>
    <n v="424454"/>
    <d v="2012-03-29T00:00:00"/>
    <n v="227.46"/>
    <m/>
    <x v="97"/>
    <s v="AA"/>
    <s v="P"/>
    <s v="5925 - OFFICE UTILITIES/MAINTEN"/>
    <x v="2"/>
    <s v="Water Service Corporation"/>
    <s v="CORP"/>
    <s v="CORP"/>
  </r>
  <r>
    <n v="102"/>
    <n v="102107"/>
    <x v="13"/>
    <m/>
    <s v="Sparrow, Lisa A."/>
    <s v="PV"/>
    <n v="424454"/>
    <d v="2012-03-29T00:00:00"/>
    <n v="10.8"/>
    <m/>
    <x v="98"/>
    <s v="AA"/>
    <s v="P"/>
    <s v="5850 - OFFICE EXPENSE"/>
    <x v="13"/>
    <s v="Water Service Corporation"/>
    <s v="CORP"/>
    <s v="CORP"/>
  </r>
  <r>
    <n v="102"/>
    <n v="102103"/>
    <x v="6"/>
    <m/>
    <s v="Federico, Antoinette"/>
    <s v="PV"/>
    <n v="425815"/>
    <d v="2012-04-04T00:00:00"/>
    <n v="25.53"/>
    <m/>
    <x v="99"/>
    <s v="AA"/>
    <s v="P"/>
    <s v="5850 - OFFICE EXPENSE"/>
    <x v="6"/>
    <s v="Water Service Corporation"/>
    <s v="CORP"/>
    <s v="CORP"/>
  </r>
  <r>
    <n v="102"/>
    <n v="102106"/>
    <x v="1"/>
    <m/>
    <s v="Silva, Lisa M."/>
    <s v="PV"/>
    <n v="425897"/>
    <d v="2012-04-04T00:00:00"/>
    <n v="56.61"/>
    <m/>
    <x v="100"/>
    <s v="AA"/>
    <s v="P"/>
    <s v="6180 - TRAVEL EXPENSE"/>
    <x v="1"/>
    <s v="Water Service Corporation"/>
    <s v="CORP"/>
    <s v="CORP"/>
  </r>
  <r>
    <n v="102"/>
    <n v="102101"/>
    <x v="2"/>
    <m/>
    <s v="Kim, Christine"/>
    <s v="PV"/>
    <n v="425898"/>
    <d v="2012-04-04T00:00:00"/>
    <n v="96.16"/>
    <m/>
    <x v="101"/>
    <s v="AA"/>
    <s v="P"/>
    <s v="5925 - OFFICE UTILITIES/MAINTEN"/>
    <x v="2"/>
    <s v="Water Service Corporation"/>
    <s v="CORP"/>
    <s v="CORP"/>
  </r>
  <r>
    <n v="102"/>
    <n v="102103"/>
    <x v="6"/>
    <m/>
    <s v="Malecki, Krzysztof"/>
    <s v="PV"/>
    <n v="425905"/>
    <d v="2012-04-04T00:00:00"/>
    <n v="1.93"/>
    <m/>
    <x v="102"/>
    <s v="AA"/>
    <s v="P"/>
    <s v="5850 - OFFICE EXPENSE"/>
    <x v="6"/>
    <s v="Water Service Corporation"/>
    <s v="CORP"/>
    <s v="CORP"/>
  </r>
  <r>
    <n v="102"/>
    <n v="102103"/>
    <x v="6"/>
    <m/>
    <s v="Paule, Nancy P."/>
    <s v="PV"/>
    <n v="425907"/>
    <d v="2012-04-04T00:00:00"/>
    <n v="30.45"/>
    <m/>
    <x v="103"/>
    <s v="AA"/>
    <s v="P"/>
    <s v="5850 - OFFICE EXPENSE"/>
    <x v="6"/>
    <s v="Water Service Corporation"/>
    <s v="CORP"/>
    <s v="CORP"/>
  </r>
  <r>
    <n v="102"/>
    <n v="102104"/>
    <x v="2"/>
    <m/>
    <s v="Lingeman, Samuel W."/>
    <s v="PV"/>
    <n v="425908"/>
    <d v="2012-04-04T00:00:00"/>
    <n v="79.989999999999995"/>
    <m/>
    <x v="7"/>
    <s v="AA"/>
    <s v="P"/>
    <s v="5925 - OFFICE UTILITIES/MAINTEN"/>
    <x v="2"/>
    <s v="Water Service Corporation"/>
    <s v="CORP"/>
    <s v="CORP"/>
  </r>
  <r>
    <n v="102"/>
    <n v="102104"/>
    <x v="2"/>
    <m/>
    <s v="Andrejko, James"/>
    <s v="PV"/>
    <n v="425910"/>
    <d v="2012-04-04T00:00:00"/>
    <n v="50"/>
    <m/>
    <x v="87"/>
    <s v="AA"/>
    <s v="P"/>
    <s v="5925 - OFFICE UTILITIES/MAINTEN"/>
    <x v="2"/>
    <s v="Water Service Corporation"/>
    <s v="CORP"/>
    <s v="CORP"/>
  </r>
  <r>
    <n v="102"/>
    <n v="102103"/>
    <x v="6"/>
    <m/>
    <s v="Meyers, Nathan K"/>
    <s v="PV"/>
    <n v="426066"/>
    <d v="2012-04-05T00:00:00"/>
    <n v="103.63"/>
    <m/>
    <x v="104"/>
    <s v="AA"/>
    <s v="P"/>
    <s v="5850 - OFFICE EXPENSE"/>
    <x v="6"/>
    <s v="Water Service Corporation"/>
    <s v="CORP"/>
    <s v="CORP"/>
  </r>
  <r>
    <n v="102"/>
    <n v="102105"/>
    <x v="4"/>
    <m/>
    <s v="Sverida, Agnes"/>
    <s v="PV"/>
    <n v="427499"/>
    <d v="2012-04-11T00:00:00"/>
    <n v="10.52"/>
    <m/>
    <x v="105"/>
    <s v="AA"/>
    <s v="P"/>
    <s v="6180 - TRAVEL EXPENSE"/>
    <x v="4"/>
    <s v="Water Service Corporation"/>
    <s v="CORP"/>
    <s v="CORP"/>
  </r>
  <r>
    <n v="102"/>
    <n v="102105"/>
    <x v="1"/>
    <m/>
    <s v="Sverida, Agnes"/>
    <s v="PV"/>
    <n v="427499"/>
    <d v="2012-04-11T00:00:00"/>
    <n v="31.08"/>
    <m/>
    <x v="106"/>
    <s v="AA"/>
    <s v="P"/>
    <s v="6180 - TRAVEL EXPENSE"/>
    <x v="1"/>
    <s v="Water Service Corporation"/>
    <s v="CORP"/>
    <s v="CORP"/>
  </r>
  <r>
    <n v="102"/>
    <n v="102105"/>
    <x v="5"/>
    <m/>
    <s v="Sverida, Agnes"/>
    <s v="PV"/>
    <n v="427499"/>
    <d v="2012-04-11T00:00:00"/>
    <n v="114"/>
    <m/>
    <x v="107"/>
    <s v="AA"/>
    <s v="P"/>
    <s v="6180 - TRAVEL EXPENSE"/>
    <x v="5"/>
    <s v="Water Service Corporation"/>
    <s v="CORP"/>
    <s v="CORP"/>
  </r>
  <r>
    <n v="102"/>
    <n v="102112"/>
    <x v="4"/>
    <m/>
    <s v="Stone, Leslie A."/>
    <s v="PV"/>
    <n v="427500"/>
    <d v="2012-04-11T00:00:00"/>
    <n v="37.4"/>
    <m/>
    <x v="108"/>
    <s v="AA"/>
    <s v="P"/>
    <s v="6180 - TRAVEL EXPENSE"/>
    <x v="4"/>
    <s v="Water Service Corporation"/>
    <s v="CORP"/>
    <s v="CORP"/>
  </r>
  <r>
    <n v="102"/>
    <n v="102112"/>
    <x v="1"/>
    <m/>
    <s v="Stone, Leslie A."/>
    <s v="PV"/>
    <n v="427500"/>
    <d v="2012-04-11T00:00:00"/>
    <n v="85"/>
    <m/>
    <x v="109"/>
    <s v="AA"/>
    <s v="P"/>
    <s v="6180 - TRAVEL EXPENSE"/>
    <x v="1"/>
    <s v="Water Service Corporation"/>
    <s v="CORP"/>
    <s v="CORP"/>
  </r>
  <r>
    <n v="102"/>
    <n v="102112"/>
    <x v="5"/>
    <m/>
    <s v="Stone, Leslie A."/>
    <s v="PV"/>
    <n v="427500"/>
    <d v="2012-04-11T00:00:00"/>
    <n v="38"/>
    <m/>
    <x v="110"/>
    <s v="AA"/>
    <s v="P"/>
    <s v="6180 - TRAVEL EXPENSE"/>
    <x v="5"/>
    <s v="Water Service Corporation"/>
    <s v="CORP"/>
    <s v="CORP"/>
  </r>
  <r>
    <n v="102"/>
    <n v="102103"/>
    <x v="6"/>
    <m/>
    <s v="Zavilla, Annette"/>
    <s v="PV"/>
    <n v="427501"/>
    <d v="2012-04-11T00:00:00"/>
    <n v="19.399999999999999"/>
    <m/>
    <x v="111"/>
    <s v="AA"/>
    <s v="P"/>
    <s v="5850 - OFFICE EXPENSE"/>
    <x v="6"/>
    <s v="Water Service Corporation"/>
    <s v="CORP"/>
    <s v="CORP"/>
  </r>
  <r>
    <n v="102"/>
    <n v="102106"/>
    <x v="1"/>
    <m/>
    <s v="Silva, Lisa M."/>
    <s v="PV"/>
    <n v="427502"/>
    <d v="2012-04-11T00:00:00"/>
    <n v="69.930000000000007"/>
    <m/>
    <x v="112"/>
    <s v="AA"/>
    <s v="P"/>
    <s v="6180 - TRAVEL EXPENSE"/>
    <x v="1"/>
    <s v="Water Service Corporation"/>
    <s v="CORP"/>
    <s v="CORP"/>
  </r>
  <r>
    <n v="102"/>
    <n v="102106"/>
    <x v="8"/>
    <m/>
    <s v="Fragos, Marc"/>
    <s v="PV"/>
    <n v="427503"/>
    <d v="2012-04-11T00:00:00"/>
    <n v="34"/>
    <m/>
    <x v="113"/>
    <s v="AA"/>
    <s v="P"/>
    <s v="6180 - TRAVEL EXPENSE"/>
    <x v="8"/>
    <s v="Water Service Corporation"/>
    <s v="CORP"/>
    <s v="CORP"/>
  </r>
  <r>
    <n v="102"/>
    <n v="102106"/>
    <x v="4"/>
    <m/>
    <s v="Fragos, Marc"/>
    <s v="PV"/>
    <n v="427503"/>
    <d v="2012-04-11T00:00:00"/>
    <n v="210.77"/>
    <m/>
    <x v="114"/>
    <s v="AA"/>
    <s v="P"/>
    <s v="6180 - TRAVEL EXPENSE"/>
    <x v="4"/>
    <s v="Water Service Corporation"/>
    <s v="CORP"/>
    <s v="CORP"/>
  </r>
  <r>
    <n v="102"/>
    <n v="102106"/>
    <x v="2"/>
    <m/>
    <s v="Fragos, Marc"/>
    <s v="PV"/>
    <n v="427503"/>
    <d v="2012-04-11T00:00:00"/>
    <n v="140"/>
    <m/>
    <x v="115"/>
    <s v="AA"/>
    <s v="P"/>
    <s v="5925 - OFFICE UTILITIES/MAINTEN"/>
    <x v="2"/>
    <s v="Water Service Corporation"/>
    <s v="CORP"/>
    <s v="CORP"/>
  </r>
  <r>
    <n v="102"/>
    <n v="102112"/>
    <x v="8"/>
    <m/>
    <s v="Sowell, George W."/>
    <s v="PV"/>
    <n v="427837"/>
    <d v="2012-04-12T00:00:00"/>
    <n v="23.75"/>
    <m/>
    <x v="116"/>
    <s v="AA"/>
    <s v="P"/>
    <s v="6180 - TRAVEL EXPENSE"/>
    <x v="8"/>
    <s v="Water Service Corporation"/>
    <s v="CORP"/>
    <s v="CORP"/>
  </r>
  <r>
    <n v="102"/>
    <n v="102112"/>
    <x v="4"/>
    <m/>
    <s v="Sowell, George W."/>
    <s v="PV"/>
    <n v="427837"/>
    <d v="2012-04-12T00:00:00"/>
    <n v="69.87"/>
    <m/>
    <x v="117"/>
    <s v="AA"/>
    <s v="P"/>
    <s v="6180 - TRAVEL EXPENSE"/>
    <x v="4"/>
    <s v="Water Service Corporation"/>
    <s v="CORP"/>
    <s v="CORP"/>
  </r>
  <r>
    <n v="102"/>
    <n v="102112"/>
    <x v="1"/>
    <m/>
    <s v="Sowell, George W."/>
    <s v="PV"/>
    <n v="427837"/>
    <d v="2012-04-12T00:00:00"/>
    <n v="576.09"/>
    <m/>
    <x v="118"/>
    <s v="AA"/>
    <s v="P"/>
    <s v="6180 - TRAVEL EXPENSE"/>
    <x v="1"/>
    <s v="Water Service Corporation"/>
    <s v="CORP"/>
    <s v="CORP"/>
  </r>
  <r>
    <n v="102"/>
    <n v="102112"/>
    <x v="7"/>
    <m/>
    <s v="Sowell, George W."/>
    <s v="PV"/>
    <n v="427837"/>
    <d v="2012-04-12T00:00:00"/>
    <n v="359.64"/>
    <m/>
    <x v="119"/>
    <s v="AA"/>
    <s v="P"/>
    <s v="6180 - TRAVEL EXPENSE"/>
    <x v="7"/>
    <s v="Water Service Corporation"/>
    <s v="CORP"/>
    <s v="CORP"/>
  </r>
  <r>
    <n v="102"/>
    <n v="102112"/>
    <x v="3"/>
    <m/>
    <s v="Sowell, George W."/>
    <s v="PV"/>
    <n v="427837"/>
    <d v="2012-04-12T00:00:00"/>
    <n v="51.86"/>
    <m/>
    <x v="120"/>
    <s v="AA"/>
    <s v="P"/>
    <s v="5850 - OFFICE EXPENSE"/>
    <x v="3"/>
    <s v="Water Service Corporation"/>
    <s v="CORP"/>
    <s v="CORP"/>
  </r>
  <r>
    <n v="102"/>
    <n v="102107"/>
    <x v="0"/>
    <m/>
    <s v="Sudduth, Donald E."/>
    <s v="PV"/>
    <n v="427880"/>
    <d v="2012-04-12T00:00:00"/>
    <n v="18993.330000000002"/>
    <m/>
    <x v="121"/>
    <s v="AA"/>
    <s v="P"/>
    <s v="6180 - TRAVEL EXPENSE"/>
    <x v="0"/>
    <s v="Water Service Corporation"/>
    <s v="CORP"/>
    <s v="CORP"/>
  </r>
  <r>
    <n v="102"/>
    <n v="102107"/>
    <x v="5"/>
    <m/>
    <s v="Sudduth, Donald E."/>
    <s v="PV"/>
    <n v="427880"/>
    <d v="2012-04-12T00:00:00"/>
    <n v="1524.4"/>
    <m/>
    <x v="122"/>
    <s v="AA"/>
    <s v="P"/>
    <s v="6180 - TRAVEL EXPENSE"/>
    <x v="5"/>
    <s v="Water Service Corporation"/>
    <s v="CORP"/>
    <s v="CORP"/>
  </r>
  <r>
    <n v="102"/>
    <n v="102107"/>
    <x v="14"/>
    <m/>
    <s v="Sudduth, Donald E."/>
    <s v="PV"/>
    <n v="427882"/>
    <d v="2012-04-12T00:00:00"/>
    <n v="63.25"/>
    <m/>
    <x v="123"/>
    <s v="AA"/>
    <s v="P"/>
    <s v="6210 - FLEET TRANSPORTATION EXP"/>
    <x v="14"/>
    <s v="Water Service Corporation"/>
    <s v="CORP"/>
    <s v="CORP"/>
  </r>
  <r>
    <n v="102"/>
    <n v="102107"/>
    <x v="8"/>
    <m/>
    <s v="Sudduth, Donald E."/>
    <s v="PV"/>
    <n v="427882"/>
    <d v="2012-04-12T00:00:00"/>
    <n v="5"/>
    <m/>
    <x v="124"/>
    <s v="AA"/>
    <s v="P"/>
    <s v="6180 - TRAVEL EXPENSE"/>
    <x v="8"/>
    <s v="Water Service Corporation"/>
    <s v="CORP"/>
    <s v="CORP"/>
  </r>
  <r>
    <n v="102"/>
    <n v="102107"/>
    <x v="4"/>
    <m/>
    <s v="Sudduth, Donald E."/>
    <s v="PV"/>
    <n v="427882"/>
    <d v="2012-04-12T00:00:00"/>
    <n v="427.17"/>
    <m/>
    <x v="125"/>
    <s v="AA"/>
    <s v="P"/>
    <s v="6180 - TRAVEL EXPENSE"/>
    <x v="4"/>
    <s v="Water Service Corporation"/>
    <s v="CORP"/>
    <s v="CORP"/>
  </r>
  <r>
    <n v="102"/>
    <n v="102106"/>
    <x v="4"/>
    <m/>
    <s v="Sudduth, Donald E."/>
    <s v="PV"/>
    <n v="427882"/>
    <d v="2012-04-12T00:00:00"/>
    <n v="595.35"/>
    <m/>
    <x v="126"/>
    <s v="AA"/>
    <s v="P"/>
    <s v="6180 - TRAVEL EXPENSE"/>
    <x v="4"/>
    <s v="Water Service Corporation"/>
    <s v="CORP"/>
    <s v="CORP"/>
  </r>
  <r>
    <n v="102"/>
    <n v="102107"/>
    <x v="5"/>
    <m/>
    <s v="Sudduth, Donald E."/>
    <s v="PV"/>
    <n v="427882"/>
    <d v="2012-04-12T00:00:00"/>
    <n v="449.3"/>
    <m/>
    <x v="127"/>
    <s v="AA"/>
    <s v="P"/>
    <s v="6180 - TRAVEL EXPENSE"/>
    <x v="5"/>
    <s v="Water Service Corporation"/>
    <s v="CORP"/>
    <s v="CORP"/>
  </r>
  <r>
    <n v="102"/>
    <n v="102107"/>
    <x v="7"/>
    <m/>
    <s v="Sudduth, Donald E."/>
    <s v="PV"/>
    <n v="427882"/>
    <d v="2012-04-12T00:00:00"/>
    <n v="206.08"/>
    <m/>
    <x v="128"/>
    <s v="AA"/>
    <s v="P"/>
    <s v="6180 - TRAVEL EXPENSE"/>
    <x v="7"/>
    <s v="Water Service Corporation"/>
    <s v="CORP"/>
    <s v="CORP"/>
  </r>
  <r>
    <n v="102"/>
    <n v="102107"/>
    <x v="3"/>
    <m/>
    <s v="Sudduth, Donald E."/>
    <s v="PV"/>
    <n v="427882"/>
    <d v="2012-04-12T00:00:00"/>
    <n v="52.99"/>
    <m/>
    <x v="129"/>
    <s v="AA"/>
    <s v="P"/>
    <s v="5850 - OFFICE EXPENSE"/>
    <x v="3"/>
    <s v="Water Service Corporation"/>
    <s v="CORP"/>
    <s v="CORP"/>
  </r>
  <r>
    <n v="102"/>
    <n v="102106"/>
    <x v="15"/>
    <m/>
    <s v="Sudduth, Donald E."/>
    <s v="PV"/>
    <n v="427882"/>
    <d v="2012-04-12T00:00:00"/>
    <n v="5"/>
    <m/>
    <x v="124"/>
    <s v="AA"/>
    <s v="P"/>
    <s v="5780 - MISCELLANEOUS EXPENSE"/>
    <x v="15"/>
    <s v="Water Service Corporation"/>
    <s v="CORP"/>
    <s v="CORP"/>
  </r>
  <r>
    <n v="102"/>
    <n v="102106"/>
    <x v="4"/>
    <m/>
    <s v="Sasic, Karen L."/>
    <s v="PV"/>
    <n v="428929"/>
    <d v="2012-04-18T00:00:00"/>
    <n v="524.71"/>
    <m/>
    <x v="130"/>
    <s v="AA"/>
    <s v="P"/>
    <s v="6180 - TRAVEL EXPENSE"/>
    <x v="4"/>
    <s v="Water Service Corporation"/>
    <s v="CORP"/>
    <s v="CORP"/>
  </r>
  <r>
    <n v="102"/>
    <n v="102105"/>
    <x v="4"/>
    <m/>
    <s v="Sasic, Karen L."/>
    <s v="PV"/>
    <n v="428929"/>
    <d v="2012-04-18T00:00:00"/>
    <n v="368.57"/>
    <m/>
    <x v="131"/>
    <s v="AA"/>
    <s v="P"/>
    <s v="6180 - TRAVEL EXPENSE"/>
    <x v="4"/>
    <s v="Water Service Corporation"/>
    <s v="CORP"/>
    <s v="CORP"/>
  </r>
  <r>
    <n v="102"/>
    <n v="102106"/>
    <x v="1"/>
    <m/>
    <s v="Sasic, Karen L."/>
    <s v="PV"/>
    <n v="428929"/>
    <d v="2012-04-18T00:00:00"/>
    <n v="45.9"/>
    <m/>
    <x v="132"/>
    <s v="AA"/>
    <s v="P"/>
    <s v="6180 - TRAVEL EXPENSE"/>
    <x v="1"/>
    <s v="Water Service Corporation"/>
    <s v="CORP"/>
    <s v="CORP"/>
  </r>
  <r>
    <n v="102"/>
    <n v="102105"/>
    <x v="1"/>
    <m/>
    <s v="Sasic, Karen L."/>
    <s v="PV"/>
    <n v="428929"/>
    <d v="2012-04-18T00:00:00"/>
    <n v="45.9"/>
    <m/>
    <x v="132"/>
    <s v="AA"/>
    <s v="P"/>
    <s v="6180 - TRAVEL EXPENSE"/>
    <x v="1"/>
    <s v="Water Service Corporation"/>
    <s v="CORP"/>
    <s v="CORP"/>
  </r>
  <r>
    <n v="102"/>
    <n v="102106"/>
    <x v="5"/>
    <m/>
    <s v="Sasic, Karen L."/>
    <s v="PV"/>
    <n v="428929"/>
    <d v="2012-04-18T00:00:00"/>
    <n v="2564"/>
    <m/>
    <x v="133"/>
    <s v="AA"/>
    <s v="P"/>
    <s v="6180 - TRAVEL EXPENSE"/>
    <x v="5"/>
    <s v="Water Service Corporation"/>
    <s v="CORP"/>
    <s v="CORP"/>
  </r>
  <r>
    <n v="102"/>
    <n v="102106"/>
    <x v="16"/>
    <m/>
    <s v="Sasic, Karen L."/>
    <s v="PV"/>
    <n v="428929"/>
    <d v="2012-04-18T00:00:00"/>
    <n v="270.92"/>
    <m/>
    <x v="134"/>
    <s v="AA"/>
    <s v="P"/>
    <s v="5620 - EMPLOYEE BENEFITS"/>
    <x v="16"/>
    <s v="Water Service Corporation"/>
    <s v="CORP"/>
    <s v="CORP"/>
  </r>
  <r>
    <n v="102"/>
    <n v="102105"/>
    <x v="4"/>
    <m/>
    <s v="Krugler, Adrienne R."/>
    <s v="PV"/>
    <n v="429534"/>
    <d v="2012-04-19T00:00:00"/>
    <n v="91.77"/>
    <m/>
    <x v="135"/>
    <s v="AA"/>
    <s v="P"/>
    <s v="6180 - TRAVEL EXPENSE"/>
    <x v="4"/>
    <s v="Water Service Corporation"/>
    <s v="CORP"/>
    <s v="CORP"/>
  </r>
  <r>
    <n v="102"/>
    <n v="102105"/>
    <x v="1"/>
    <m/>
    <s v="Krugler, Adrienne R."/>
    <s v="PV"/>
    <n v="429534"/>
    <d v="2012-04-19T00:00:00"/>
    <n v="24.45"/>
    <m/>
    <x v="136"/>
    <s v="AA"/>
    <s v="P"/>
    <s v="6180 - TRAVEL EXPENSE"/>
    <x v="1"/>
    <s v="Water Service Corporation"/>
    <s v="CORP"/>
    <s v="CORP"/>
  </r>
  <r>
    <n v="102"/>
    <n v="102105"/>
    <x v="5"/>
    <m/>
    <s v="Krugler, Adrienne R."/>
    <s v="PV"/>
    <n v="429534"/>
    <d v="2012-04-19T00:00:00"/>
    <n v="66"/>
    <m/>
    <x v="137"/>
    <s v="AA"/>
    <s v="P"/>
    <s v="6180 - TRAVEL EXPENSE"/>
    <x v="5"/>
    <s v="Water Service Corporation"/>
    <s v="CORP"/>
    <s v="CORP"/>
  </r>
  <r>
    <n v="102"/>
    <n v="102106"/>
    <x v="4"/>
    <m/>
    <s v="Self, Rose D."/>
    <s v="PV"/>
    <n v="429535"/>
    <d v="2012-04-19T00:00:00"/>
    <n v="683.91"/>
    <m/>
    <x v="138"/>
    <s v="AA"/>
    <s v="P"/>
    <s v="6180 - TRAVEL EXPENSE"/>
    <x v="4"/>
    <s v="Water Service Corporation"/>
    <s v="CORP"/>
    <s v="CORP"/>
  </r>
  <r>
    <n v="102"/>
    <n v="102106"/>
    <x v="1"/>
    <m/>
    <s v="Self, Rose D."/>
    <s v="PV"/>
    <n v="429535"/>
    <d v="2012-04-19T00:00:00"/>
    <n v="45"/>
    <m/>
    <x v="139"/>
    <s v="AA"/>
    <s v="P"/>
    <s v="6180 - TRAVEL EXPENSE"/>
    <x v="1"/>
    <s v="Water Service Corporation"/>
    <s v="CORP"/>
    <s v="CORP"/>
  </r>
  <r>
    <n v="102"/>
    <n v="102106"/>
    <x v="5"/>
    <m/>
    <s v="Self, Rose D."/>
    <s v="PV"/>
    <n v="429535"/>
    <d v="2012-04-19T00:00:00"/>
    <n v="125"/>
    <m/>
    <x v="140"/>
    <s v="AA"/>
    <s v="P"/>
    <s v="6180 - TRAVEL EXPENSE"/>
    <x v="5"/>
    <s v="Water Service Corporation"/>
    <s v="CORP"/>
    <s v="CORP"/>
  </r>
  <r>
    <n v="102"/>
    <n v="102102"/>
    <x v="2"/>
    <m/>
    <s v="Lubertozzi, Steven M."/>
    <s v="PV"/>
    <n v="430900"/>
    <d v="2012-04-26T00:00:00"/>
    <n v="438.87"/>
    <m/>
    <x v="141"/>
    <s v="AA"/>
    <s v="P"/>
    <s v="5925 - OFFICE UTILITIES/MAINTEN"/>
    <x v="2"/>
    <s v="Water Service Corporation"/>
    <s v="CORP"/>
    <s v="CORP"/>
  </r>
  <r>
    <n v="102"/>
    <n v="102102"/>
    <x v="1"/>
    <m/>
    <s v="Valrie, LaWanda N."/>
    <s v="PV"/>
    <n v="430902"/>
    <d v="2012-04-26T00:00:00"/>
    <n v="19.7"/>
    <m/>
    <x v="142"/>
    <s v="AA"/>
    <s v="P"/>
    <s v="6180 - TRAVEL EXPENSE"/>
    <x v="1"/>
    <s v="Water Service Corporation"/>
    <s v="CORP"/>
    <s v="CORP"/>
  </r>
  <r>
    <n v="102"/>
    <n v="102102"/>
    <x v="11"/>
    <m/>
    <s v="Valrie, LaWanda N."/>
    <s v="PV"/>
    <n v="430902"/>
    <d v="2012-04-26T00:00:00"/>
    <n v="10"/>
    <m/>
    <x v="143"/>
    <s v="AA"/>
    <s v="P"/>
    <s v="5850 - OFFICE EXPENSE"/>
    <x v="11"/>
    <s v="Water Service Corporation"/>
    <s v="CORP"/>
    <s v="CORP"/>
  </r>
  <r>
    <n v="102"/>
    <n v="102101"/>
    <x v="1"/>
    <m/>
    <s v="Ferguson, Christopher G"/>
    <s v="PV"/>
    <n v="430903"/>
    <d v="2012-04-26T00:00:00"/>
    <n v="12"/>
    <m/>
    <x v="144"/>
    <s v="AA"/>
    <s v="P"/>
    <s v="6180 - TRAVEL EXPENSE"/>
    <x v="1"/>
    <s v="Water Service Corporation"/>
    <s v="CORP"/>
    <s v="CORP"/>
  </r>
  <r>
    <n v="102"/>
    <n v="102103"/>
    <x v="12"/>
    <m/>
    <s v="Meyers, Nathan K"/>
    <s v="PV"/>
    <n v="432144"/>
    <d v="2012-05-02T00:00:00"/>
    <n v="99"/>
    <m/>
    <x v="56"/>
    <s v="AA"/>
    <s v="P"/>
    <s v="5780 - MISCELLANEOUS EXPENSE"/>
    <x v="12"/>
    <s v="Water Service Corporation"/>
    <s v="CORP"/>
    <s v="CORP"/>
  </r>
  <r>
    <n v="102"/>
    <n v="102103"/>
    <x v="9"/>
    <m/>
    <s v="Meyers, Nathan K"/>
    <s v="PV"/>
    <n v="432144"/>
    <d v="2012-05-02T00:00:00"/>
    <n v="180"/>
    <m/>
    <x v="145"/>
    <s v="AA"/>
    <s v="P"/>
    <s v="5780 - MISCELLANEOUS EXPENSE"/>
    <x v="9"/>
    <s v="Water Service Corporation"/>
    <s v="CORP"/>
    <s v="CORP"/>
  </r>
  <r>
    <n v="102"/>
    <n v="102106"/>
    <x v="4"/>
    <m/>
    <s v="Self, Rose D."/>
    <s v="PV"/>
    <n v="432216"/>
    <d v="2012-05-03T00:00:00"/>
    <n v="172.35"/>
    <m/>
    <x v="146"/>
    <s v="AA"/>
    <s v="P"/>
    <s v="6180 - TRAVEL EXPENSE"/>
    <x v="4"/>
    <s v="Water Service Corporation"/>
    <s v="CORP"/>
    <s v="CORP"/>
  </r>
  <r>
    <n v="102"/>
    <n v="102106"/>
    <x v="5"/>
    <m/>
    <s v="Self, Rose D."/>
    <s v="PV"/>
    <n v="432216"/>
    <d v="2012-05-03T00:00:00"/>
    <n v="50"/>
    <m/>
    <x v="87"/>
    <s v="AA"/>
    <s v="P"/>
    <s v="6180 - TRAVEL EXPENSE"/>
    <x v="5"/>
    <s v="Water Service Corporation"/>
    <s v="CORP"/>
    <s v="CORP"/>
  </r>
  <r>
    <n v="102"/>
    <n v="102106"/>
    <x v="8"/>
    <m/>
    <s v="Tackett, Samantha R."/>
    <s v="PV"/>
    <n v="432217"/>
    <d v="2012-05-03T00:00:00"/>
    <n v="160"/>
    <m/>
    <x v="147"/>
    <s v="AA"/>
    <s v="P"/>
    <s v="6180 - TRAVEL EXPENSE"/>
    <x v="8"/>
    <s v="Water Service Corporation"/>
    <s v="CORP"/>
    <s v="CORP"/>
  </r>
  <r>
    <n v="102"/>
    <n v="102106"/>
    <x v="1"/>
    <m/>
    <s v="Tackett, Samantha R."/>
    <s v="PV"/>
    <n v="432217"/>
    <d v="2012-05-03T00:00:00"/>
    <n v="61.06"/>
    <m/>
    <x v="148"/>
    <s v="AA"/>
    <s v="P"/>
    <s v="6180 - TRAVEL EXPENSE"/>
    <x v="1"/>
    <s v="Water Service Corporation"/>
    <s v="CORP"/>
    <s v="CORP"/>
  </r>
  <r>
    <n v="102"/>
    <n v="102106"/>
    <x v="5"/>
    <m/>
    <s v="Tackett, Samantha R."/>
    <s v="PV"/>
    <n v="432217"/>
    <d v="2012-05-03T00:00:00"/>
    <n v="124"/>
    <m/>
    <x v="149"/>
    <s v="AA"/>
    <s v="P"/>
    <s v="6180 - TRAVEL EXPENSE"/>
    <x v="5"/>
    <s v="Water Service Corporation"/>
    <s v="CORP"/>
    <s v="CORP"/>
  </r>
  <r>
    <n v="102"/>
    <n v="102107"/>
    <x v="5"/>
    <m/>
    <s v="Japczyk, James F."/>
    <s v="PV"/>
    <n v="432219"/>
    <d v="2012-05-03T00:00:00"/>
    <n v="639.6"/>
    <m/>
    <x v="150"/>
    <s v="AA"/>
    <s v="P"/>
    <s v="6180 - TRAVEL EXPENSE"/>
    <x v="5"/>
    <s v="Water Service Corporation"/>
    <s v="CORP"/>
    <s v="CORP"/>
  </r>
  <r>
    <n v="102"/>
    <n v="102104"/>
    <x v="2"/>
    <m/>
    <s v="Lingeman, Samuel W."/>
    <s v="PV"/>
    <n v="432247"/>
    <d v="2012-05-03T00:00:00"/>
    <n v="79.989999999999995"/>
    <m/>
    <x v="7"/>
    <s v="AA"/>
    <s v="P"/>
    <s v="5925 - OFFICE UTILITIES/MAINTEN"/>
    <x v="2"/>
    <s v="Water Service Corporation"/>
    <s v="CORP"/>
    <s v="CORP"/>
  </r>
  <r>
    <n v="102"/>
    <n v="102104"/>
    <x v="2"/>
    <m/>
    <s v="Andrejko, James"/>
    <s v="PV"/>
    <n v="432249"/>
    <d v="2012-05-03T00:00:00"/>
    <n v="50"/>
    <m/>
    <x v="87"/>
    <s v="AA"/>
    <s v="P"/>
    <s v="5925 - OFFICE UTILITIES/MAINTEN"/>
    <x v="2"/>
    <s v="Water Service Corporation"/>
    <s v="CORP"/>
    <s v="CORP"/>
  </r>
  <r>
    <n v="102"/>
    <n v="102106"/>
    <x v="8"/>
    <m/>
    <s v="Jones, Lori L."/>
    <s v="PV"/>
    <n v="433555"/>
    <d v="2012-05-09T00:00:00"/>
    <n v="47.3"/>
    <m/>
    <x v="151"/>
    <s v="AA"/>
    <s v="P"/>
    <s v="6180 - TRAVEL EXPENSE"/>
    <x v="8"/>
    <s v="Water Service Corporation"/>
    <s v="CORP"/>
    <s v="CORP"/>
  </r>
  <r>
    <n v="102"/>
    <n v="102106"/>
    <x v="4"/>
    <m/>
    <s v="Jones, Lori L."/>
    <s v="PV"/>
    <n v="433555"/>
    <d v="2012-05-09T00:00:00"/>
    <n v="9.1999999999999993"/>
    <m/>
    <x v="152"/>
    <s v="AA"/>
    <s v="P"/>
    <s v="6180 - TRAVEL EXPENSE"/>
    <x v="4"/>
    <s v="Water Service Corporation"/>
    <s v="CORP"/>
    <s v="CORP"/>
  </r>
  <r>
    <n v="102"/>
    <n v="102106"/>
    <x v="1"/>
    <m/>
    <s v="Jones, Lori L."/>
    <s v="PV"/>
    <n v="433555"/>
    <d v="2012-05-09T00:00:00"/>
    <n v="24.98"/>
    <m/>
    <x v="153"/>
    <s v="AA"/>
    <s v="P"/>
    <s v="6180 - TRAVEL EXPENSE"/>
    <x v="1"/>
    <s v="Water Service Corporation"/>
    <s v="CORP"/>
    <s v="CORP"/>
  </r>
  <r>
    <n v="102"/>
    <n v="102106"/>
    <x v="5"/>
    <m/>
    <s v="Jones, Lori L."/>
    <s v="PV"/>
    <n v="433555"/>
    <d v="2012-05-09T00:00:00"/>
    <n v="54"/>
    <m/>
    <x v="154"/>
    <s v="AA"/>
    <s v="P"/>
    <s v="6180 - TRAVEL EXPENSE"/>
    <x v="5"/>
    <s v="Water Service Corporation"/>
    <s v="CORP"/>
    <s v="CORP"/>
  </r>
  <r>
    <n v="102"/>
    <n v="102103"/>
    <x v="6"/>
    <m/>
    <s v="Paule, Nancy P."/>
    <s v="PV"/>
    <n v="433556"/>
    <d v="2012-05-09T00:00:00"/>
    <n v="14.31"/>
    <m/>
    <x v="155"/>
    <s v="AA"/>
    <s v="P"/>
    <s v="5850 - OFFICE EXPENSE"/>
    <x v="6"/>
    <s v="Water Service Corporation"/>
    <s v="CORP"/>
    <s v="CORP"/>
  </r>
  <r>
    <n v="102"/>
    <n v="102107"/>
    <x v="4"/>
    <m/>
    <s v="Sudduth, Donald E."/>
    <s v="PV"/>
    <n v="433737"/>
    <d v="2012-05-09T00:00:00"/>
    <n v="69.19"/>
    <m/>
    <x v="156"/>
    <s v="AA"/>
    <s v="P"/>
    <s v="6180 - TRAVEL EXPENSE"/>
    <x v="4"/>
    <s v="Water Service Corporation"/>
    <s v="CORP"/>
    <s v="CORP"/>
  </r>
  <r>
    <n v="102"/>
    <n v="102107"/>
    <x v="7"/>
    <m/>
    <s v="Sudduth, Donald E."/>
    <s v="PV"/>
    <n v="433737"/>
    <d v="2012-05-09T00:00:00"/>
    <n v="561.80999999999995"/>
    <m/>
    <x v="157"/>
    <s v="AA"/>
    <s v="P"/>
    <s v="6180 - TRAVEL EXPENSE"/>
    <x v="7"/>
    <s v="Water Service Corporation"/>
    <s v="CORP"/>
    <s v="CORP"/>
  </r>
  <r>
    <n v="102"/>
    <n v="102107"/>
    <x v="16"/>
    <m/>
    <s v="Sudduth, Donald E."/>
    <s v="PV"/>
    <n v="433737"/>
    <d v="2012-05-09T00:00:00"/>
    <n v="141.18"/>
    <m/>
    <x v="158"/>
    <s v="AA"/>
    <s v="P"/>
    <s v="5620 - EMPLOYEE BENEFITS"/>
    <x v="16"/>
    <s v="Water Service Corporation"/>
    <s v="CORP"/>
    <s v="CORP"/>
  </r>
  <r>
    <n v="102"/>
    <n v="102100"/>
    <x v="4"/>
    <m/>
    <s v="Durham, Rick J."/>
    <s v="PV"/>
    <n v="434900"/>
    <d v="2012-05-15T00:00:00"/>
    <n v="38.630000000000003"/>
    <m/>
    <x v="159"/>
    <s v="AA"/>
    <s v="P"/>
    <s v="6180 - TRAVEL EXPENSE"/>
    <x v="4"/>
    <s v="Water Service Corporation"/>
    <s v="CORP"/>
    <s v="CORP"/>
  </r>
  <r>
    <n v="102"/>
    <n v="102107"/>
    <x v="4"/>
    <m/>
    <s v="Stover, John R."/>
    <s v="PV"/>
    <n v="434901"/>
    <d v="2012-05-15T00:00:00"/>
    <n v="50.2"/>
    <m/>
    <x v="160"/>
    <s v="AA"/>
    <s v="P"/>
    <s v="6180 - TRAVEL EXPENSE"/>
    <x v="4"/>
    <s v="Water Service Corporation"/>
    <s v="CORP"/>
    <s v="CORP"/>
  </r>
  <r>
    <n v="102"/>
    <n v="102107"/>
    <x v="1"/>
    <m/>
    <s v="Stover, John R."/>
    <s v="PV"/>
    <n v="434901"/>
    <d v="2012-05-15T00:00:00"/>
    <n v="193.5"/>
    <m/>
    <x v="161"/>
    <s v="AA"/>
    <s v="P"/>
    <s v="6180 - TRAVEL EXPENSE"/>
    <x v="1"/>
    <s v="Water Service Corporation"/>
    <s v="CORP"/>
    <s v="CORP"/>
  </r>
  <r>
    <n v="102"/>
    <n v="102107"/>
    <x v="5"/>
    <m/>
    <s v="Stover, John R."/>
    <s v="PV"/>
    <n v="434901"/>
    <d v="2012-05-15T00:00:00"/>
    <n v="1479.73"/>
    <m/>
    <x v="162"/>
    <s v="AA"/>
    <s v="P"/>
    <s v="6180 - TRAVEL EXPENSE"/>
    <x v="5"/>
    <s v="Water Service Corporation"/>
    <s v="CORP"/>
    <s v="CORP"/>
  </r>
  <r>
    <n v="102"/>
    <n v="102107"/>
    <x v="7"/>
    <m/>
    <s v="Stover, John R."/>
    <s v="PV"/>
    <n v="434901"/>
    <d v="2012-05-15T00:00:00"/>
    <n v="207.18"/>
    <m/>
    <x v="163"/>
    <s v="AA"/>
    <s v="P"/>
    <s v="6180 - TRAVEL EXPENSE"/>
    <x v="7"/>
    <s v="Water Service Corporation"/>
    <s v="CORP"/>
    <s v="CORP"/>
  </r>
  <r>
    <n v="102"/>
    <n v="102107"/>
    <x v="8"/>
    <m/>
    <s v="Japczyk, James F."/>
    <s v="PV"/>
    <n v="437447"/>
    <d v="2012-05-24T00:00:00"/>
    <n v="124"/>
    <m/>
    <x v="149"/>
    <s v="AA"/>
    <s v="P"/>
    <s v="6180 - TRAVEL EXPENSE"/>
    <x v="8"/>
    <s v="Water Service Corporation"/>
    <s v="CORP"/>
    <s v="CORP"/>
  </r>
  <r>
    <n v="102"/>
    <n v="102107"/>
    <x v="4"/>
    <m/>
    <s v="Japczyk, James F."/>
    <s v="PV"/>
    <n v="437447"/>
    <d v="2012-05-24T00:00:00"/>
    <n v="6.29"/>
    <m/>
    <x v="164"/>
    <s v="AA"/>
    <s v="P"/>
    <s v="6180 - TRAVEL EXPENSE"/>
    <x v="4"/>
    <s v="Water Service Corporation"/>
    <s v="CORP"/>
    <s v="CORP"/>
  </r>
  <r>
    <n v="102"/>
    <n v="102107"/>
    <x v="1"/>
    <m/>
    <s v="Japczyk, James F."/>
    <s v="PV"/>
    <n v="437447"/>
    <d v="2012-05-24T00:00:00"/>
    <n v="30"/>
    <m/>
    <x v="32"/>
    <s v="AA"/>
    <s v="P"/>
    <s v="6180 - TRAVEL EXPENSE"/>
    <x v="1"/>
    <s v="Water Service Corporation"/>
    <s v="CORP"/>
    <s v="CORP"/>
  </r>
  <r>
    <n v="102"/>
    <n v="102103"/>
    <x v="6"/>
    <m/>
    <s v="Meyers, Nathan K"/>
    <s v="PV"/>
    <n v="438324"/>
    <d v="2012-05-30T00:00:00"/>
    <n v="51.17"/>
    <m/>
    <x v="165"/>
    <s v="AA"/>
    <s v="P"/>
    <s v="5850 - OFFICE EXPENSE"/>
    <x v="6"/>
    <s v="Water Service Corporation"/>
    <s v="CORP"/>
    <s v="CORP"/>
  </r>
  <r>
    <n v="102"/>
    <n v="102106"/>
    <x v="1"/>
    <m/>
    <s v="Silva, Lisa M."/>
    <s v="PV"/>
    <n v="438592"/>
    <d v="2012-05-31T00:00:00"/>
    <n v="56.61"/>
    <m/>
    <x v="100"/>
    <s v="AA"/>
    <s v="P"/>
    <s v="6180 - TRAVEL EXPENSE"/>
    <x v="1"/>
    <s v="Water Service Corporation"/>
    <s v="CORP"/>
    <s v="CORP"/>
  </r>
  <r>
    <n v="102"/>
    <n v="102106"/>
    <x v="4"/>
    <m/>
    <s v="Fragos, Marc"/>
    <s v="PV"/>
    <n v="438594"/>
    <d v="2012-05-31T00:00:00"/>
    <n v="335.63"/>
    <m/>
    <x v="166"/>
    <s v="AA"/>
    <s v="P"/>
    <s v="6180 - TRAVEL EXPENSE"/>
    <x v="4"/>
    <s v="Water Service Corporation"/>
    <s v="CORP"/>
    <s v="CORP"/>
  </r>
  <r>
    <n v="102"/>
    <n v="102106"/>
    <x v="1"/>
    <m/>
    <s v="Fragos, Marc"/>
    <s v="PV"/>
    <n v="438594"/>
    <d v="2012-05-31T00:00:00"/>
    <n v="465.18"/>
    <m/>
    <x v="167"/>
    <s v="AA"/>
    <s v="P"/>
    <s v="6180 - TRAVEL EXPENSE"/>
    <x v="1"/>
    <s v="Water Service Corporation"/>
    <s v="CORP"/>
    <s v="CORP"/>
  </r>
  <r>
    <n v="102"/>
    <n v="102106"/>
    <x v="5"/>
    <m/>
    <s v="Fragos, Marc"/>
    <s v="PV"/>
    <n v="438594"/>
    <d v="2012-05-31T00:00:00"/>
    <n v="877.2"/>
    <m/>
    <x v="168"/>
    <s v="AA"/>
    <s v="P"/>
    <s v="6180 - TRAVEL EXPENSE"/>
    <x v="5"/>
    <s v="Water Service Corporation"/>
    <s v="CORP"/>
    <s v="CORP"/>
  </r>
  <r>
    <n v="102"/>
    <n v="102106"/>
    <x v="7"/>
    <m/>
    <s v="Fragos, Marc"/>
    <s v="PV"/>
    <n v="438594"/>
    <d v="2012-05-31T00:00:00"/>
    <n v="368.03"/>
    <m/>
    <x v="169"/>
    <s v="AA"/>
    <s v="P"/>
    <s v="6180 - TRAVEL EXPENSE"/>
    <x v="7"/>
    <s v="Water Service Corporation"/>
    <s v="CORP"/>
    <s v="CORP"/>
  </r>
  <r>
    <n v="102"/>
    <n v="102104"/>
    <x v="2"/>
    <m/>
    <s v="Fragos, Marc"/>
    <s v="PV"/>
    <n v="438594"/>
    <d v="2012-05-31T00:00:00"/>
    <n v="140"/>
    <m/>
    <x v="115"/>
    <s v="AA"/>
    <s v="P"/>
    <s v="5925 - OFFICE UTILITIES/MAINTEN"/>
    <x v="2"/>
    <s v="Water Service Corporation"/>
    <s v="CORP"/>
    <s v="CORP"/>
  </r>
  <r>
    <n v="102"/>
    <n v="102106"/>
    <x v="3"/>
    <m/>
    <s v="Fragos, Marc"/>
    <s v="PV"/>
    <n v="438594"/>
    <d v="2012-05-31T00:00:00"/>
    <n v="14.01"/>
    <m/>
    <x v="170"/>
    <s v="AA"/>
    <s v="P"/>
    <s v="5850 - OFFICE EXPENSE"/>
    <x v="3"/>
    <s v="Water Service Corporation"/>
    <s v="CORP"/>
    <s v="CORP"/>
  </r>
  <r>
    <n v="102"/>
    <n v="102106"/>
    <x v="16"/>
    <m/>
    <s v="Fragos, Marc"/>
    <s v="PV"/>
    <n v="438594"/>
    <d v="2012-05-31T00:00:00"/>
    <n v="110.17"/>
    <m/>
    <x v="171"/>
    <s v="AA"/>
    <s v="P"/>
    <s v="5620 - EMPLOYEE BENEFITS"/>
    <x v="16"/>
    <s v="Water Service Corporation"/>
    <s v="CORP"/>
    <s v="CORP"/>
  </r>
  <r>
    <n v="102"/>
    <n v="102101"/>
    <x v="2"/>
    <m/>
    <s v="Kim, Christine"/>
    <s v="PV"/>
    <n v="438618"/>
    <d v="2012-05-31T00:00:00"/>
    <n v="96.1"/>
    <m/>
    <x v="172"/>
    <s v="AA"/>
    <s v="P"/>
    <s v="5925 - OFFICE UTILITIES/MAINTEN"/>
    <x v="2"/>
    <s v="Water Service Corporation"/>
    <s v="CORP"/>
    <s v="CORP"/>
  </r>
  <r>
    <n v="102"/>
    <n v="102104"/>
    <x v="2"/>
    <m/>
    <s v="Andrejko, James"/>
    <s v="PV"/>
    <n v="440040"/>
    <d v="2012-06-06T00:00:00"/>
    <n v="50"/>
    <m/>
    <x v="87"/>
    <s v="AA"/>
    <s v="P"/>
    <s v="5925 - OFFICE UTILITIES/MAINTEN"/>
    <x v="2"/>
    <s v="Water Service Corporation"/>
    <s v="CORP"/>
    <s v="CORP"/>
  </r>
  <r>
    <n v="102"/>
    <n v="102104"/>
    <x v="2"/>
    <m/>
    <s v="Lingeman, Samuel W."/>
    <s v="PV"/>
    <n v="440041"/>
    <d v="2012-06-06T00:00:00"/>
    <n v="79.989999999999995"/>
    <m/>
    <x v="7"/>
    <s v="AA"/>
    <s v="P"/>
    <s v="5925 - OFFICE UTILITIES/MAINTEN"/>
    <x v="2"/>
    <s v="Water Service Corporation"/>
    <s v="CORP"/>
    <s v="CORP"/>
  </r>
  <r>
    <n v="102"/>
    <n v="102104"/>
    <x v="2"/>
    <m/>
    <s v="Ostler, Tom G."/>
    <s v="PV"/>
    <n v="440045"/>
    <d v="2012-06-06T00:00:00"/>
    <n v="119.98"/>
    <m/>
    <x v="173"/>
    <s v="AA"/>
    <s v="P"/>
    <s v="5925 - OFFICE UTILITIES/MAINTEN"/>
    <x v="2"/>
    <s v="Water Service Corporation"/>
    <s v="CORP"/>
    <s v="CORP"/>
  </r>
  <r>
    <n v="102"/>
    <n v="102107"/>
    <x v="4"/>
    <m/>
    <s v="Hoy, John P."/>
    <s v="PV"/>
    <n v="440047"/>
    <d v="2012-06-06T00:00:00"/>
    <n v="78.53"/>
    <m/>
    <x v="174"/>
    <s v="AA"/>
    <s v="P"/>
    <s v="6180 - TRAVEL EXPENSE"/>
    <x v="4"/>
    <s v="Water Service Corporation"/>
    <s v="CORP"/>
    <s v="CORP"/>
  </r>
  <r>
    <n v="102"/>
    <n v="102107"/>
    <x v="5"/>
    <m/>
    <s v="Hoy, John P."/>
    <s v="PV"/>
    <n v="440047"/>
    <d v="2012-06-06T00:00:00"/>
    <n v="214.8"/>
    <m/>
    <x v="47"/>
    <s v="AA"/>
    <s v="P"/>
    <s v="6180 - TRAVEL EXPENSE"/>
    <x v="5"/>
    <s v="Water Service Corporation"/>
    <s v="CORP"/>
    <s v="CORP"/>
  </r>
  <r>
    <n v="102"/>
    <n v="102107"/>
    <x v="2"/>
    <m/>
    <s v="Hoy, John P."/>
    <s v="PV"/>
    <n v="440047"/>
    <d v="2012-06-06T00:00:00"/>
    <n v="5"/>
    <m/>
    <x v="124"/>
    <s v="AA"/>
    <s v="P"/>
    <s v="5925 - OFFICE UTILITIES/MAINTEN"/>
    <x v="2"/>
    <s v="Water Service Corporation"/>
    <s v="CORP"/>
    <s v="CORP"/>
  </r>
  <r>
    <n v="102"/>
    <n v="102107"/>
    <x v="4"/>
    <m/>
    <s v="Hoy, John P."/>
    <s v="PV"/>
    <n v="440049"/>
    <d v="2012-06-06T00:00:00"/>
    <n v="102.75"/>
    <m/>
    <x v="175"/>
    <s v="AA"/>
    <s v="P"/>
    <s v="6180 - TRAVEL EXPENSE"/>
    <x v="4"/>
    <s v="Water Service Corporation"/>
    <s v="CORP"/>
    <s v="CORP"/>
  </r>
  <r>
    <n v="102"/>
    <n v="102107"/>
    <x v="1"/>
    <m/>
    <s v="Hoy, John P."/>
    <s v="PV"/>
    <n v="440049"/>
    <d v="2012-06-06T00:00:00"/>
    <n v="90.25"/>
    <m/>
    <x v="176"/>
    <s v="AA"/>
    <s v="P"/>
    <s v="6180 - TRAVEL EXPENSE"/>
    <x v="1"/>
    <s v="Water Service Corporation"/>
    <s v="CORP"/>
    <s v="CORP"/>
  </r>
  <r>
    <n v="102"/>
    <n v="102107"/>
    <x v="5"/>
    <m/>
    <s v="Hoy, John P."/>
    <s v="PV"/>
    <n v="440049"/>
    <d v="2012-06-06T00:00:00"/>
    <n v="468.6"/>
    <m/>
    <x v="177"/>
    <s v="AA"/>
    <s v="P"/>
    <s v="6180 - TRAVEL EXPENSE"/>
    <x v="5"/>
    <s v="Water Service Corporation"/>
    <s v="CORP"/>
    <s v="CORP"/>
  </r>
  <r>
    <n v="102"/>
    <n v="102107"/>
    <x v="7"/>
    <m/>
    <s v="Hoy, John P."/>
    <s v="PV"/>
    <n v="440049"/>
    <d v="2012-06-06T00:00:00"/>
    <n v="679.74"/>
    <m/>
    <x v="96"/>
    <s v="AA"/>
    <s v="P"/>
    <s v="6180 - TRAVEL EXPENSE"/>
    <x v="7"/>
    <s v="Water Service Corporation"/>
    <s v="CORP"/>
    <s v="CORP"/>
  </r>
  <r>
    <n v="102"/>
    <n v="102107"/>
    <x v="8"/>
    <m/>
    <s v="Hoy, John P."/>
    <s v="PV"/>
    <n v="440050"/>
    <d v="2012-06-06T00:00:00"/>
    <n v="67.5"/>
    <m/>
    <x v="178"/>
    <s v="AA"/>
    <s v="P"/>
    <s v="6180 - TRAVEL EXPENSE"/>
    <x v="8"/>
    <s v="Water Service Corporation"/>
    <s v="CORP"/>
    <s v="CORP"/>
  </r>
  <r>
    <n v="102"/>
    <n v="102107"/>
    <x v="4"/>
    <m/>
    <s v="Hoy, John P."/>
    <s v="PV"/>
    <n v="440050"/>
    <d v="2012-06-06T00:00:00"/>
    <n v="19.27"/>
    <m/>
    <x v="179"/>
    <s v="AA"/>
    <s v="P"/>
    <s v="6180 - TRAVEL EXPENSE"/>
    <x v="4"/>
    <s v="Water Service Corporation"/>
    <s v="CORP"/>
    <s v="CORP"/>
  </r>
  <r>
    <n v="102"/>
    <n v="102107"/>
    <x v="1"/>
    <m/>
    <s v="Hoy, John P."/>
    <s v="PV"/>
    <n v="440050"/>
    <d v="2012-06-06T00:00:00"/>
    <n v="73"/>
    <m/>
    <x v="180"/>
    <s v="AA"/>
    <s v="P"/>
    <s v="6180 - TRAVEL EXPENSE"/>
    <x v="1"/>
    <s v="Water Service Corporation"/>
    <s v="CORP"/>
    <s v="CORP"/>
  </r>
  <r>
    <n v="102"/>
    <n v="102107"/>
    <x v="5"/>
    <m/>
    <s v="Hoy, John P."/>
    <s v="PV"/>
    <n v="440050"/>
    <d v="2012-06-06T00:00:00"/>
    <n v="477.7"/>
    <m/>
    <x v="181"/>
    <s v="AA"/>
    <s v="P"/>
    <s v="6180 - TRAVEL EXPENSE"/>
    <x v="5"/>
    <s v="Water Service Corporation"/>
    <s v="CORP"/>
    <s v="CORP"/>
  </r>
  <r>
    <n v="102"/>
    <n v="102107"/>
    <x v="7"/>
    <m/>
    <s v="Hoy, John P."/>
    <s v="PV"/>
    <n v="440050"/>
    <d v="2012-06-06T00:00:00"/>
    <n v="635.6"/>
    <m/>
    <x v="182"/>
    <s v="AA"/>
    <s v="P"/>
    <s v="6180 - TRAVEL EXPENSE"/>
    <x v="7"/>
    <s v="Water Service Corporation"/>
    <s v="CORP"/>
    <s v="CORP"/>
  </r>
  <r>
    <n v="102"/>
    <n v="102107"/>
    <x v="8"/>
    <m/>
    <s v="Hoy, John P."/>
    <s v="PV"/>
    <n v="440060"/>
    <d v="2012-06-06T00:00:00"/>
    <n v="30"/>
    <m/>
    <x v="32"/>
    <s v="AA"/>
    <s v="P"/>
    <s v="6180 - TRAVEL EXPENSE"/>
    <x v="8"/>
    <s v="Water Service Corporation"/>
    <s v="CORP"/>
    <s v="CORP"/>
  </r>
  <r>
    <n v="102"/>
    <n v="102107"/>
    <x v="4"/>
    <m/>
    <s v="Hoy, John P."/>
    <s v="PV"/>
    <n v="440060"/>
    <d v="2012-06-06T00:00:00"/>
    <n v="30.74"/>
    <m/>
    <x v="183"/>
    <s v="AA"/>
    <s v="P"/>
    <s v="6180 - TRAVEL EXPENSE"/>
    <x v="4"/>
    <s v="Water Service Corporation"/>
    <s v="CORP"/>
    <s v="CORP"/>
  </r>
  <r>
    <n v="102"/>
    <n v="102107"/>
    <x v="1"/>
    <m/>
    <s v="Hoy, John P."/>
    <s v="PV"/>
    <n v="440060"/>
    <d v="2012-06-06T00:00:00"/>
    <n v="68"/>
    <m/>
    <x v="88"/>
    <s v="AA"/>
    <s v="P"/>
    <s v="6180 - TRAVEL EXPENSE"/>
    <x v="1"/>
    <s v="Water Service Corporation"/>
    <s v="CORP"/>
    <s v="CORP"/>
  </r>
  <r>
    <n v="102"/>
    <n v="102107"/>
    <x v="5"/>
    <m/>
    <s v="Hoy, John P."/>
    <s v="PV"/>
    <n v="440060"/>
    <d v="2012-06-06T00:00:00"/>
    <n v="327.60000000000002"/>
    <m/>
    <x v="76"/>
    <s v="AA"/>
    <s v="P"/>
    <s v="6180 - TRAVEL EXPENSE"/>
    <x v="5"/>
    <s v="Water Service Corporation"/>
    <s v="CORP"/>
    <s v="CORP"/>
  </r>
  <r>
    <n v="102"/>
    <n v="102106"/>
    <x v="10"/>
    <m/>
    <s v="Nunez, Jose Guillermo"/>
    <s v="PV"/>
    <n v="441018"/>
    <d v="2012-06-11T00:00:00"/>
    <n v="32"/>
    <m/>
    <x v="184"/>
    <s v="AA"/>
    <s v="P"/>
    <s v="5730 - IT DEPARTMENT"/>
    <x v="10"/>
    <s v="Water Service Corporation"/>
    <s v="CORP"/>
    <s v="CORP"/>
  </r>
  <r>
    <n v="102"/>
    <n v="102106"/>
    <x v="4"/>
    <m/>
    <s v="Self, Rose D."/>
    <s v="PV"/>
    <n v="442245"/>
    <d v="2012-06-14T00:00:00"/>
    <n v="178.86"/>
    <m/>
    <x v="185"/>
    <s v="AA"/>
    <s v="P"/>
    <s v="6180 - TRAVEL EXPENSE"/>
    <x v="4"/>
    <s v="Water Service Corporation"/>
    <s v="CORP"/>
    <s v="CORP"/>
  </r>
  <r>
    <n v="102"/>
    <n v="102106"/>
    <x v="5"/>
    <m/>
    <s v="Self, Rose D."/>
    <s v="PV"/>
    <n v="442245"/>
    <d v="2012-06-14T00:00:00"/>
    <n v="313.39999999999998"/>
    <m/>
    <x v="186"/>
    <s v="AA"/>
    <s v="P"/>
    <s v="6180 - TRAVEL EXPENSE"/>
    <x v="5"/>
    <s v="Water Service Corporation"/>
    <s v="CORP"/>
    <s v="CORP"/>
  </r>
  <r>
    <n v="102"/>
    <n v="102106"/>
    <x v="11"/>
    <m/>
    <s v="Self, Rose D."/>
    <s v="PV"/>
    <n v="442245"/>
    <d v="2012-06-14T00:00:00"/>
    <n v="25"/>
    <m/>
    <x v="33"/>
    <s v="AA"/>
    <s v="P"/>
    <s v="5850 - OFFICE EXPENSE"/>
    <x v="11"/>
    <s v="Water Service Corporation"/>
    <s v="CORP"/>
    <s v="CORP"/>
  </r>
  <r>
    <n v="102"/>
    <n v="102103"/>
    <x v="6"/>
    <m/>
    <s v="Federico, Antoinette"/>
    <s v="PV"/>
    <n v="443592"/>
    <d v="2012-06-20T00:00:00"/>
    <n v="22.97"/>
    <m/>
    <x v="187"/>
    <s v="AA"/>
    <s v="P"/>
    <s v="5850 - OFFICE EXPENSE"/>
    <x v="6"/>
    <s v="Water Service Corporation"/>
    <s v="CORP"/>
    <s v="CORP"/>
  </r>
  <r>
    <n v="102"/>
    <n v="102103"/>
    <x v="6"/>
    <m/>
    <s v="Luppino, Phyllis A."/>
    <s v="PV"/>
    <n v="443593"/>
    <d v="2012-06-20T00:00:00"/>
    <n v="16"/>
    <m/>
    <x v="188"/>
    <s v="AA"/>
    <s v="P"/>
    <s v="5850 - OFFICE EXPENSE"/>
    <x v="6"/>
    <s v="Water Service Corporation"/>
    <s v="CORP"/>
    <s v="CORP"/>
  </r>
  <r>
    <n v="102"/>
    <n v="102103"/>
    <x v="6"/>
    <m/>
    <s v="Meyers, Nathan K"/>
    <s v="PV"/>
    <n v="443909"/>
    <d v="2012-06-21T00:00:00"/>
    <n v="16.09"/>
    <m/>
    <x v="189"/>
    <s v="AA"/>
    <s v="P"/>
    <s v="5850 - OFFICE EXPENSE"/>
    <x v="6"/>
    <s v="Water Service Corporation"/>
    <s v="CORP"/>
    <s v="CORP"/>
  </r>
  <r>
    <n v="102"/>
    <n v="102103"/>
    <x v="9"/>
    <m/>
    <s v="Meyers, Nathan K"/>
    <s v="PV"/>
    <n v="443909"/>
    <d v="2012-06-21T00:00:00"/>
    <n v="90"/>
    <m/>
    <x v="190"/>
    <s v="AA"/>
    <s v="P"/>
    <s v="5780 - MISCELLANEOUS EXPENSE"/>
    <x v="9"/>
    <s v="Water Service Corporation"/>
    <s v="CORP"/>
    <s v="CORP"/>
  </r>
  <r>
    <n v="102"/>
    <n v="102103"/>
    <x v="6"/>
    <m/>
    <s v="Guttormsen, Robert A"/>
    <s v="PV"/>
    <n v="443910"/>
    <d v="2012-06-21T00:00:00"/>
    <n v="35.869999999999997"/>
    <m/>
    <x v="191"/>
    <s v="AA"/>
    <s v="P"/>
    <s v="5850 - OFFICE EXPENSE"/>
    <x v="6"/>
    <s v="Water Service Corporation"/>
    <s v="CORP"/>
    <s v="CORP"/>
  </r>
  <r>
    <n v="102"/>
    <n v="102106"/>
    <x v="1"/>
    <m/>
    <s v="Silva, Lisa M."/>
    <s v="PV"/>
    <n v="444586"/>
    <d v="2012-06-20T00:00:00"/>
    <n v="76.86"/>
    <m/>
    <x v="192"/>
    <s v="AA"/>
    <s v="P"/>
    <s v="6180 - TRAVEL EXPENSE"/>
    <x v="1"/>
    <s v="Water Service Corporation"/>
    <s v="CORP"/>
    <s v="CORP"/>
  </r>
  <r>
    <n v="102"/>
    <n v="102106"/>
    <x v="1"/>
    <m/>
    <s v="Silva, Lisa M."/>
    <s v="PV"/>
    <n v="444586"/>
    <d v="2012-06-20T00:00:00"/>
    <n v="7.77"/>
    <m/>
    <x v="193"/>
    <s v="AA"/>
    <s v="P"/>
    <s v="6180 - TRAVEL EXPENSE"/>
    <x v="1"/>
    <s v="Water Service Corporation"/>
    <s v="CORP"/>
    <s v="CORP"/>
  </r>
  <r>
    <n v="102"/>
    <n v="102112"/>
    <x v="8"/>
    <m/>
    <s v="Sowell, George W."/>
    <s v="PV"/>
    <n v="444591"/>
    <d v="2012-06-26T00:00:00"/>
    <n v="2"/>
    <m/>
    <x v="194"/>
    <s v="AA"/>
    <s v="P"/>
    <s v="6180 - TRAVEL EXPENSE"/>
    <x v="8"/>
    <s v="Water Service Corporation"/>
    <s v="CORP"/>
    <s v="CORP"/>
  </r>
  <r>
    <n v="102"/>
    <n v="102112"/>
    <x v="4"/>
    <m/>
    <s v="Sowell, George W."/>
    <s v="PV"/>
    <n v="444591"/>
    <d v="2012-06-26T00:00:00"/>
    <n v="140.81"/>
    <m/>
    <x v="195"/>
    <s v="AA"/>
    <s v="P"/>
    <s v="6180 - TRAVEL EXPENSE"/>
    <x v="4"/>
    <s v="Water Service Corporation"/>
    <s v="CORP"/>
    <s v="CORP"/>
  </r>
  <r>
    <n v="102"/>
    <n v="102112"/>
    <x v="5"/>
    <m/>
    <s v="Sowell, George W."/>
    <s v="PV"/>
    <n v="444591"/>
    <d v="2012-06-26T00:00:00"/>
    <n v="340.4"/>
    <m/>
    <x v="196"/>
    <s v="AA"/>
    <s v="P"/>
    <s v="6180 - TRAVEL EXPENSE"/>
    <x v="5"/>
    <s v="Water Service Corporation"/>
    <s v="CORP"/>
    <s v="CORP"/>
  </r>
  <r>
    <n v="102"/>
    <n v="102112"/>
    <x v="7"/>
    <m/>
    <s v="Sowell, George W."/>
    <s v="PV"/>
    <n v="444591"/>
    <d v="2012-06-26T00:00:00"/>
    <n v="247.42"/>
    <m/>
    <x v="197"/>
    <s v="AA"/>
    <s v="P"/>
    <s v="6180 - TRAVEL EXPENSE"/>
    <x v="7"/>
    <s v="Water Service Corporation"/>
    <s v="CORP"/>
    <s v="CORP"/>
  </r>
  <r>
    <n v="102"/>
    <n v="102112"/>
    <x v="8"/>
    <m/>
    <s v="Sowell, George W."/>
    <s v="PV"/>
    <n v="444593"/>
    <d v="2012-06-26T00:00:00"/>
    <n v="142.44999999999999"/>
    <m/>
    <x v="198"/>
    <s v="AA"/>
    <s v="P"/>
    <s v="6180 - TRAVEL EXPENSE"/>
    <x v="8"/>
    <s v="Water Service Corporation"/>
    <s v="CORP"/>
    <s v="CORP"/>
  </r>
  <r>
    <n v="102"/>
    <n v="102112"/>
    <x v="1"/>
    <m/>
    <s v="Sowell, George W."/>
    <s v="PV"/>
    <n v="444593"/>
    <d v="2012-06-26T00:00:00"/>
    <n v="430.56"/>
    <m/>
    <x v="199"/>
    <s v="AA"/>
    <s v="P"/>
    <s v="6180 - TRAVEL EXPENSE"/>
    <x v="1"/>
    <s v="Water Service Corporation"/>
    <s v="CORP"/>
    <s v="CORP"/>
  </r>
  <r>
    <n v="102"/>
    <n v="102112"/>
    <x v="4"/>
    <m/>
    <s v="Sowell, George W."/>
    <s v="PV"/>
    <n v="444594"/>
    <d v="2012-06-26T00:00:00"/>
    <n v="25.85"/>
    <m/>
    <x v="200"/>
    <s v="AA"/>
    <s v="P"/>
    <s v="6180 - TRAVEL EXPENSE"/>
    <x v="4"/>
    <s v="Water Service Corporation"/>
    <s v="CORP"/>
    <s v="CORP"/>
  </r>
  <r>
    <n v="102"/>
    <n v="102112"/>
    <x v="1"/>
    <m/>
    <s v="Sowell, George W."/>
    <s v="PV"/>
    <n v="444594"/>
    <d v="2012-06-26T00:00:00"/>
    <n v="299.7"/>
    <m/>
    <x v="201"/>
    <s v="AA"/>
    <s v="P"/>
    <s v="6180 - TRAVEL EXPENSE"/>
    <x v="1"/>
    <s v="Water Service Corporation"/>
    <s v="CORP"/>
    <s v="CORP"/>
  </r>
  <r>
    <n v="102"/>
    <n v="102112"/>
    <x v="8"/>
    <m/>
    <s v="Sowell, George W."/>
    <s v="PV"/>
    <n v="444595"/>
    <d v="2012-06-26T00:00:00"/>
    <n v="44.85"/>
    <m/>
    <x v="202"/>
    <s v="AA"/>
    <s v="P"/>
    <s v="6180 - TRAVEL EXPENSE"/>
    <x v="8"/>
    <s v="Water Service Corporation"/>
    <s v="CORP"/>
    <s v="CORP"/>
  </r>
  <r>
    <n v="102"/>
    <n v="102112"/>
    <x v="4"/>
    <m/>
    <s v="Sowell, George W."/>
    <s v="PV"/>
    <n v="444595"/>
    <d v="2012-06-26T00:00:00"/>
    <n v="35.979999999999997"/>
    <m/>
    <x v="203"/>
    <s v="AA"/>
    <s v="P"/>
    <s v="6180 - TRAVEL EXPENSE"/>
    <x v="4"/>
    <s v="Water Service Corporation"/>
    <s v="CORP"/>
    <s v="CORP"/>
  </r>
  <r>
    <n v="102"/>
    <n v="102112"/>
    <x v="1"/>
    <m/>
    <s v="Sowell, George W."/>
    <s v="PV"/>
    <n v="444595"/>
    <d v="2012-06-26T00:00:00"/>
    <n v="355.11"/>
    <m/>
    <x v="204"/>
    <s v="AA"/>
    <s v="P"/>
    <s v="6180 - TRAVEL EXPENSE"/>
    <x v="1"/>
    <s v="Water Service Corporation"/>
    <s v="CORP"/>
    <s v="CORP"/>
  </r>
  <r>
    <n v="102"/>
    <n v="102112"/>
    <x v="5"/>
    <m/>
    <s v="Sowell, George W."/>
    <s v="PV"/>
    <n v="444595"/>
    <d v="2012-06-26T00:00:00"/>
    <n v="249.6"/>
    <m/>
    <x v="205"/>
    <s v="AA"/>
    <s v="P"/>
    <s v="6180 - TRAVEL EXPENSE"/>
    <x v="5"/>
    <s v="Water Service Corporation"/>
    <s v="CORP"/>
    <s v="CORP"/>
  </r>
  <r>
    <n v="102"/>
    <n v="102112"/>
    <x v="7"/>
    <m/>
    <s v="Sowell, George W."/>
    <s v="PV"/>
    <n v="444595"/>
    <d v="2012-06-26T00:00:00"/>
    <n v="221.79"/>
    <m/>
    <x v="206"/>
    <s v="AA"/>
    <s v="P"/>
    <s v="6180 - TRAVEL EXPENSE"/>
    <x v="7"/>
    <s v="Water Service Corporation"/>
    <s v="CORP"/>
    <s v="CORP"/>
  </r>
  <r>
    <n v="102"/>
    <n v="102112"/>
    <x v="8"/>
    <m/>
    <s v="Sowell, George W."/>
    <s v="PV"/>
    <n v="444597"/>
    <d v="2012-06-26T00:00:00"/>
    <n v="64.75"/>
    <m/>
    <x v="207"/>
    <s v="AA"/>
    <s v="P"/>
    <s v="6180 - TRAVEL EXPENSE"/>
    <x v="8"/>
    <s v="Water Service Corporation"/>
    <s v="CORP"/>
    <s v="CORP"/>
  </r>
  <r>
    <n v="102"/>
    <n v="102112"/>
    <x v="4"/>
    <m/>
    <s v="Sowell, George W."/>
    <s v="PV"/>
    <n v="444597"/>
    <d v="2012-06-26T00:00:00"/>
    <n v="206.82"/>
    <m/>
    <x v="208"/>
    <s v="AA"/>
    <s v="P"/>
    <s v="6180 - TRAVEL EXPENSE"/>
    <x v="4"/>
    <s v="Water Service Corporation"/>
    <s v="CORP"/>
    <s v="CORP"/>
  </r>
  <r>
    <n v="102"/>
    <n v="102112"/>
    <x v="1"/>
    <m/>
    <s v="Sowell, George W."/>
    <s v="PV"/>
    <n v="444597"/>
    <d v="2012-06-26T00:00:00"/>
    <n v="427.67"/>
    <m/>
    <x v="209"/>
    <s v="AA"/>
    <s v="P"/>
    <s v="6180 - TRAVEL EXPENSE"/>
    <x v="1"/>
    <s v="Water Service Corporation"/>
    <s v="CORP"/>
    <s v="CORP"/>
  </r>
  <r>
    <n v="102"/>
    <n v="102112"/>
    <x v="5"/>
    <m/>
    <s v="Sowell, George W."/>
    <s v="PV"/>
    <n v="444597"/>
    <d v="2012-06-26T00:00:00"/>
    <n v="496.23"/>
    <m/>
    <x v="210"/>
    <s v="AA"/>
    <s v="P"/>
    <s v="6180 - TRAVEL EXPENSE"/>
    <x v="5"/>
    <s v="Water Service Corporation"/>
    <s v="CORP"/>
    <s v="CORP"/>
  </r>
  <r>
    <n v="102"/>
    <n v="102112"/>
    <x v="7"/>
    <m/>
    <s v="Sowell, George W."/>
    <s v="PV"/>
    <n v="444597"/>
    <d v="2012-06-26T00:00:00"/>
    <n v="223.96"/>
    <m/>
    <x v="211"/>
    <s v="AA"/>
    <s v="P"/>
    <s v="6180 - TRAVEL EXPENSE"/>
    <x v="7"/>
    <s v="Water Service Corporation"/>
    <s v="CORP"/>
    <s v="CORP"/>
  </r>
  <r>
    <n v="102"/>
    <n v="102107"/>
    <x v="4"/>
    <m/>
    <s v="Madison, Charles P."/>
    <s v="PV"/>
    <n v="445806"/>
    <d v="2012-06-29T00:00:00"/>
    <n v="94.92"/>
    <m/>
    <x v="212"/>
    <s v="AA"/>
    <s v="P"/>
    <s v="6180 - TRAVEL EXPENSE"/>
    <x v="4"/>
    <s v="Water Service Corporation"/>
    <s v="CORP"/>
    <s v="CORP"/>
  </r>
  <r>
    <n v="102"/>
    <n v="102103"/>
    <x v="6"/>
    <m/>
    <s v="Kulov, Michael B"/>
    <s v="PV"/>
    <n v="445929"/>
    <d v="2012-07-02T00:00:00"/>
    <n v="16.87"/>
    <m/>
    <x v="213"/>
    <s v="AA"/>
    <s v="P"/>
    <s v="5850 - OFFICE EXPENSE"/>
    <x v="6"/>
    <s v="Water Service Corporation"/>
    <s v="CORP"/>
    <s v="CORP"/>
  </r>
  <r>
    <n v="102"/>
    <n v="102107"/>
    <x v="8"/>
    <m/>
    <s v="Sudduth, Donald E."/>
    <s v="PV"/>
    <n v="446868"/>
    <d v="2012-07-05T00:00:00"/>
    <n v="25"/>
    <m/>
    <x v="33"/>
    <s v="AA"/>
    <s v="P"/>
    <s v="6180 - TRAVEL EXPENSE"/>
    <x v="8"/>
    <s v="Water Service Corporation"/>
    <s v="CORP"/>
    <s v="CORP"/>
  </r>
  <r>
    <n v="102"/>
    <n v="102106"/>
    <x v="8"/>
    <m/>
    <s v="Sudduth, Donald E."/>
    <s v="PV"/>
    <n v="446868"/>
    <d v="2012-07-05T00:00:00"/>
    <n v="10"/>
    <m/>
    <x v="143"/>
    <s v="AA"/>
    <s v="P"/>
    <s v="6180 - TRAVEL EXPENSE"/>
    <x v="8"/>
    <s v="Water Service Corporation"/>
    <s v="CORP"/>
    <s v="CORP"/>
  </r>
  <r>
    <n v="102"/>
    <n v="102107"/>
    <x v="4"/>
    <m/>
    <s v="Sudduth, Donald E."/>
    <s v="PV"/>
    <n v="446868"/>
    <d v="2012-07-05T00:00:00"/>
    <n v="146.09"/>
    <m/>
    <x v="214"/>
    <s v="AA"/>
    <s v="P"/>
    <s v="6180 - TRAVEL EXPENSE"/>
    <x v="4"/>
    <s v="Water Service Corporation"/>
    <s v="CORP"/>
    <s v="CORP"/>
  </r>
  <r>
    <n v="102"/>
    <n v="102106"/>
    <x v="4"/>
    <m/>
    <s v="Sudduth, Donald E."/>
    <s v="PV"/>
    <n v="446868"/>
    <d v="2012-07-05T00:00:00"/>
    <n v="349.95"/>
    <m/>
    <x v="215"/>
    <s v="AA"/>
    <s v="P"/>
    <s v="6180 - TRAVEL EXPENSE"/>
    <x v="4"/>
    <s v="Water Service Corporation"/>
    <s v="CORP"/>
    <s v="CORP"/>
  </r>
  <r>
    <n v="102"/>
    <n v="102104"/>
    <x v="4"/>
    <m/>
    <s v="Sudduth, Donald E."/>
    <s v="PV"/>
    <n v="446868"/>
    <d v="2012-07-05T00:00:00"/>
    <n v="114.16"/>
    <m/>
    <x v="216"/>
    <s v="AA"/>
    <s v="P"/>
    <s v="6180 - TRAVEL EXPENSE"/>
    <x v="4"/>
    <s v="Water Service Corporation"/>
    <s v="CORP"/>
    <s v="CORP"/>
  </r>
  <r>
    <n v="102"/>
    <n v="102107"/>
    <x v="5"/>
    <m/>
    <s v="Sudduth, Donald E."/>
    <s v="PV"/>
    <n v="446868"/>
    <d v="2012-07-05T00:00:00"/>
    <n v="556.6"/>
    <m/>
    <x v="217"/>
    <s v="AA"/>
    <s v="P"/>
    <s v="6180 - TRAVEL EXPENSE"/>
    <x v="5"/>
    <s v="Water Service Corporation"/>
    <s v="CORP"/>
    <s v="CORP"/>
  </r>
  <r>
    <n v="102"/>
    <n v="102104"/>
    <x v="2"/>
    <m/>
    <s v="Lingeman, Samuel W."/>
    <s v="PV"/>
    <n v="446870"/>
    <d v="2012-07-05T00:00:00"/>
    <n v="79.989999999999995"/>
    <m/>
    <x v="7"/>
    <s v="AA"/>
    <s v="P"/>
    <s v="5925 - OFFICE UTILITIES/MAINTEN"/>
    <x v="2"/>
    <s v="Water Service Corporation"/>
    <s v="CORP"/>
    <s v="CORP"/>
  </r>
  <r>
    <n v="102"/>
    <n v="102106"/>
    <x v="1"/>
    <m/>
    <s v="Tackett, Samantha R."/>
    <s v="PV"/>
    <n v="446871"/>
    <d v="2012-07-05T00:00:00"/>
    <n v="72.150000000000006"/>
    <m/>
    <x v="218"/>
    <s v="AA"/>
    <s v="P"/>
    <s v="6180 - TRAVEL EXPENSE"/>
    <x v="1"/>
    <s v="Water Service Corporation"/>
    <s v="CORP"/>
    <s v="CORP"/>
  </r>
  <r>
    <n v="102"/>
    <n v="102106"/>
    <x v="1"/>
    <m/>
    <s v="Silva, Lisa M."/>
    <s v="PV"/>
    <n v="446881"/>
    <d v="2012-07-05T00:00:00"/>
    <n v="39.96"/>
    <m/>
    <x v="219"/>
    <s v="AA"/>
    <s v="P"/>
    <s v="6180 - TRAVEL EXPENSE"/>
    <x v="1"/>
    <s v="Water Service Corporation"/>
    <s v="CORP"/>
    <s v="CORP"/>
  </r>
  <r>
    <n v="102"/>
    <n v="102107"/>
    <x v="0"/>
    <m/>
    <s v="Sparrow, Lisa A."/>
    <s v="PV"/>
    <n v="447615"/>
    <d v="2012-07-10T00:00:00"/>
    <n v="11.1"/>
    <m/>
    <x v="220"/>
    <s v="AA"/>
    <s v="P"/>
    <s v="6180 - TRAVEL EXPENSE"/>
    <x v="0"/>
    <s v="Water Service Corporation"/>
    <s v="CORP"/>
    <s v="CORP"/>
  </r>
  <r>
    <n v="102"/>
    <n v="102107"/>
    <x v="5"/>
    <m/>
    <s v="Sparrow, Lisa A."/>
    <s v="PV"/>
    <n v="447615"/>
    <d v="2012-07-10T00:00:00"/>
    <n v="1359.01"/>
    <m/>
    <x v="221"/>
    <s v="AA"/>
    <s v="P"/>
    <s v="6180 - TRAVEL EXPENSE"/>
    <x v="5"/>
    <s v="Water Service Corporation"/>
    <s v="CORP"/>
    <s v="CORP"/>
  </r>
  <r>
    <n v="102"/>
    <n v="102107"/>
    <x v="2"/>
    <m/>
    <s v="Sparrow, Lisa A."/>
    <s v="PV"/>
    <n v="447615"/>
    <d v="2012-07-10T00:00:00"/>
    <n v="581.88"/>
    <m/>
    <x v="222"/>
    <s v="AA"/>
    <s v="P"/>
    <s v="5925 - OFFICE UTILITIES/MAINTEN"/>
    <x v="2"/>
    <s v="Water Service Corporation"/>
    <s v="CORP"/>
    <s v="CORP"/>
  </r>
  <r>
    <n v="102"/>
    <n v="102107"/>
    <x v="15"/>
    <m/>
    <s v="Sparrow, Lisa A."/>
    <s v="PV"/>
    <n v="447615"/>
    <d v="2012-07-10T00:00:00"/>
    <n v="125.62"/>
    <m/>
    <x v="223"/>
    <s v="AA"/>
    <s v="P"/>
    <s v="5780 - MISCELLANEOUS EXPENSE"/>
    <x v="15"/>
    <s v="Water Service Corporation"/>
    <s v="CORP"/>
    <s v="CORP"/>
  </r>
  <r>
    <n v="102"/>
    <n v="102102"/>
    <x v="2"/>
    <m/>
    <s v="Lubertozzi, Steven M."/>
    <s v="PV"/>
    <n v="447632"/>
    <d v="2012-07-10T00:00:00"/>
    <n v="274.37"/>
    <m/>
    <x v="224"/>
    <s v="AA"/>
    <s v="P"/>
    <s v="5925 - OFFICE UTILITIES/MAINTEN"/>
    <x v="2"/>
    <s v="Water Service Corporation"/>
    <s v="CORP"/>
    <s v="CORP"/>
  </r>
  <r>
    <n v="102"/>
    <n v="102104"/>
    <x v="2"/>
    <m/>
    <s v="Andrejko, James"/>
    <s v="PV"/>
    <n v="447949"/>
    <d v="2012-07-11T00:00:00"/>
    <n v="50"/>
    <m/>
    <x v="87"/>
    <s v="AA"/>
    <s v="P"/>
    <s v="5925 - OFFICE UTILITIES/MAINTEN"/>
    <x v="2"/>
    <s v="Water Service Corporation"/>
    <s v="CORP"/>
    <s v="CORP"/>
  </r>
  <r>
    <n v="102"/>
    <n v="102106"/>
    <x v="4"/>
    <m/>
    <s v="Fragos, Marc"/>
    <s v="PV"/>
    <n v="447999"/>
    <d v="2012-07-11T00:00:00"/>
    <n v="29.32"/>
    <m/>
    <x v="225"/>
    <s v="AA"/>
    <s v="P"/>
    <s v="6180 - TRAVEL EXPENSE"/>
    <x v="4"/>
    <s v="Water Service Corporation"/>
    <s v="CORP"/>
    <s v="CORP"/>
  </r>
  <r>
    <n v="102"/>
    <n v="102106"/>
    <x v="1"/>
    <m/>
    <s v="Fragos, Marc"/>
    <s v="PV"/>
    <n v="447999"/>
    <d v="2012-07-11T00:00:00"/>
    <n v="388.54"/>
    <m/>
    <x v="226"/>
    <s v="AA"/>
    <s v="P"/>
    <s v="6180 - TRAVEL EXPENSE"/>
    <x v="1"/>
    <s v="Water Service Corporation"/>
    <s v="CORP"/>
    <s v="CORP"/>
  </r>
  <r>
    <n v="102"/>
    <n v="102106"/>
    <x v="7"/>
    <m/>
    <s v="Fragos, Marc"/>
    <s v="PV"/>
    <n v="447999"/>
    <d v="2012-07-11T00:00:00"/>
    <n v="518.58000000000004"/>
    <m/>
    <x v="227"/>
    <s v="AA"/>
    <s v="P"/>
    <s v="6180 - TRAVEL EXPENSE"/>
    <x v="7"/>
    <s v="Water Service Corporation"/>
    <s v="CORP"/>
    <s v="CORP"/>
  </r>
  <r>
    <n v="102"/>
    <n v="102106"/>
    <x v="16"/>
    <m/>
    <s v="Fragos, Marc"/>
    <s v="PV"/>
    <n v="447999"/>
    <d v="2012-07-11T00:00:00"/>
    <n v="481.46"/>
    <m/>
    <x v="228"/>
    <s v="AA"/>
    <s v="P"/>
    <s v="5620 - EMPLOYEE BENEFITS"/>
    <x v="16"/>
    <s v="Water Service Corporation"/>
    <s v="CORP"/>
    <s v="CORP"/>
  </r>
  <r>
    <n v="102"/>
    <n v="102107"/>
    <x v="16"/>
    <m/>
    <s v="Haver, Mark R."/>
    <s v="PV"/>
    <n v="448168"/>
    <d v="2012-07-11T00:00:00"/>
    <n v="124.49"/>
    <m/>
    <x v="229"/>
    <s v="AA"/>
    <s v="P"/>
    <s v="5620 - EMPLOYEE BENEFITS"/>
    <x v="16"/>
    <s v="Water Service Corporation"/>
    <s v="CORP"/>
    <s v="CORP"/>
  </r>
  <r>
    <n v="102"/>
    <n v="102106"/>
    <x v="4"/>
    <m/>
    <s v="Self, Rose D."/>
    <s v="PV"/>
    <n v="450021"/>
    <d v="2012-07-19T00:00:00"/>
    <n v="128.63999999999999"/>
    <m/>
    <x v="230"/>
    <s v="AA"/>
    <s v="P"/>
    <s v="6180 - TRAVEL EXPENSE"/>
    <x v="4"/>
    <s v="Water Service Corporation"/>
    <s v="CORP"/>
    <s v="CORP"/>
  </r>
  <r>
    <n v="102"/>
    <n v="102106"/>
    <x v="4"/>
    <m/>
    <s v="Robinson, Vanessa F."/>
    <s v="PV"/>
    <n v="451532"/>
    <d v="2012-07-25T00:00:00"/>
    <n v="107.31"/>
    <m/>
    <x v="231"/>
    <s v="AA"/>
    <s v="P"/>
    <s v="6180 - TRAVEL EXPENSE"/>
    <x v="4"/>
    <s v="Water Service Corporation"/>
    <s v="CORP"/>
    <s v="CORP"/>
  </r>
  <r>
    <n v="102"/>
    <n v="102106"/>
    <x v="1"/>
    <m/>
    <s v="Robinson, Vanessa F."/>
    <s v="PV"/>
    <n v="451532"/>
    <d v="2012-07-25T00:00:00"/>
    <n v="37.74"/>
    <m/>
    <x v="232"/>
    <s v="AA"/>
    <s v="P"/>
    <s v="6180 - TRAVEL EXPENSE"/>
    <x v="1"/>
    <s v="Water Service Corporation"/>
    <s v="CORP"/>
    <s v="CORP"/>
  </r>
  <r>
    <n v="102"/>
    <n v="102106"/>
    <x v="5"/>
    <m/>
    <s v="Robinson, Vanessa F."/>
    <s v="PV"/>
    <n v="451532"/>
    <d v="2012-07-25T00:00:00"/>
    <n v="25"/>
    <m/>
    <x v="33"/>
    <s v="AA"/>
    <s v="P"/>
    <s v="6180 - TRAVEL EXPENSE"/>
    <x v="5"/>
    <s v="Water Service Corporation"/>
    <s v="CORP"/>
    <s v="CORP"/>
  </r>
  <r>
    <n v="102"/>
    <n v="102106"/>
    <x v="4"/>
    <m/>
    <s v="Tackett, Samantha R."/>
    <s v="PV"/>
    <n v="451535"/>
    <d v="2012-07-25T00:00:00"/>
    <n v="29.99"/>
    <m/>
    <x v="233"/>
    <s v="AA"/>
    <s v="P"/>
    <s v="6180 - TRAVEL EXPENSE"/>
    <x v="4"/>
    <s v="Water Service Corporation"/>
    <s v="CORP"/>
    <s v="CORP"/>
  </r>
  <r>
    <n v="102"/>
    <n v="102106"/>
    <x v="1"/>
    <m/>
    <s v="Tackett, Samantha R."/>
    <s v="PV"/>
    <n v="451535"/>
    <d v="2012-07-25T00:00:00"/>
    <n v="147.63"/>
    <m/>
    <x v="234"/>
    <s v="AA"/>
    <s v="P"/>
    <s v="6180 - TRAVEL EXPENSE"/>
    <x v="1"/>
    <s v="Water Service Corporation"/>
    <s v="CORP"/>
    <s v="CORP"/>
  </r>
  <r>
    <n v="102"/>
    <n v="102107"/>
    <x v="16"/>
    <m/>
    <s v="Peacock II, Gary M."/>
    <s v="PV"/>
    <n v="451575"/>
    <d v="2012-07-24T00:00:00"/>
    <n v="45.85"/>
    <m/>
    <x v="235"/>
    <s v="AA"/>
    <s v="P"/>
    <s v="5620 - EMPLOYEE BENEFITS"/>
    <x v="16"/>
    <s v="Water Service Corporation"/>
    <s v="CORP"/>
    <s v="CORP"/>
  </r>
  <r>
    <n v="102"/>
    <n v="102106"/>
    <x v="3"/>
    <m/>
    <s v="Fragos, Marc"/>
    <s v="PV"/>
    <n v="451775"/>
    <d v="2012-07-26T00:00:00"/>
    <n v="211.99"/>
    <m/>
    <x v="236"/>
    <s v="AA"/>
    <s v="P"/>
    <s v="5850 - OFFICE EXPENSE"/>
    <x v="3"/>
    <s v="Water Service Corporation"/>
    <s v="CORP"/>
    <s v="CORP"/>
  </r>
  <r>
    <n v="102"/>
    <n v="102103"/>
    <x v="3"/>
    <m/>
    <s v="Malecki, Krzysztof"/>
    <s v="PV"/>
    <n v="453529"/>
    <d v="2012-08-02T00:00:00"/>
    <n v="4.58"/>
    <m/>
    <x v="237"/>
    <s v="AA"/>
    <s v="P"/>
    <s v="5850 - OFFICE EXPENSE"/>
    <x v="3"/>
    <s v="Water Service Corporation"/>
    <s v="CORP"/>
    <s v="CORP"/>
  </r>
  <r>
    <n v="102"/>
    <n v="102101"/>
    <x v="0"/>
    <m/>
    <s v="Kim, Christine"/>
    <s v="PV"/>
    <n v="453530"/>
    <d v="2012-08-02T00:00:00"/>
    <n v="37.54"/>
    <m/>
    <x v="238"/>
    <s v="AA"/>
    <s v="P"/>
    <s v="6180 - TRAVEL EXPENSE"/>
    <x v="0"/>
    <s v="Water Service Corporation"/>
    <s v="CORP"/>
    <s v="CORP"/>
  </r>
  <r>
    <n v="102"/>
    <n v="102101"/>
    <x v="2"/>
    <m/>
    <s v="Kim, Christine"/>
    <s v="PV"/>
    <n v="453530"/>
    <d v="2012-08-02T00:00:00"/>
    <n v="96.03"/>
    <m/>
    <x v="239"/>
    <s v="AA"/>
    <s v="P"/>
    <s v="5925 - OFFICE UTILITIES/MAINTEN"/>
    <x v="2"/>
    <s v="Water Service Corporation"/>
    <s v="CORP"/>
    <s v="CORP"/>
  </r>
  <r>
    <n v="102"/>
    <n v="102107"/>
    <x v="1"/>
    <m/>
    <s v="Stover, John R."/>
    <s v="PV"/>
    <n v="453531"/>
    <d v="2012-08-02T00:00:00"/>
    <n v="56.75"/>
    <m/>
    <x v="240"/>
    <s v="AA"/>
    <s v="P"/>
    <s v="6180 - TRAVEL EXPENSE"/>
    <x v="1"/>
    <s v="Water Service Corporation"/>
    <s v="CORP"/>
    <s v="CORP"/>
  </r>
  <r>
    <n v="102"/>
    <n v="102107"/>
    <x v="7"/>
    <m/>
    <s v="Stover, John R."/>
    <s v="PV"/>
    <n v="453531"/>
    <d v="2012-08-02T00:00:00"/>
    <n v="139.87"/>
    <m/>
    <x v="241"/>
    <s v="AA"/>
    <s v="P"/>
    <s v="6180 - TRAVEL EXPENSE"/>
    <x v="7"/>
    <s v="Water Service Corporation"/>
    <s v="CORP"/>
    <s v="CORP"/>
  </r>
  <r>
    <n v="102"/>
    <n v="102104"/>
    <x v="2"/>
    <m/>
    <s v="Ostler, Tom G."/>
    <s v="PV"/>
    <n v="453532"/>
    <d v="2012-08-02T00:00:00"/>
    <n v="59.99"/>
    <m/>
    <x v="24"/>
    <s v="AA"/>
    <s v="P"/>
    <s v="5925 - OFFICE UTILITIES/MAINTEN"/>
    <x v="2"/>
    <s v="Water Service Corporation"/>
    <s v="CORP"/>
    <s v="CORP"/>
  </r>
  <r>
    <n v="102"/>
    <n v="102102"/>
    <x v="8"/>
    <m/>
    <s v="Lubertozzi, Steven M."/>
    <s v="PV"/>
    <n v="453534"/>
    <d v="2012-08-02T00:00:00"/>
    <n v="99"/>
    <m/>
    <x v="56"/>
    <s v="AA"/>
    <s v="P"/>
    <s v="6180 - TRAVEL EXPENSE"/>
    <x v="8"/>
    <s v="Water Service Corporation"/>
    <s v="CORP"/>
    <s v="CORP"/>
  </r>
  <r>
    <n v="102"/>
    <n v="102102"/>
    <x v="4"/>
    <m/>
    <s v="Lubertozzi, Steven M."/>
    <s v="PV"/>
    <n v="453534"/>
    <d v="2012-08-02T00:00:00"/>
    <n v="61.7"/>
    <m/>
    <x v="242"/>
    <s v="AA"/>
    <s v="P"/>
    <s v="6180 - TRAVEL EXPENSE"/>
    <x v="4"/>
    <s v="Water Service Corporation"/>
    <s v="CORP"/>
    <s v="CORP"/>
  </r>
  <r>
    <n v="102"/>
    <n v="102102"/>
    <x v="1"/>
    <m/>
    <s v="Lubertozzi, Steven M."/>
    <s v="PV"/>
    <n v="453534"/>
    <d v="2012-08-02T00:00:00"/>
    <n v="80"/>
    <m/>
    <x v="243"/>
    <s v="AA"/>
    <s v="P"/>
    <s v="6180 - TRAVEL EXPENSE"/>
    <x v="1"/>
    <s v="Water Service Corporation"/>
    <s v="CORP"/>
    <s v="CORP"/>
  </r>
  <r>
    <n v="102"/>
    <n v="102102"/>
    <x v="5"/>
    <m/>
    <s v="Lubertozzi, Steven M."/>
    <s v="PV"/>
    <n v="453534"/>
    <d v="2012-08-02T00:00:00"/>
    <n v="827.56"/>
    <m/>
    <x v="244"/>
    <s v="AA"/>
    <s v="P"/>
    <s v="6180 - TRAVEL EXPENSE"/>
    <x v="5"/>
    <s v="Water Service Corporation"/>
    <s v="CORP"/>
    <s v="CORP"/>
  </r>
  <r>
    <n v="102"/>
    <n v="102102"/>
    <x v="7"/>
    <m/>
    <s v="Lubertozzi, Steven M."/>
    <s v="PV"/>
    <n v="453534"/>
    <d v="2012-08-02T00:00:00"/>
    <n v="600.75"/>
    <m/>
    <x v="245"/>
    <s v="AA"/>
    <s v="P"/>
    <s v="6180 - TRAVEL EXPENSE"/>
    <x v="7"/>
    <s v="Water Service Corporation"/>
    <s v="CORP"/>
    <s v="CORP"/>
  </r>
  <r>
    <n v="102"/>
    <n v="102101"/>
    <x v="4"/>
    <m/>
    <s v="Andrejko, James"/>
    <s v="PV"/>
    <n v="454795"/>
    <d v="2012-08-07T00:00:00"/>
    <n v="97.4"/>
    <m/>
    <x v="246"/>
    <s v="AA"/>
    <s v="P"/>
    <s v="6180 - TRAVEL EXPENSE"/>
    <x v="4"/>
    <s v="Water Service Corporation"/>
    <s v="CORP"/>
    <s v="CORP"/>
  </r>
  <r>
    <n v="102"/>
    <n v="102104"/>
    <x v="2"/>
    <m/>
    <s v="Andrejko, James"/>
    <s v="PV"/>
    <n v="454795"/>
    <d v="2012-08-07T00:00:00"/>
    <n v="50"/>
    <m/>
    <x v="87"/>
    <s v="AA"/>
    <s v="P"/>
    <s v="5925 - OFFICE UTILITIES/MAINTEN"/>
    <x v="2"/>
    <s v="Water Service Corporation"/>
    <s v="CORP"/>
    <s v="CORP"/>
  </r>
  <r>
    <n v="102"/>
    <n v="102107"/>
    <x v="8"/>
    <m/>
    <s v="Sparrow, Lisa A."/>
    <s v="PV"/>
    <n v="455090"/>
    <d v="2012-08-08T00:00:00"/>
    <n v="165"/>
    <m/>
    <x v="247"/>
    <s v="AA"/>
    <s v="P"/>
    <s v="6180 - TRAVEL EXPENSE"/>
    <x v="8"/>
    <s v="Water Service Corporation"/>
    <s v="CORP"/>
    <s v="CORP"/>
  </r>
  <r>
    <n v="102"/>
    <n v="102107"/>
    <x v="4"/>
    <m/>
    <s v="Sparrow, Lisa A."/>
    <s v="PV"/>
    <n v="455090"/>
    <d v="2012-08-08T00:00:00"/>
    <n v="703.86"/>
    <m/>
    <x v="248"/>
    <s v="AA"/>
    <s v="P"/>
    <s v="6180 - TRAVEL EXPENSE"/>
    <x v="4"/>
    <s v="Water Service Corporation"/>
    <s v="CORP"/>
    <s v="CORP"/>
  </r>
  <r>
    <n v="102"/>
    <n v="102107"/>
    <x v="1"/>
    <m/>
    <s v="Sparrow, Lisa A."/>
    <s v="PV"/>
    <n v="455090"/>
    <d v="2012-08-08T00:00:00"/>
    <n v="54.95"/>
    <m/>
    <x v="249"/>
    <s v="AA"/>
    <s v="P"/>
    <s v="6180 - TRAVEL EXPENSE"/>
    <x v="1"/>
    <s v="Water Service Corporation"/>
    <s v="CORP"/>
    <s v="CORP"/>
  </r>
  <r>
    <n v="102"/>
    <n v="102107"/>
    <x v="1"/>
    <m/>
    <s v="Sparrow, Lisa A."/>
    <s v="PV"/>
    <n v="455090"/>
    <d v="2012-08-08T00:00:00"/>
    <n v="223.56"/>
    <m/>
    <x v="250"/>
    <s v="AA"/>
    <s v="P"/>
    <s v="6180 - TRAVEL EXPENSE"/>
    <x v="1"/>
    <s v="Water Service Corporation"/>
    <s v="CORP"/>
    <s v="CORP"/>
  </r>
  <r>
    <n v="102"/>
    <n v="102107"/>
    <x v="5"/>
    <m/>
    <s v="Sparrow, Lisa A."/>
    <s v="PV"/>
    <n v="455090"/>
    <d v="2012-08-08T00:00:00"/>
    <n v="100"/>
    <m/>
    <x v="30"/>
    <s v="AA"/>
    <s v="P"/>
    <s v="6180 - TRAVEL EXPENSE"/>
    <x v="5"/>
    <s v="Water Service Corporation"/>
    <s v="CORP"/>
    <s v="CORP"/>
  </r>
  <r>
    <n v="102"/>
    <n v="102107"/>
    <x v="5"/>
    <m/>
    <s v="Sparrow, Lisa A."/>
    <s v="PV"/>
    <n v="455090"/>
    <d v="2012-08-08T00:00:00"/>
    <n v="771"/>
    <m/>
    <x v="251"/>
    <s v="AA"/>
    <s v="P"/>
    <s v="6180 - TRAVEL EXPENSE"/>
    <x v="5"/>
    <s v="Water Service Corporation"/>
    <s v="CORP"/>
    <s v="CORP"/>
  </r>
  <r>
    <n v="102"/>
    <n v="102107"/>
    <x v="7"/>
    <m/>
    <s v="Sparrow, Lisa A."/>
    <s v="PV"/>
    <n v="455090"/>
    <d v="2012-08-08T00:00:00"/>
    <n v="1107"/>
    <m/>
    <x v="252"/>
    <s v="AA"/>
    <s v="P"/>
    <s v="6180 - TRAVEL EXPENSE"/>
    <x v="7"/>
    <s v="Water Service Corporation"/>
    <s v="CORP"/>
    <s v="CORP"/>
  </r>
  <r>
    <n v="102"/>
    <n v="102107"/>
    <x v="2"/>
    <m/>
    <s v="Sparrow, Lisa A."/>
    <s v="PV"/>
    <n v="455090"/>
    <d v="2012-08-08T00:00:00"/>
    <n v="223.81"/>
    <m/>
    <x v="253"/>
    <s v="AA"/>
    <s v="P"/>
    <s v="5925 - OFFICE UTILITIES/MAINTEN"/>
    <x v="2"/>
    <s v="Water Service Corporation"/>
    <s v="CORP"/>
    <s v="CORP"/>
  </r>
  <r>
    <n v="102"/>
    <n v="102107"/>
    <x v="3"/>
    <m/>
    <s v="Sparrow, Lisa A."/>
    <s v="PV"/>
    <n v="455090"/>
    <d v="2012-08-08T00:00:00"/>
    <n v="64.41"/>
    <m/>
    <x v="254"/>
    <s v="AA"/>
    <s v="P"/>
    <s v="5850 - OFFICE EXPENSE"/>
    <x v="3"/>
    <s v="Water Service Corporation"/>
    <s v="CORP"/>
    <s v="CORP"/>
  </r>
  <r>
    <n v="102"/>
    <n v="102107"/>
    <x v="9"/>
    <m/>
    <s v="Stover, John R."/>
    <s v="PV"/>
    <n v="455092"/>
    <d v="2012-08-08T00:00:00"/>
    <n v="120"/>
    <m/>
    <x v="255"/>
    <s v="AA"/>
    <s v="P"/>
    <s v="5780 - MISCELLANEOUS EXPENSE"/>
    <x v="9"/>
    <s v="Water Service Corporation"/>
    <s v="CORP"/>
    <s v="CORP"/>
  </r>
  <r>
    <n v="102"/>
    <n v="102102"/>
    <x v="9"/>
    <m/>
    <s v="Shrake, Brian W."/>
    <s v="PV"/>
    <n v="455491"/>
    <d v="2012-08-09T00:00:00"/>
    <n v="220"/>
    <m/>
    <x v="256"/>
    <s v="AA"/>
    <s v="P"/>
    <s v="5780 - MISCELLANEOUS EXPENSE"/>
    <x v="9"/>
    <s v="Water Service Corporation"/>
    <s v="CORP"/>
    <s v="CORP"/>
  </r>
  <r>
    <n v="102"/>
    <n v="102102"/>
    <x v="17"/>
    <m/>
    <s v="Shrake, Brian W."/>
    <s v="PV"/>
    <n v="455491"/>
    <d v="2012-08-09T00:00:00"/>
    <n v="91.5"/>
    <m/>
    <x v="257"/>
    <s v="AA"/>
    <s v="P"/>
    <s v="5780 - MISCELLANEOUS EXPENSE"/>
    <x v="17"/>
    <s v="Water Service Corporation"/>
    <s v="CORP"/>
    <s v="CORP"/>
  </r>
  <r>
    <n v="102"/>
    <n v="102106"/>
    <x v="1"/>
    <m/>
    <s v="Silva, Lisa M."/>
    <s v="PV"/>
    <n v="457119"/>
    <d v="2012-08-15T00:00:00"/>
    <n v="33.299999999999997"/>
    <m/>
    <x v="258"/>
    <s v="AA"/>
    <s v="P"/>
    <s v="6180 - TRAVEL EXPENSE"/>
    <x v="1"/>
    <s v="Water Service Corporation"/>
    <s v="CORP"/>
    <s v="CORP"/>
  </r>
  <r>
    <n v="102"/>
    <n v="102104"/>
    <x v="2"/>
    <m/>
    <s v="Lingeman, Samuel W."/>
    <s v="PV"/>
    <n v="457121"/>
    <d v="2012-08-15T00:00:00"/>
    <n v="79.989999999999995"/>
    <m/>
    <x v="7"/>
    <s v="AA"/>
    <s v="P"/>
    <s v="5925 - OFFICE UTILITIES/MAINTEN"/>
    <x v="2"/>
    <s v="Water Service Corporation"/>
    <s v="CORP"/>
    <s v="CORP"/>
  </r>
  <r>
    <n v="102"/>
    <n v="102106"/>
    <x v="4"/>
    <m/>
    <s v="Drury, Tara M"/>
    <s v="PV"/>
    <n v="457155"/>
    <d v="2012-08-16T00:00:00"/>
    <n v="10.55"/>
    <m/>
    <x v="259"/>
    <s v="AA"/>
    <s v="P"/>
    <s v="6180 - TRAVEL EXPENSE"/>
    <x v="4"/>
    <s v="Water Service Corporation"/>
    <s v="CORP"/>
    <s v="CORP"/>
  </r>
  <r>
    <n v="102"/>
    <n v="102104"/>
    <x v="5"/>
    <m/>
    <s v="Smutny, Thomas A."/>
    <s v="PV"/>
    <n v="458525"/>
    <d v="2012-08-22T00:00:00"/>
    <n v="249.6"/>
    <m/>
    <x v="205"/>
    <s v="AA"/>
    <s v="P"/>
    <s v="6180 - TRAVEL EXPENSE"/>
    <x v="5"/>
    <s v="Water Service Corporation"/>
    <s v="CORP"/>
    <s v="CORP"/>
  </r>
  <r>
    <n v="102"/>
    <n v="102104"/>
    <x v="2"/>
    <m/>
    <s v="Smutny, Thomas A."/>
    <s v="PV"/>
    <n v="458525"/>
    <d v="2012-08-22T00:00:00"/>
    <n v="400"/>
    <m/>
    <x v="260"/>
    <s v="AA"/>
    <s v="P"/>
    <s v="5925 - OFFICE UTILITIES/MAINTEN"/>
    <x v="2"/>
    <s v="Water Service Corporation"/>
    <s v="CORP"/>
    <s v="CORP"/>
  </r>
  <r>
    <n v="102"/>
    <n v="102104"/>
    <x v="10"/>
    <m/>
    <s v="Smutny, Thomas A."/>
    <s v="PV"/>
    <n v="458525"/>
    <d v="2012-08-22T00:00:00"/>
    <n v="21.24"/>
    <m/>
    <x v="261"/>
    <s v="AA"/>
    <s v="P"/>
    <s v="5730 - IT DEPARTMENT"/>
    <x v="10"/>
    <s v="Water Service Corporation"/>
    <s v="CORP"/>
    <s v="CORP"/>
  </r>
  <r>
    <n v="102"/>
    <n v="102112"/>
    <x v="1"/>
    <m/>
    <s v="Sowell, George W."/>
    <s v="PV"/>
    <n v="458527"/>
    <d v="2012-08-22T00:00:00"/>
    <n v="296.93"/>
    <m/>
    <x v="262"/>
    <s v="AA"/>
    <s v="P"/>
    <s v="6180 - TRAVEL EXPENSE"/>
    <x v="1"/>
    <s v="Water Service Corporation"/>
    <s v="CORP"/>
    <s v="CORP"/>
  </r>
  <r>
    <n v="102"/>
    <n v="102112"/>
    <x v="7"/>
    <m/>
    <s v="Sowell, George W."/>
    <s v="PV"/>
    <n v="458527"/>
    <d v="2012-08-22T00:00:00"/>
    <n v="73.760000000000005"/>
    <m/>
    <x v="263"/>
    <s v="AA"/>
    <s v="P"/>
    <s v="6180 - TRAVEL EXPENSE"/>
    <x v="7"/>
    <s v="Water Service Corporation"/>
    <s v="CORP"/>
    <s v="CORP"/>
  </r>
  <r>
    <n v="102"/>
    <n v="102103"/>
    <x v="16"/>
    <m/>
    <s v="Rumfelt, Dorothy M."/>
    <s v="PV"/>
    <n v="458529"/>
    <d v="2012-08-22T00:00:00"/>
    <n v="1625"/>
    <m/>
    <x v="264"/>
    <s v="AA"/>
    <s v="P"/>
    <s v="5620 - EMPLOYEE BENEFITS"/>
    <x v="16"/>
    <s v="Water Service Corporation"/>
    <s v="CORP"/>
    <s v="CORP"/>
  </r>
  <r>
    <n v="102"/>
    <n v="102106"/>
    <x v="4"/>
    <m/>
    <s v="Fragos, Marc"/>
    <s v="PV"/>
    <n v="458827"/>
    <d v="2012-08-23T00:00:00"/>
    <n v="312.10000000000002"/>
    <m/>
    <x v="265"/>
    <s v="AA"/>
    <s v="P"/>
    <s v="6180 - TRAVEL EXPENSE"/>
    <x v="4"/>
    <s v="Water Service Corporation"/>
    <s v="CORP"/>
    <s v="CORP"/>
  </r>
  <r>
    <n v="102"/>
    <n v="102106"/>
    <x v="4"/>
    <m/>
    <s v="Tackett, Samantha R."/>
    <s v="PV"/>
    <n v="460362"/>
    <d v="2012-08-30T00:00:00"/>
    <n v="20"/>
    <m/>
    <x v="266"/>
    <s v="AA"/>
    <s v="P"/>
    <s v="6180 - TRAVEL EXPENSE"/>
    <x v="4"/>
    <s v="Water Service Corporation"/>
    <s v="CORP"/>
    <s v="CORP"/>
  </r>
  <r>
    <n v="102"/>
    <n v="102106"/>
    <x v="1"/>
    <m/>
    <s v="Tackett, Samantha R."/>
    <s v="PV"/>
    <n v="460362"/>
    <d v="2012-08-30T00:00:00"/>
    <n v="2.2200000000000002"/>
    <m/>
    <x v="267"/>
    <s v="AA"/>
    <s v="P"/>
    <s v="6180 - TRAVEL EXPENSE"/>
    <x v="1"/>
    <s v="Water Service Corporation"/>
    <s v="CORP"/>
    <s v="CORP"/>
  </r>
  <r>
    <n v="102"/>
    <n v="102106"/>
    <x v="12"/>
    <m/>
    <s v="Tackett, Samantha R."/>
    <s v="PV"/>
    <n v="460362"/>
    <d v="2012-08-30T00:00:00"/>
    <n v="330.02"/>
    <m/>
    <x v="268"/>
    <s v="AA"/>
    <s v="P"/>
    <s v="5780 - MISCELLANEOUS EXPENSE"/>
    <x v="12"/>
    <s v="Water Service Corporation"/>
    <s v="CORP"/>
    <s v="CORP"/>
  </r>
  <r>
    <n v="102"/>
    <n v="102106"/>
    <x v="12"/>
    <m/>
    <s v="Robinson, Shona N."/>
    <s v="PV"/>
    <n v="460512"/>
    <d v="2012-08-30T00:00:00"/>
    <n v="123.05"/>
    <m/>
    <x v="269"/>
    <s v="AA"/>
    <s v="P"/>
    <s v="5780 - MISCELLANEOUS EXPENSE"/>
    <x v="12"/>
    <s v="Water Service Corporation"/>
    <s v="CORP"/>
    <s v="CORP"/>
  </r>
  <r>
    <n v="102"/>
    <n v="102106"/>
    <x v="8"/>
    <m/>
    <s v="Self, Rose D."/>
    <s v="PV"/>
    <n v="461331"/>
    <d v="2012-09-05T00:00:00"/>
    <n v="60"/>
    <m/>
    <x v="20"/>
    <s v="AA"/>
    <s v="P"/>
    <s v="6180 - TRAVEL EXPENSE"/>
    <x v="8"/>
    <s v="Water Service Corporation"/>
    <s v="CORP"/>
    <s v="CORP"/>
  </r>
  <r>
    <n v="102"/>
    <n v="102106"/>
    <x v="4"/>
    <m/>
    <s v="Self, Rose D."/>
    <s v="PV"/>
    <n v="461331"/>
    <d v="2012-09-05T00:00:00"/>
    <n v="17.46"/>
    <m/>
    <x v="270"/>
    <s v="AA"/>
    <s v="P"/>
    <s v="6180 - TRAVEL EXPENSE"/>
    <x v="4"/>
    <s v="Water Service Corporation"/>
    <s v="CORP"/>
    <s v="CORP"/>
  </r>
  <r>
    <n v="102"/>
    <n v="102106"/>
    <x v="1"/>
    <m/>
    <s v="Self, Rose D."/>
    <s v="PV"/>
    <n v="461331"/>
    <d v="2012-09-05T00:00:00"/>
    <n v="67.72"/>
    <m/>
    <x v="271"/>
    <s v="AA"/>
    <s v="P"/>
    <s v="6180 - TRAVEL EXPENSE"/>
    <x v="1"/>
    <s v="Water Service Corporation"/>
    <s v="CORP"/>
    <s v="CORP"/>
  </r>
  <r>
    <n v="102"/>
    <n v="102106"/>
    <x v="5"/>
    <m/>
    <s v="Self, Rose D."/>
    <s v="PV"/>
    <n v="461331"/>
    <d v="2012-09-05T00:00:00"/>
    <n v="305.60000000000002"/>
    <m/>
    <x v="272"/>
    <s v="AA"/>
    <s v="P"/>
    <s v="6180 - TRAVEL EXPENSE"/>
    <x v="5"/>
    <s v="Water Service Corporation"/>
    <s v="CORP"/>
    <s v="CORP"/>
  </r>
  <r>
    <n v="102"/>
    <n v="102106"/>
    <x v="18"/>
    <m/>
    <s v="Self, Rose D."/>
    <s v="PV"/>
    <n v="461331"/>
    <d v="2012-09-05T00:00:00"/>
    <n v="18"/>
    <m/>
    <x v="273"/>
    <s v="AA"/>
    <s v="P"/>
    <s v="5850 - OFFICE EXPENSE"/>
    <x v="18"/>
    <s v="Water Service Corporation"/>
    <s v="CORP"/>
    <s v="CORP"/>
  </r>
  <r>
    <n v="102"/>
    <n v="102106"/>
    <x v="12"/>
    <m/>
    <s v="Self, Rose D."/>
    <s v="PV"/>
    <n v="461331"/>
    <d v="2012-09-05T00:00:00"/>
    <n v="18.13"/>
    <m/>
    <x v="274"/>
    <s v="AA"/>
    <s v="P"/>
    <s v="5780 - MISCELLANEOUS EXPENSE"/>
    <x v="12"/>
    <s v="Water Service Corporation"/>
    <s v="CORP"/>
    <s v="CORP"/>
  </r>
  <r>
    <n v="102"/>
    <n v="102106"/>
    <x v="16"/>
    <m/>
    <s v="Self, Rose D."/>
    <s v="PV"/>
    <n v="461331"/>
    <d v="2012-09-05T00:00:00"/>
    <n v="44"/>
    <m/>
    <x v="275"/>
    <s v="AA"/>
    <s v="P"/>
    <s v="5620 - EMPLOYEE BENEFITS"/>
    <x v="16"/>
    <s v="Water Service Corporation"/>
    <s v="CORP"/>
    <s v="CORP"/>
  </r>
  <r>
    <n v="102"/>
    <n v="102107"/>
    <x v="8"/>
    <m/>
    <s v="Sparrow, Lisa A."/>
    <s v="PV"/>
    <n v="461485"/>
    <d v="2012-09-05T00:00:00"/>
    <n v="225"/>
    <m/>
    <x v="276"/>
    <s v="AA"/>
    <s v="P"/>
    <s v="6180 - TRAVEL EXPENSE"/>
    <x v="8"/>
    <s v="Water Service Corporation"/>
    <s v="CORP"/>
    <s v="CORP"/>
  </r>
  <r>
    <n v="102"/>
    <n v="102107"/>
    <x v="4"/>
    <m/>
    <s v="Sparrow, Lisa A."/>
    <s v="PV"/>
    <n v="461485"/>
    <d v="2012-09-05T00:00:00"/>
    <n v="1315.19"/>
    <m/>
    <x v="277"/>
    <s v="AA"/>
    <s v="P"/>
    <s v="6180 - TRAVEL EXPENSE"/>
    <x v="4"/>
    <s v="Water Service Corporation"/>
    <s v="CORP"/>
    <s v="CORP"/>
  </r>
  <r>
    <n v="102"/>
    <n v="102107"/>
    <x v="1"/>
    <m/>
    <s v="Sparrow, Lisa A."/>
    <s v="PV"/>
    <n v="461485"/>
    <d v="2012-09-05T00:00:00"/>
    <n v="998.14"/>
    <m/>
    <x v="278"/>
    <s v="AA"/>
    <s v="P"/>
    <s v="6180 - TRAVEL EXPENSE"/>
    <x v="1"/>
    <s v="Water Service Corporation"/>
    <s v="CORP"/>
    <s v="CORP"/>
  </r>
  <r>
    <n v="102"/>
    <n v="102107"/>
    <x v="7"/>
    <m/>
    <s v="Sparrow, Lisa A."/>
    <s v="PV"/>
    <n v="461485"/>
    <d v="2012-09-05T00:00:00"/>
    <n v="1412.32"/>
    <m/>
    <x v="279"/>
    <s v="AA"/>
    <s v="P"/>
    <s v="6180 - TRAVEL EXPENSE"/>
    <x v="7"/>
    <s v="Water Service Corporation"/>
    <s v="CORP"/>
    <s v="CORP"/>
  </r>
  <r>
    <n v="102"/>
    <n v="102107"/>
    <x v="2"/>
    <m/>
    <s v="Sparrow, Lisa A."/>
    <s v="PV"/>
    <n v="461485"/>
    <d v="2012-09-05T00:00:00"/>
    <n v="194.36"/>
    <m/>
    <x v="280"/>
    <s v="AA"/>
    <s v="P"/>
    <s v="5925 - OFFICE UTILITIES/MAINTEN"/>
    <x v="2"/>
    <s v="Water Service Corporation"/>
    <s v="CORP"/>
    <s v="CORP"/>
  </r>
  <r>
    <n v="102"/>
    <n v="102107"/>
    <x v="15"/>
    <m/>
    <s v="Sparrow, Lisa A."/>
    <s v="PV"/>
    <n v="461485"/>
    <d v="2012-09-05T00:00:00"/>
    <n v="114.95"/>
    <m/>
    <x v="281"/>
    <s v="AA"/>
    <s v="P"/>
    <s v="5780 - MISCELLANEOUS EXPENSE"/>
    <x v="15"/>
    <s v="Water Service Corporation"/>
    <s v="CORP"/>
    <s v="CORP"/>
  </r>
  <r>
    <n v="102"/>
    <n v="102107"/>
    <x v="14"/>
    <m/>
    <s v="Japczyk, James F."/>
    <s v="PV"/>
    <n v="461496"/>
    <d v="2012-09-05T00:00:00"/>
    <n v="30.97"/>
    <m/>
    <x v="282"/>
    <s v="AA"/>
    <s v="P"/>
    <s v="6210 - FLEET TRANSPORTATION EXP"/>
    <x v="14"/>
    <s v="Water Service Corporation"/>
    <s v="CORP"/>
    <s v="CORP"/>
  </r>
  <r>
    <n v="102"/>
    <n v="102107"/>
    <x v="8"/>
    <m/>
    <s v="Japczyk, James F."/>
    <s v="PV"/>
    <n v="461496"/>
    <d v="2012-09-05T00:00:00"/>
    <n v="185"/>
    <m/>
    <x v="283"/>
    <s v="AA"/>
    <s v="P"/>
    <s v="6180 - TRAVEL EXPENSE"/>
    <x v="8"/>
    <s v="Water Service Corporation"/>
    <s v="CORP"/>
    <s v="CORP"/>
  </r>
  <r>
    <n v="102"/>
    <n v="102107"/>
    <x v="0"/>
    <m/>
    <s v="Japczyk, James F."/>
    <s v="PV"/>
    <n v="461496"/>
    <d v="2012-09-05T00:00:00"/>
    <n v="46.6"/>
    <m/>
    <x v="284"/>
    <s v="AA"/>
    <s v="P"/>
    <s v="6180 - TRAVEL EXPENSE"/>
    <x v="0"/>
    <s v="Water Service Corporation"/>
    <s v="CORP"/>
    <s v="CORP"/>
  </r>
  <r>
    <n v="102"/>
    <n v="102107"/>
    <x v="4"/>
    <m/>
    <s v="Japczyk, James F."/>
    <s v="PV"/>
    <n v="461496"/>
    <d v="2012-09-05T00:00:00"/>
    <n v="198.27"/>
    <m/>
    <x v="285"/>
    <s v="AA"/>
    <s v="P"/>
    <s v="6180 - TRAVEL EXPENSE"/>
    <x v="4"/>
    <s v="Water Service Corporation"/>
    <s v="CORP"/>
    <s v="CORP"/>
  </r>
  <r>
    <n v="102"/>
    <n v="102107"/>
    <x v="1"/>
    <m/>
    <s v="Japczyk, James F."/>
    <s v="PV"/>
    <n v="461496"/>
    <d v="2012-09-05T00:00:00"/>
    <n v="229.68"/>
    <m/>
    <x v="286"/>
    <s v="AA"/>
    <s v="P"/>
    <s v="6180 - TRAVEL EXPENSE"/>
    <x v="1"/>
    <s v="Water Service Corporation"/>
    <s v="CORP"/>
    <s v="CORP"/>
  </r>
  <r>
    <n v="102"/>
    <n v="102107"/>
    <x v="5"/>
    <m/>
    <s v="Japczyk, James F."/>
    <s v="PV"/>
    <n v="461496"/>
    <d v="2012-09-05T00:00:00"/>
    <n v="490.6"/>
    <m/>
    <x v="287"/>
    <s v="AA"/>
    <s v="P"/>
    <s v="6180 - TRAVEL EXPENSE"/>
    <x v="5"/>
    <s v="Water Service Corporation"/>
    <s v="CORP"/>
    <s v="CORP"/>
  </r>
  <r>
    <n v="102"/>
    <n v="102107"/>
    <x v="7"/>
    <m/>
    <s v="Japczyk, James F."/>
    <s v="PV"/>
    <n v="461496"/>
    <d v="2012-09-05T00:00:00"/>
    <n v="1412.32"/>
    <m/>
    <x v="279"/>
    <s v="AA"/>
    <s v="P"/>
    <s v="6180 - TRAVEL EXPENSE"/>
    <x v="7"/>
    <s v="Water Service Corporation"/>
    <s v="CORP"/>
    <s v="CORP"/>
  </r>
  <r>
    <n v="102"/>
    <n v="102104"/>
    <x v="2"/>
    <m/>
    <s v="Ostler, Tom G."/>
    <s v="PV"/>
    <n v="461558"/>
    <d v="2012-09-05T00:00:00"/>
    <n v="56.99"/>
    <m/>
    <x v="288"/>
    <s v="AA"/>
    <s v="P"/>
    <s v="5925 - OFFICE UTILITIES/MAINTEN"/>
    <x v="2"/>
    <s v="Water Service Corporation"/>
    <s v="CORP"/>
    <s v="CORP"/>
  </r>
  <r>
    <n v="102"/>
    <n v="102104"/>
    <x v="4"/>
    <m/>
    <s v="Smutny, Thomas A."/>
    <s v="PV"/>
    <n v="461560"/>
    <d v="2012-09-05T00:00:00"/>
    <n v="28.3"/>
    <m/>
    <x v="289"/>
    <s v="AA"/>
    <s v="P"/>
    <s v="6180 - TRAVEL EXPENSE"/>
    <x v="4"/>
    <s v="Water Service Corporation"/>
    <s v="CORP"/>
    <s v="CORP"/>
  </r>
  <r>
    <n v="102"/>
    <n v="102104"/>
    <x v="1"/>
    <m/>
    <s v="Smutny, Thomas A."/>
    <s v="PV"/>
    <n v="461560"/>
    <d v="2012-09-05T00:00:00"/>
    <n v="247.5"/>
    <m/>
    <x v="290"/>
    <s v="AA"/>
    <s v="P"/>
    <s v="6180 - TRAVEL EXPENSE"/>
    <x v="1"/>
    <s v="Water Service Corporation"/>
    <s v="CORP"/>
    <s v="CORP"/>
  </r>
  <r>
    <n v="102"/>
    <n v="102104"/>
    <x v="5"/>
    <m/>
    <s v="Smutny, Thomas A."/>
    <s v="PV"/>
    <n v="461560"/>
    <d v="2012-09-05T00:00:00"/>
    <n v="50"/>
    <m/>
    <x v="87"/>
    <s v="AA"/>
    <s v="P"/>
    <s v="6180 - TRAVEL EXPENSE"/>
    <x v="5"/>
    <s v="Water Service Corporation"/>
    <s v="CORP"/>
    <s v="CORP"/>
  </r>
  <r>
    <n v="102"/>
    <n v="102104"/>
    <x v="2"/>
    <m/>
    <s v="Shimkus, Matthew D."/>
    <s v="PV"/>
    <n v="461563"/>
    <d v="2012-09-05T00:00:00"/>
    <n v="300"/>
    <m/>
    <x v="291"/>
    <s v="AA"/>
    <s v="P"/>
    <s v="5925 - OFFICE UTILITIES/MAINTEN"/>
    <x v="2"/>
    <s v="Water Service Corporation"/>
    <s v="CORP"/>
    <s v="CORP"/>
  </r>
  <r>
    <n v="102"/>
    <n v="102106"/>
    <x v="4"/>
    <m/>
    <s v="Fragos, Marc"/>
    <s v="PV"/>
    <n v="462338"/>
    <d v="2012-09-11T00:00:00"/>
    <n v="261.73"/>
    <m/>
    <x v="292"/>
    <s v="AA"/>
    <s v="P"/>
    <s v="6180 - TRAVEL EXPENSE"/>
    <x v="4"/>
    <s v="Water Service Corporation"/>
    <s v="CORP"/>
    <s v="CORP"/>
  </r>
  <r>
    <n v="102"/>
    <n v="102106"/>
    <x v="1"/>
    <m/>
    <s v="Fragos, Marc"/>
    <s v="PV"/>
    <n v="462338"/>
    <d v="2012-09-11T00:00:00"/>
    <n v="444.79"/>
    <m/>
    <x v="293"/>
    <s v="AA"/>
    <s v="P"/>
    <s v="6180 - TRAVEL EXPENSE"/>
    <x v="1"/>
    <s v="Water Service Corporation"/>
    <s v="CORP"/>
    <s v="CORP"/>
  </r>
  <r>
    <n v="102"/>
    <n v="102105"/>
    <x v="2"/>
    <m/>
    <s v="Fragos, Marc"/>
    <s v="PV"/>
    <n v="462338"/>
    <d v="2012-09-11T00:00:00"/>
    <n v="140"/>
    <m/>
    <x v="115"/>
    <s v="AA"/>
    <s v="P"/>
    <s v="5925 - OFFICE UTILITIES/MAINTEN"/>
    <x v="2"/>
    <s v="Water Service Corporation"/>
    <s v="CORP"/>
    <s v="CORP"/>
  </r>
  <r>
    <n v="102"/>
    <n v="102106"/>
    <x v="16"/>
    <m/>
    <s v="Fragos, Marc"/>
    <s v="PV"/>
    <n v="462338"/>
    <d v="2012-09-11T00:00:00"/>
    <n v="23.71"/>
    <m/>
    <x v="294"/>
    <s v="AA"/>
    <s v="P"/>
    <s v="5620 - EMPLOYEE BENEFITS"/>
    <x v="16"/>
    <s v="Water Service Corporation"/>
    <s v="CORP"/>
    <s v="CORP"/>
  </r>
  <r>
    <n v="102"/>
    <n v="102106"/>
    <x v="8"/>
    <m/>
    <s v="Self, Rose D."/>
    <s v="PV"/>
    <n v="462361"/>
    <d v="2012-09-11T00:00:00"/>
    <n v="60"/>
    <m/>
    <x v="20"/>
    <s v="AA"/>
    <s v="P"/>
    <s v="6180 - TRAVEL EXPENSE"/>
    <x v="8"/>
    <s v="Water Service Corporation"/>
    <s v="CORP"/>
    <s v="CORP"/>
  </r>
  <r>
    <n v="102"/>
    <n v="102106"/>
    <x v="4"/>
    <m/>
    <s v="Self, Rose D."/>
    <s v="PV"/>
    <n v="462361"/>
    <d v="2012-09-11T00:00:00"/>
    <n v="17.46"/>
    <m/>
    <x v="270"/>
    <s v="AA"/>
    <s v="P"/>
    <s v="6180 - TRAVEL EXPENSE"/>
    <x v="4"/>
    <s v="Water Service Corporation"/>
    <s v="CORP"/>
    <s v="CORP"/>
  </r>
  <r>
    <n v="102"/>
    <n v="102106"/>
    <x v="1"/>
    <m/>
    <s v="Self, Rose D."/>
    <s v="PV"/>
    <n v="462361"/>
    <d v="2012-09-11T00:00:00"/>
    <n v="67.72"/>
    <m/>
    <x v="271"/>
    <s v="AA"/>
    <s v="P"/>
    <s v="6180 - TRAVEL EXPENSE"/>
    <x v="1"/>
    <s v="Water Service Corporation"/>
    <s v="CORP"/>
    <s v="CORP"/>
  </r>
  <r>
    <n v="102"/>
    <n v="102106"/>
    <x v="5"/>
    <m/>
    <s v="Self, Rose D."/>
    <s v="PV"/>
    <n v="462361"/>
    <d v="2012-09-11T00:00:00"/>
    <n v="305.60000000000002"/>
    <m/>
    <x v="272"/>
    <s v="AA"/>
    <s v="P"/>
    <s v="6180 - TRAVEL EXPENSE"/>
    <x v="5"/>
    <s v="Water Service Corporation"/>
    <s v="CORP"/>
    <s v="CORP"/>
  </r>
  <r>
    <n v="102"/>
    <n v="102106"/>
    <x v="18"/>
    <m/>
    <s v="Self, Rose D."/>
    <s v="PV"/>
    <n v="462361"/>
    <d v="2012-09-11T00:00:00"/>
    <n v="18"/>
    <m/>
    <x v="273"/>
    <s v="AA"/>
    <s v="P"/>
    <s v="5850 - OFFICE EXPENSE"/>
    <x v="18"/>
    <s v="Water Service Corporation"/>
    <s v="CORP"/>
    <s v="CORP"/>
  </r>
  <r>
    <n v="102"/>
    <n v="102106"/>
    <x v="12"/>
    <m/>
    <s v="Self, Rose D."/>
    <s v="PV"/>
    <n v="462361"/>
    <d v="2012-09-11T00:00:00"/>
    <n v="18.13"/>
    <m/>
    <x v="274"/>
    <s v="AA"/>
    <s v="P"/>
    <s v="5780 - MISCELLANEOUS EXPENSE"/>
    <x v="12"/>
    <s v="Water Service Corporation"/>
    <s v="CORP"/>
    <s v="CORP"/>
  </r>
  <r>
    <n v="102"/>
    <n v="102106"/>
    <x v="16"/>
    <m/>
    <s v="Self, Rose D."/>
    <s v="PV"/>
    <n v="462361"/>
    <d v="2012-09-11T00:00:00"/>
    <n v="44"/>
    <m/>
    <x v="275"/>
    <s v="AA"/>
    <s v="P"/>
    <s v="5620 - EMPLOYEE BENEFITS"/>
    <x v="16"/>
    <s v="Water Service Corporation"/>
    <s v="CORP"/>
    <s v="CORP"/>
  </r>
  <r>
    <n v="102"/>
    <n v="102103"/>
    <x v="19"/>
    <m/>
    <s v="Rumfelt, Dorothy M."/>
    <s v="PV"/>
    <n v="462367"/>
    <d v="2012-09-11T00:00:00"/>
    <n v="1000"/>
    <m/>
    <x v="295"/>
    <s v="AA"/>
    <s v="P"/>
    <s v="5620 - EMPLOYEE BENEFITS"/>
    <x v="19"/>
    <s v="Water Service Corporation"/>
    <s v="CORP"/>
    <s v="CORP"/>
  </r>
  <r>
    <n v="102"/>
    <n v="102107"/>
    <x v="4"/>
    <m/>
    <s v="Sudduth, Donald E."/>
    <s v="PV"/>
    <n v="465014"/>
    <d v="2012-09-20T00:00:00"/>
    <n v="185.2"/>
    <m/>
    <x v="296"/>
    <s v="AA"/>
    <s v="P"/>
    <s v="6180 - TRAVEL EXPENSE"/>
    <x v="4"/>
    <s v="Water Service Corporation"/>
    <s v="CORP"/>
    <s v="CORP"/>
  </r>
  <r>
    <n v="102"/>
    <n v="102106"/>
    <x v="4"/>
    <m/>
    <s v="Sudduth, Donald E."/>
    <s v="PV"/>
    <n v="465014"/>
    <d v="2012-09-20T00:00:00"/>
    <n v="42.56"/>
    <m/>
    <x v="297"/>
    <s v="AA"/>
    <s v="P"/>
    <s v="6180 - TRAVEL EXPENSE"/>
    <x v="4"/>
    <s v="Water Service Corporation"/>
    <s v="CORP"/>
    <s v="CORP"/>
  </r>
  <r>
    <n v="102"/>
    <n v="102107"/>
    <x v="1"/>
    <m/>
    <s v="Sudduth, Donald E."/>
    <s v="PV"/>
    <n v="465014"/>
    <d v="2012-09-20T00:00:00"/>
    <n v="87"/>
    <m/>
    <x v="298"/>
    <s v="AA"/>
    <s v="P"/>
    <s v="6180 - TRAVEL EXPENSE"/>
    <x v="1"/>
    <s v="Water Service Corporation"/>
    <s v="CORP"/>
    <s v="CORP"/>
  </r>
  <r>
    <n v="102"/>
    <n v="102107"/>
    <x v="7"/>
    <m/>
    <s v="Sudduth, Donald E."/>
    <s v="PV"/>
    <n v="465014"/>
    <d v="2012-09-20T00:00:00"/>
    <n v="109.89"/>
    <m/>
    <x v="299"/>
    <s v="AA"/>
    <s v="P"/>
    <s v="6180 - TRAVEL EXPENSE"/>
    <x v="7"/>
    <s v="Water Service Corporation"/>
    <s v="CORP"/>
    <s v="CORP"/>
  </r>
  <r>
    <n v="102"/>
    <n v="102107"/>
    <x v="4"/>
    <m/>
    <s v="Sudduth, Donald E."/>
    <s v="PV"/>
    <n v="465019"/>
    <d v="2012-09-20T00:00:00"/>
    <n v="95.12"/>
    <m/>
    <x v="300"/>
    <s v="AA"/>
    <s v="P"/>
    <s v="6180 - TRAVEL EXPENSE"/>
    <x v="4"/>
    <s v="Water Service Corporation"/>
    <s v="CORP"/>
    <s v="CORP"/>
  </r>
  <r>
    <n v="102"/>
    <n v="102106"/>
    <x v="4"/>
    <m/>
    <s v="Sudduth, Donald E."/>
    <s v="PV"/>
    <n v="465019"/>
    <d v="2012-09-20T00:00:00"/>
    <n v="983.97"/>
    <m/>
    <x v="301"/>
    <s v="AA"/>
    <s v="P"/>
    <s v="6180 - TRAVEL EXPENSE"/>
    <x v="4"/>
    <s v="Water Service Corporation"/>
    <s v="CORP"/>
    <s v="CORP"/>
  </r>
  <r>
    <n v="102"/>
    <n v="102107"/>
    <x v="1"/>
    <m/>
    <s v="Sudduth, Donald E."/>
    <s v="PV"/>
    <n v="465019"/>
    <d v="2012-09-20T00:00:00"/>
    <n v="308.89"/>
    <m/>
    <x v="302"/>
    <s v="AA"/>
    <s v="P"/>
    <s v="6180 - TRAVEL EXPENSE"/>
    <x v="1"/>
    <s v="Water Service Corporation"/>
    <s v="CORP"/>
    <s v="CORP"/>
  </r>
  <r>
    <n v="102"/>
    <n v="102106"/>
    <x v="5"/>
    <m/>
    <s v="Sudduth, Donald E."/>
    <s v="PV"/>
    <n v="465019"/>
    <d v="2012-09-20T00:00:00"/>
    <n v="469.1"/>
    <m/>
    <x v="303"/>
    <s v="AA"/>
    <s v="P"/>
    <s v="6180 - TRAVEL EXPENSE"/>
    <x v="5"/>
    <s v="Water Service Corporation"/>
    <s v="CORP"/>
    <s v="CORP"/>
  </r>
  <r>
    <n v="102"/>
    <n v="102107"/>
    <x v="7"/>
    <m/>
    <s v="Sudduth, Donald E."/>
    <s v="PV"/>
    <n v="465019"/>
    <d v="2012-09-20T00:00:00"/>
    <n v="109.06"/>
    <m/>
    <x v="304"/>
    <s v="AA"/>
    <s v="P"/>
    <s v="6180 - TRAVEL EXPENSE"/>
    <x v="7"/>
    <s v="Water Service Corporation"/>
    <s v="CORP"/>
    <s v="CORP"/>
  </r>
  <r>
    <n v="102"/>
    <n v="102107"/>
    <x v="7"/>
    <m/>
    <s v="Sudduth, Donald E."/>
    <s v="PV"/>
    <n v="465019"/>
    <d v="2012-09-20T00:00:00"/>
    <n v="5"/>
    <m/>
    <x v="124"/>
    <s v="AA"/>
    <s v="P"/>
    <s v="6180 - TRAVEL EXPENSE"/>
    <x v="7"/>
    <s v="Water Service Corporation"/>
    <s v="CORP"/>
    <s v="CORP"/>
  </r>
  <r>
    <n v="102"/>
    <n v="102106"/>
    <x v="7"/>
    <m/>
    <s v="Sudduth, Donald E."/>
    <s v="PV"/>
    <n v="465019"/>
    <d v="2012-09-20T00:00:00"/>
    <n v="297.33999999999997"/>
    <m/>
    <x v="305"/>
    <s v="AA"/>
    <s v="P"/>
    <s v="6180 - TRAVEL EXPENSE"/>
    <x v="7"/>
    <s v="Water Service Corporation"/>
    <s v="CORP"/>
    <s v="CORP"/>
  </r>
  <r>
    <n v="102"/>
    <n v="102106"/>
    <x v="16"/>
    <m/>
    <s v="Sudduth, Donald E."/>
    <s v="PV"/>
    <n v="465019"/>
    <d v="2012-09-20T00:00:00"/>
    <n v="100"/>
    <m/>
    <x v="30"/>
    <s v="AA"/>
    <s v="P"/>
    <s v="5620 - EMPLOYEE BENEFITS"/>
    <x v="16"/>
    <s v="Water Service Corporation"/>
    <s v="CORP"/>
    <s v="CORP"/>
  </r>
  <r>
    <n v="102"/>
    <n v="102107"/>
    <x v="4"/>
    <m/>
    <s v="Sudduth, Donald E."/>
    <s v="PV"/>
    <n v="465027"/>
    <d v="2012-09-20T00:00:00"/>
    <n v="408.78"/>
    <m/>
    <x v="306"/>
    <s v="AA"/>
    <s v="P"/>
    <s v="6180 - TRAVEL EXPENSE"/>
    <x v="4"/>
    <s v="Water Service Corporation"/>
    <s v="CORP"/>
    <s v="CORP"/>
  </r>
  <r>
    <n v="102"/>
    <n v="102107"/>
    <x v="5"/>
    <m/>
    <s v="Sudduth, Donald E."/>
    <s v="PV"/>
    <n v="465027"/>
    <d v="2012-09-20T00:00:00"/>
    <n v="905.6"/>
    <m/>
    <x v="307"/>
    <s v="AA"/>
    <s v="P"/>
    <s v="6180 - TRAVEL EXPENSE"/>
    <x v="5"/>
    <s v="Water Service Corporation"/>
    <s v="CORP"/>
    <s v="CORP"/>
  </r>
  <r>
    <n v="102"/>
    <n v="102107"/>
    <x v="7"/>
    <m/>
    <s v="Sudduth, Donald E."/>
    <s v="PV"/>
    <n v="465027"/>
    <d v="2012-09-20T00:00:00"/>
    <n v="319.11"/>
    <m/>
    <x v="308"/>
    <s v="AA"/>
    <s v="P"/>
    <s v="6180 - TRAVEL EXPENSE"/>
    <x v="7"/>
    <s v="Water Service Corporation"/>
    <s v="CORP"/>
    <s v="CORP"/>
  </r>
  <r>
    <n v="102"/>
    <n v="102106"/>
    <x v="4"/>
    <m/>
    <s v="Tackett, Samantha R."/>
    <s v="PV"/>
    <n v="466617"/>
    <d v="2012-09-26T00:00:00"/>
    <n v="73.650000000000006"/>
    <m/>
    <x v="309"/>
    <s v="AA"/>
    <s v="P"/>
    <s v="6180 - TRAVEL EXPENSE"/>
    <x v="4"/>
    <s v="Water Service Corporation"/>
    <s v="CORP"/>
    <s v="CORP"/>
  </r>
  <r>
    <n v="102"/>
    <n v="102106"/>
    <x v="1"/>
    <m/>
    <s v="Tackett, Samantha R."/>
    <s v="PV"/>
    <n v="466617"/>
    <d v="2012-09-26T00:00:00"/>
    <n v="1.1100000000000001"/>
    <m/>
    <x v="310"/>
    <s v="AA"/>
    <s v="P"/>
    <s v="6180 - TRAVEL EXPENSE"/>
    <x v="1"/>
    <s v="Water Service Corporation"/>
    <s v="CORP"/>
    <s v="CORP"/>
  </r>
  <r>
    <n v="102"/>
    <n v="102106"/>
    <x v="12"/>
    <m/>
    <s v="Tackett, Samantha R."/>
    <s v="PV"/>
    <n v="466617"/>
    <d v="2012-09-26T00:00:00"/>
    <n v="41.04"/>
    <m/>
    <x v="311"/>
    <s v="AA"/>
    <s v="P"/>
    <s v="5780 - MISCELLANEOUS EXPENSE"/>
    <x v="12"/>
    <s v="Water Service Corporation"/>
    <s v="CORP"/>
    <s v="CORP"/>
  </r>
  <r>
    <n v="102"/>
    <n v="102104"/>
    <x v="2"/>
    <m/>
    <s v="Ostler, Tom G."/>
    <s v="PV"/>
    <n v="466619"/>
    <d v="2012-09-26T00:00:00"/>
    <n v="59.95"/>
    <m/>
    <x v="312"/>
    <s v="AA"/>
    <s v="P"/>
    <s v="5925 - OFFICE UTILITIES/MAINTEN"/>
    <x v="2"/>
    <s v="Water Service Corporation"/>
    <s v="CORP"/>
    <s v="CORP"/>
  </r>
  <r>
    <n v="102"/>
    <n v="102107"/>
    <x v="4"/>
    <m/>
    <s v="Hoy, John P."/>
    <s v="PV"/>
    <n v="466626"/>
    <d v="2012-09-26T00:00:00"/>
    <n v="124.22"/>
    <m/>
    <x v="313"/>
    <s v="AA"/>
    <s v="P"/>
    <s v="6180 - TRAVEL EXPENSE"/>
    <x v="4"/>
    <s v="Water Service Corporation"/>
    <s v="CORP"/>
    <s v="CORP"/>
  </r>
  <r>
    <n v="102"/>
    <n v="102107"/>
    <x v="1"/>
    <m/>
    <s v="Hoy, John P."/>
    <s v="PV"/>
    <n v="466626"/>
    <d v="2012-09-26T00:00:00"/>
    <n v="198.14"/>
    <m/>
    <x v="314"/>
    <s v="AA"/>
    <s v="P"/>
    <s v="6180 - TRAVEL EXPENSE"/>
    <x v="1"/>
    <s v="Water Service Corporation"/>
    <s v="CORP"/>
    <s v="CORP"/>
  </r>
  <r>
    <n v="102"/>
    <n v="102107"/>
    <x v="7"/>
    <m/>
    <s v="Hoy, John P."/>
    <s v="PV"/>
    <n v="466626"/>
    <d v="2012-09-26T00:00:00"/>
    <n v="229.59"/>
    <m/>
    <x v="315"/>
    <s v="AA"/>
    <s v="P"/>
    <s v="6180 - TRAVEL EXPENSE"/>
    <x v="7"/>
    <s v="Water Service Corporation"/>
    <s v="CORP"/>
    <s v="CORP"/>
  </r>
  <r>
    <n v="102"/>
    <n v="102107"/>
    <x v="8"/>
    <m/>
    <s v="Hoy, John P."/>
    <s v="PV"/>
    <n v="466627"/>
    <d v="2012-09-26T00:00:00"/>
    <n v="56"/>
    <m/>
    <x v="316"/>
    <s v="AA"/>
    <s v="P"/>
    <s v="6180 - TRAVEL EXPENSE"/>
    <x v="8"/>
    <s v="Water Service Corporation"/>
    <s v="CORP"/>
    <s v="CORP"/>
  </r>
  <r>
    <n v="102"/>
    <n v="102107"/>
    <x v="4"/>
    <m/>
    <s v="Hoy, John P."/>
    <s v="PV"/>
    <n v="466627"/>
    <d v="2012-09-26T00:00:00"/>
    <n v="452.72"/>
    <m/>
    <x v="317"/>
    <s v="AA"/>
    <s v="P"/>
    <s v="6180 - TRAVEL EXPENSE"/>
    <x v="4"/>
    <s v="Water Service Corporation"/>
    <s v="CORP"/>
    <s v="CORP"/>
  </r>
  <r>
    <n v="102"/>
    <n v="102107"/>
    <x v="1"/>
    <m/>
    <s v="Hoy, John P."/>
    <s v="PV"/>
    <n v="466627"/>
    <d v="2012-09-26T00:00:00"/>
    <n v="257.39999999999998"/>
    <m/>
    <x v="318"/>
    <s v="AA"/>
    <s v="P"/>
    <s v="6180 - TRAVEL EXPENSE"/>
    <x v="1"/>
    <s v="Water Service Corporation"/>
    <s v="CORP"/>
    <s v="CORP"/>
  </r>
  <r>
    <n v="102"/>
    <n v="102107"/>
    <x v="5"/>
    <m/>
    <s v="Hoy, John P."/>
    <s v="PV"/>
    <n v="466627"/>
    <d v="2012-09-26T00:00:00"/>
    <n v="203.1"/>
    <m/>
    <x v="319"/>
    <s v="AA"/>
    <s v="P"/>
    <s v="6180 - TRAVEL EXPENSE"/>
    <x v="5"/>
    <s v="Water Service Corporation"/>
    <s v="CORP"/>
    <s v="CORP"/>
  </r>
  <r>
    <n v="102"/>
    <n v="102107"/>
    <x v="7"/>
    <m/>
    <s v="Hoy, John P."/>
    <s v="PV"/>
    <n v="466627"/>
    <d v="2012-09-26T00:00:00"/>
    <n v="260.87"/>
    <m/>
    <x v="320"/>
    <s v="AA"/>
    <s v="P"/>
    <s v="6180 - TRAVEL EXPENSE"/>
    <x v="7"/>
    <s v="Water Service Corporation"/>
    <s v="CORP"/>
    <s v="CORP"/>
  </r>
  <r>
    <n v="102"/>
    <n v="102107"/>
    <x v="2"/>
    <m/>
    <s v="Hoy, John P."/>
    <s v="PV"/>
    <n v="466627"/>
    <d v="2012-09-26T00:00:00"/>
    <n v="19.899999999999999"/>
    <m/>
    <x v="321"/>
    <s v="AA"/>
    <s v="P"/>
    <s v="5925 - OFFICE UTILITIES/MAINTEN"/>
    <x v="2"/>
    <s v="Water Service Corporation"/>
    <s v="CORP"/>
    <s v="CORP"/>
  </r>
  <r>
    <n v="102"/>
    <n v="102104"/>
    <x v="2"/>
    <m/>
    <s v="Andrejko, James"/>
    <s v="PV"/>
    <n v="466630"/>
    <d v="2012-09-26T00:00:00"/>
    <n v="50"/>
    <m/>
    <x v="87"/>
    <s v="AA"/>
    <s v="P"/>
    <s v="5925 - OFFICE UTILITIES/MAINTEN"/>
    <x v="2"/>
    <s v="Water Service Corporation"/>
    <s v="CORP"/>
    <s v="CORP"/>
  </r>
  <r>
    <n v="102"/>
    <n v="102101"/>
    <x v="9"/>
    <m/>
    <s v="Andrejko, James"/>
    <s v="PV"/>
    <n v="466630"/>
    <d v="2012-09-26T00:00:00"/>
    <n v="90"/>
    <m/>
    <x v="190"/>
    <s v="AA"/>
    <s v="P"/>
    <s v="5780 - MISCELLANEOUS EXPENSE"/>
    <x v="9"/>
    <s v="Water Service Corporation"/>
    <s v="CORP"/>
    <s v="CORP"/>
  </r>
  <r>
    <n v="102"/>
    <n v="102104"/>
    <x v="2"/>
    <m/>
    <s v="Andrejko, James"/>
    <s v="PV"/>
    <n v="467719"/>
    <d v="2012-10-02T00:00:00"/>
    <n v="50"/>
    <m/>
    <x v="87"/>
    <s v="AA"/>
    <s v="P"/>
    <s v="5925 - OFFICE UTILITIES/MAINTEN"/>
    <x v="2"/>
    <s v="Water Service Corporation"/>
    <s v="CORP"/>
    <s v="CORP"/>
  </r>
  <r>
    <n v="102"/>
    <n v="102104"/>
    <x v="2"/>
    <m/>
    <s v="Graham, Vivian E."/>
    <s v="PV"/>
    <n v="467721"/>
    <d v="2012-10-02T00:00:00"/>
    <n v="23.91"/>
    <m/>
    <x v="322"/>
    <s v="AA"/>
    <s v="P"/>
    <s v="5925 - OFFICE UTILITIES/MAINTEN"/>
    <x v="2"/>
    <s v="Water Service Corporation"/>
    <s v="CORP"/>
    <s v="CORP"/>
  </r>
  <r>
    <n v="102"/>
    <n v="102103"/>
    <x v="16"/>
    <m/>
    <s v="Rumfelt, Dorothy M."/>
    <s v="PV"/>
    <n v="467741"/>
    <d v="2012-10-02T00:00:00"/>
    <n v="625"/>
    <m/>
    <x v="323"/>
    <s v="AA"/>
    <s v="P"/>
    <s v="5620 - EMPLOYEE BENEFITS"/>
    <x v="16"/>
    <s v="Water Service Corporation"/>
    <s v="CORP"/>
    <s v="CORP"/>
  </r>
  <r>
    <n v="102"/>
    <n v="102103"/>
    <x v="6"/>
    <m/>
    <s v="Malecki, Krzysztof"/>
    <s v="PV"/>
    <n v="468157"/>
    <d v="2012-10-03T00:00:00"/>
    <n v="13.61"/>
    <m/>
    <x v="324"/>
    <s v="AA"/>
    <s v="P"/>
    <s v="5850 - OFFICE EXPENSE"/>
    <x v="6"/>
    <s v="Water Service Corporation"/>
    <s v="CORP"/>
    <s v="CORP"/>
  </r>
  <r>
    <n v="102"/>
    <n v="102107"/>
    <x v="4"/>
    <m/>
    <s v="James, Robert Adam"/>
    <s v="PV"/>
    <n v="468162"/>
    <d v="2012-10-03T00:00:00"/>
    <n v="117.99"/>
    <m/>
    <x v="325"/>
    <s v="AA"/>
    <s v="P"/>
    <s v="6180 - TRAVEL EXPENSE"/>
    <x v="4"/>
    <s v="Water Service Corporation"/>
    <s v="CORP"/>
    <s v="CORP"/>
  </r>
  <r>
    <n v="102"/>
    <n v="102102"/>
    <x v="1"/>
    <m/>
    <s v="Feathergill, Adam K"/>
    <s v="PV"/>
    <n v="468165"/>
    <d v="2012-10-03T00:00:00"/>
    <n v="35.46"/>
    <m/>
    <x v="326"/>
    <s v="AA"/>
    <s v="P"/>
    <s v="6180 - TRAVEL EXPENSE"/>
    <x v="1"/>
    <s v="Water Service Corporation"/>
    <s v="CORP"/>
    <s v="CORP"/>
  </r>
  <r>
    <n v="102"/>
    <n v="102101"/>
    <x v="8"/>
    <m/>
    <s v="Ferguson, Christopher G"/>
    <s v="PV"/>
    <n v="469190"/>
    <d v="2012-10-08T00:00:00"/>
    <n v="1.5"/>
    <m/>
    <x v="327"/>
    <s v="AA"/>
    <s v="P"/>
    <s v="6180 - TRAVEL EXPENSE"/>
    <x v="8"/>
    <s v="Water Service Corporation"/>
    <s v="CORP"/>
    <s v="CORP"/>
  </r>
  <r>
    <n v="102"/>
    <n v="102101"/>
    <x v="1"/>
    <m/>
    <s v="Ferguson, Christopher G"/>
    <s v="PV"/>
    <n v="469190"/>
    <d v="2012-10-08T00:00:00"/>
    <n v="10.5"/>
    <m/>
    <x v="328"/>
    <s v="AA"/>
    <s v="P"/>
    <s v="6180 - TRAVEL EXPENSE"/>
    <x v="1"/>
    <s v="Water Service Corporation"/>
    <s v="CORP"/>
    <s v="CORP"/>
  </r>
  <r>
    <n v="102"/>
    <n v="102106"/>
    <x v="4"/>
    <m/>
    <s v="Gillmore, Judith E."/>
    <s v="PV"/>
    <n v="469313"/>
    <d v="2012-10-08T00:00:00"/>
    <n v="5.07"/>
    <m/>
    <x v="329"/>
    <s v="AA"/>
    <s v="P"/>
    <s v="6180 - TRAVEL EXPENSE"/>
    <x v="4"/>
    <s v="Water Service Corporation"/>
    <s v="CORP"/>
    <s v="CORP"/>
  </r>
  <r>
    <n v="102"/>
    <n v="102106"/>
    <x v="4"/>
    <m/>
    <s v="Gillmore, Judith E."/>
    <s v="PV"/>
    <n v="469313"/>
    <d v="2012-10-08T00:00:00"/>
    <n v="5.08"/>
    <m/>
    <x v="330"/>
    <s v="AA"/>
    <s v="P"/>
    <s v="6180 - TRAVEL EXPENSE"/>
    <x v="4"/>
    <s v="Water Service Corporation"/>
    <s v="CORP"/>
    <s v="CORP"/>
  </r>
  <r>
    <n v="102"/>
    <n v="102101"/>
    <x v="2"/>
    <m/>
    <s v="Kim, Christine"/>
    <s v="PV"/>
    <n v="469680"/>
    <d v="2012-10-10T00:00:00"/>
    <n v="95.96"/>
    <m/>
    <x v="331"/>
    <s v="AA"/>
    <s v="P"/>
    <s v="5925 - OFFICE UTILITIES/MAINTEN"/>
    <x v="2"/>
    <s v="Water Service Corporation"/>
    <s v="CORP"/>
    <s v="CORP"/>
  </r>
  <r>
    <n v="102"/>
    <n v="102101"/>
    <x v="12"/>
    <m/>
    <s v="Kim, Christine"/>
    <s v="PV"/>
    <n v="469680"/>
    <d v="2012-10-10T00:00:00"/>
    <n v="420"/>
    <m/>
    <x v="332"/>
    <s v="AA"/>
    <s v="P"/>
    <s v="5780 - MISCELLANEOUS EXPENSE"/>
    <x v="12"/>
    <s v="Water Service Corporation"/>
    <s v="CORP"/>
    <s v="CORP"/>
  </r>
  <r>
    <n v="102"/>
    <n v="102102"/>
    <x v="2"/>
    <m/>
    <s v="Lubertozzi, Steven M."/>
    <s v="PV"/>
    <n v="471894"/>
    <d v="2012-10-18T00:00:00"/>
    <n v="137.1"/>
    <m/>
    <x v="333"/>
    <s v="AA"/>
    <s v="P"/>
    <s v="5925 - OFFICE UTILITIES/MAINTEN"/>
    <x v="2"/>
    <s v="Water Service Corporation"/>
    <s v="CORP"/>
    <s v="CORP"/>
  </r>
  <r>
    <n v="102"/>
    <n v="102102"/>
    <x v="9"/>
    <m/>
    <s v="Lubertozzi, Steven M."/>
    <s v="PV"/>
    <n v="471894"/>
    <d v="2012-10-18T00:00:00"/>
    <n v="395"/>
    <m/>
    <x v="334"/>
    <s v="AA"/>
    <s v="P"/>
    <s v="5780 - MISCELLANEOUS EXPENSE"/>
    <x v="9"/>
    <s v="Water Service Corporation"/>
    <s v="CORP"/>
    <s v="CORP"/>
  </r>
  <r>
    <n v="102"/>
    <n v="102102"/>
    <x v="8"/>
    <m/>
    <s v="Lubertozzi, Steven M."/>
    <s v="PV"/>
    <n v="471955"/>
    <d v="2012-10-18T00:00:00"/>
    <n v="99"/>
    <m/>
    <x v="56"/>
    <s v="AA"/>
    <s v="P"/>
    <s v="6180 - TRAVEL EXPENSE"/>
    <x v="8"/>
    <s v="Water Service Corporation"/>
    <s v="CORP"/>
    <s v="CORP"/>
  </r>
  <r>
    <n v="102"/>
    <n v="102102"/>
    <x v="4"/>
    <m/>
    <s v="Lubertozzi, Steven M."/>
    <s v="PV"/>
    <n v="471955"/>
    <d v="2012-10-18T00:00:00"/>
    <n v="15.24"/>
    <m/>
    <x v="335"/>
    <s v="AA"/>
    <s v="P"/>
    <s v="6180 - TRAVEL EXPENSE"/>
    <x v="4"/>
    <s v="Water Service Corporation"/>
    <s v="CORP"/>
    <s v="CORP"/>
  </r>
  <r>
    <n v="102"/>
    <n v="102102"/>
    <x v="1"/>
    <m/>
    <s v="Lubertozzi, Steven M."/>
    <s v="PV"/>
    <n v="471955"/>
    <d v="2012-10-18T00:00:00"/>
    <n v="110"/>
    <m/>
    <x v="336"/>
    <s v="AA"/>
    <s v="P"/>
    <s v="6180 - TRAVEL EXPENSE"/>
    <x v="1"/>
    <s v="Water Service Corporation"/>
    <s v="CORP"/>
    <s v="CORP"/>
  </r>
  <r>
    <n v="102"/>
    <n v="102102"/>
    <x v="5"/>
    <m/>
    <s v="Lubertozzi, Steven M."/>
    <s v="PV"/>
    <n v="471955"/>
    <d v="2012-10-18T00:00:00"/>
    <n v="886.6"/>
    <m/>
    <x v="337"/>
    <s v="AA"/>
    <s v="P"/>
    <s v="6180 - TRAVEL EXPENSE"/>
    <x v="5"/>
    <s v="Water Service Corporation"/>
    <s v="CORP"/>
    <s v="CORP"/>
  </r>
  <r>
    <n v="102"/>
    <n v="102102"/>
    <x v="7"/>
    <m/>
    <s v="Lubertozzi, Steven M."/>
    <s v="PV"/>
    <n v="471955"/>
    <d v="2012-10-18T00:00:00"/>
    <n v="775.32"/>
    <m/>
    <x v="338"/>
    <s v="AA"/>
    <s v="P"/>
    <s v="6180 - TRAVEL EXPENSE"/>
    <x v="7"/>
    <s v="Water Service Corporation"/>
    <s v="CORP"/>
    <s v="CORP"/>
  </r>
  <r>
    <n v="102"/>
    <n v="102103"/>
    <x v="6"/>
    <m/>
    <s v="Paule, Nancy P."/>
    <s v="PV"/>
    <n v="471956"/>
    <d v="2012-10-18T00:00:00"/>
    <n v="9.9700000000000006"/>
    <m/>
    <x v="339"/>
    <s v="AA"/>
    <s v="P"/>
    <s v="5850 - OFFICE EXPENSE"/>
    <x v="6"/>
    <s v="Water Service Corporation"/>
    <s v="CORP"/>
    <s v="CORP"/>
  </r>
  <r>
    <n v="102"/>
    <n v="102106"/>
    <x v="4"/>
    <m/>
    <s v="Robinson, Vanessa F."/>
    <s v="PV"/>
    <n v="471959"/>
    <d v="2012-10-18T00:00:00"/>
    <n v="121.79"/>
    <m/>
    <x v="340"/>
    <s v="AA"/>
    <s v="P"/>
    <s v="6180 - TRAVEL EXPENSE"/>
    <x v="4"/>
    <s v="Water Service Corporation"/>
    <s v="CORP"/>
    <s v="CORP"/>
  </r>
  <r>
    <n v="102"/>
    <n v="102106"/>
    <x v="1"/>
    <m/>
    <s v="Robinson, Vanessa F."/>
    <s v="PV"/>
    <n v="471959"/>
    <d v="2012-10-18T00:00:00"/>
    <n v="36.630000000000003"/>
    <m/>
    <x v="341"/>
    <s v="AA"/>
    <s v="P"/>
    <s v="6180 - TRAVEL EXPENSE"/>
    <x v="1"/>
    <s v="Water Service Corporation"/>
    <s v="CORP"/>
    <s v="CORP"/>
  </r>
  <r>
    <n v="102"/>
    <n v="102106"/>
    <x v="5"/>
    <m/>
    <s v="Robinson, Vanessa F."/>
    <s v="PV"/>
    <n v="471959"/>
    <d v="2012-10-18T00:00:00"/>
    <n v="50"/>
    <m/>
    <x v="87"/>
    <s v="AA"/>
    <s v="P"/>
    <s v="6180 - TRAVEL EXPENSE"/>
    <x v="5"/>
    <s v="Water Service Corporation"/>
    <s v="CORP"/>
    <s v="CORP"/>
  </r>
  <r>
    <n v="102"/>
    <n v="102107"/>
    <x v="8"/>
    <m/>
    <s v="Japczyk, James F."/>
    <s v="PV"/>
    <n v="472050"/>
    <d v="2012-10-18T00:00:00"/>
    <n v="291.3"/>
    <m/>
    <x v="342"/>
    <s v="AA"/>
    <s v="P"/>
    <s v="6180 - TRAVEL EXPENSE"/>
    <x v="8"/>
    <s v="Water Service Corporation"/>
    <s v="CORP"/>
    <s v="CORP"/>
  </r>
  <r>
    <n v="102"/>
    <n v="102107"/>
    <x v="8"/>
    <m/>
    <s v="Japczyk, James F."/>
    <s v="PV"/>
    <n v="472050"/>
    <d v="2012-10-18T00:00:00"/>
    <m/>
    <n v="-291.3"/>
    <x v="343"/>
    <s v="AA"/>
    <s v="P"/>
    <s v="6180 - TRAVEL EXPENSE"/>
    <x v="8"/>
    <s v="Water Service Corporation"/>
    <s v="CORP"/>
    <s v="CORP"/>
  </r>
  <r>
    <n v="102"/>
    <n v="102107"/>
    <x v="0"/>
    <m/>
    <s v="Japczyk, James F."/>
    <s v="PV"/>
    <n v="472050"/>
    <d v="2012-10-18T00:00:00"/>
    <m/>
    <n v="-301.75"/>
    <x v="344"/>
    <s v="AA"/>
    <s v="P"/>
    <s v="6180 - TRAVEL EXPENSE"/>
    <x v="0"/>
    <s v="Water Service Corporation"/>
    <s v="CORP"/>
    <s v="CORP"/>
  </r>
  <r>
    <n v="102"/>
    <n v="102107"/>
    <x v="0"/>
    <m/>
    <s v="Japczyk, James F."/>
    <s v="PV"/>
    <n v="472050"/>
    <d v="2012-10-18T00:00:00"/>
    <m/>
    <n v="-42.9"/>
    <x v="345"/>
    <s v="AA"/>
    <s v="P"/>
    <s v="6180 - TRAVEL EXPENSE"/>
    <x v="0"/>
    <s v="Water Service Corporation"/>
    <s v="CORP"/>
    <s v="CORP"/>
  </r>
  <r>
    <n v="102"/>
    <n v="102107"/>
    <x v="0"/>
    <m/>
    <s v="Japczyk, James F."/>
    <s v="PV"/>
    <n v="472050"/>
    <d v="2012-10-18T00:00:00"/>
    <n v="301.75"/>
    <m/>
    <x v="346"/>
    <s v="AA"/>
    <s v="P"/>
    <s v="6180 - TRAVEL EXPENSE"/>
    <x v="0"/>
    <s v="Water Service Corporation"/>
    <s v="CORP"/>
    <s v="CORP"/>
  </r>
  <r>
    <n v="102"/>
    <n v="102107"/>
    <x v="0"/>
    <m/>
    <s v="Japczyk, James F."/>
    <s v="PV"/>
    <n v="472050"/>
    <d v="2012-10-18T00:00:00"/>
    <n v="42.9"/>
    <m/>
    <x v="347"/>
    <s v="AA"/>
    <s v="P"/>
    <s v="6180 - TRAVEL EXPENSE"/>
    <x v="0"/>
    <s v="Water Service Corporation"/>
    <s v="CORP"/>
    <s v="CORP"/>
  </r>
  <r>
    <n v="102"/>
    <n v="102107"/>
    <x v="4"/>
    <m/>
    <s v="Japczyk, James F."/>
    <s v="PV"/>
    <n v="472050"/>
    <d v="2012-10-18T00:00:00"/>
    <m/>
    <n v="-404.89"/>
    <x v="348"/>
    <s v="AA"/>
    <s v="P"/>
    <s v="6180 - TRAVEL EXPENSE"/>
    <x v="4"/>
    <s v="Water Service Corporation"/>
    <s v="CORP"/>
    <s v="CORP"/>
  </r>
  <r>
    <n v="102"/>
    <n v="102107"/>
    <x v="4"/>
    <m/>
    <s v="Japczyk, James F."/>
    <s v="PV"/>
    <n v="472050"/>
    <d v="2012-10-18T00:00:00"/>
    <n v="404.89"/>
    <m/>
    <x v="349"/>
    <s v="AA"/>
    <s v="P"/>
    <s v="6180 - TRAVEL EXPENSE"/>
    <x v="4"/>
    <s v="Water Service Corporation"/>
    <s v="CORP"/>
    <s v="CORP"/>
  </r>
  <r>
    <n v="102"/>
    <n v="102107"/>
    <x v="1"/>
    <m/>
    <s v="Japczyk, James F."/>
    <s v="PV"/>
    <n v="472050"/>
    <d v="2012-10-18T00:00:00"/>
    <m/>
    <n v="-237.56"/>
    <x v="350"/>
    <s v="AA"/>
    <s v="P"/>
    <s v="6180 - TRAVEL EXPENSE"/>
    <x v="1"/>
    <s v="Water Service Corporation"/>
    <s v="CORP"/>
    <s v="CORP"/>
  </r>
  <r>
    <n v="102"/>
    <n v="102107"/>
    <x v="1"/>
    <m/>
    <s v="Japczyk, James F."/>
    <s v="PV"/>
    <n v="472050"/>
    <d v="2012-10-18T00:00:00"/>
    <n v="237.56"/>
    <m/>
    <x v="351"/>
    <s v="AA"/>
    <s v="P"/>
    <s v="6180 - TRAVEL EXPENSE"/>
    <x v="1"/>
    <s v="Water Service Corporation"/>
    <s v="CORP"/>
    <s v="CORP"/>
  </r>
  <r>
    <n v="102"/>
    <n v="102107"/>
    <x v="5"/>
    <m/>
    <s v="Japczyk, James F."/>
    <s v="PV"/>
    <n v="472050"/>
    <d v="2012-10-18T00:00:00"/>
    <m/>
    <n v="-897.6"/>
    <x v="352"/>
    <s v="AA"/>
    <s v="P"/>
    <s v="6180 - TRAVEL EXPENSE"/>
    <x v="5"/>
    <s v="Water Service Corporation"/>
    <s v="CORP"/>
    <s v="CORP"/>
  </r>
  <r>
    <n v="102"/>
    <n v="102107"/>
    <x v="5"/>
    <m/>
    <s v="Japczyk, James F."/>
    <s v="PV"/>
    <n v="472050"/>
    <d v="2012-10-18T00:00:00"/>
    <n v="897.6"/>
    <m/>
    <x v="353"/>
    <s v="AA"/>
    <s v="P"/>
    <s v="6180 - TRAVEL EXPENSE"/>
    <x v="5"/>
    <s v="Water Service Corporation"/>
    <s v="CORP"/>
    <s v="CORP"/>
  </r>
  <r>
    <n v="102"/>
    <n v="102107"/>
    <x v="7"/>
    <m/>
    <s v="Japczyk, James F."/>
    <s v="PV"/>
    <n v="472050"/>
    <d v="2012-10-18T00:00:00"/>
    <m/>
    <n v="-899.48"/>
    <x v="354"/>
    <s v="AA"/>
    <s v="P"/>
    <s v="6180 - TRAVEL EXPENSE"/>
    <x v="7"/>
    <s v="Water Service Corporation"/>
    <s v="CORP"/>
    <s v="CORP"/>
  </r>
  <r>
    <n v="102"/>
    <n v="102107"/>
    <x v="7"/>
    <m/>
    <s v="Japczyk, James F."/>
    <s v="PV"/>
    <n v="472050"/>
    <d v="2012-10-18T00:00:00"/>
    <n v="899.48"/>
    <m/>
    <x v="355"/>
    <s v="AA"/>
    <s v="P"/>
    <s v="6180 - TRAVEL EXPENSE"/>
    <x v="7"/>
    <s v="Water Service Corporation"/>
    <s v="CORP"/>
    <s v="CORP"/>
  </r>
  <r>
    <n v="102"/>
    <n v="102107"/>
    <x v="8"/>
    <m/>
    <s v="Sparrow, Lisa A."/>
    <s v="PV"/>
    <n v="472097"/>
    <d v="2012-10-18T00:00:00"/>
    <n v="130"/>
    <m/>
    <x v="356"/>
    <s v="AA"/>
    <s v="P"/>
    <s v="6180 - TRAVEL EXPENSE"/>
    <x v="8"/>
    <s v="Water Service Corporation"/>
    <s v="CORP"/>
    <s v="CORP"/>
  </r>
  <r>
    <n v="102"/>
    <n v="102107"/>
    <x v="4"/>
    <m/>
    <s v="Sparrow, Lisa A."/>
    <s v="PV"/>
    <n v="472097"/>
    <d v="2012-10-18T00:00:00"/>
    <n v="3038.4"/>
    <m/>
    <x v="357"/>
    <s v="AA"/>
    <s v="P"/>
    <s v="6180 - TRAVEL EXPENSE"/>
    <x v="4"/>
    <s v="Water Service Corporation"/>
    <s v="CORP"/>
    <s v="CORP"/>
  </r>
  <r>
    <n v="102"/>
    <n v="102107"/>
    <x v="7"/>
    <m/>
    <s v="Sparrow, Lisa A."/>
    <s v="PV"/>
    <n v="472097"/>
    <d v="2012-10-18T00:00:00"/>
    <n v="334.91"/>
    <m/>
    <x v="358"/>
    <s v="AA"/>
    <s v="P"/>
    <s v="6180 - TRAVEL EXPENSE"/>
    <x v="7"/>
    <s v="Water Service Corporation"/>
    <s v="CORP"/>
    <s v="CORP"/>
  </r>
  <r>
    <n v="102"/>
    <n v="102107"/>
    <x v="7"/>
    <m/>
    <s v="Sparrow, Lisa A."/>
    <s v="PV"/>
    <n v="472097"/>
    <d v="2012-10-18T00:00:00"/>
    <n v="337.12"/>
    <m/>
    <x v="359"/>
    <s v="AA"/>
    <s v="P"/>
    <s v="6180 - TRAVEL EXPENSE"/>
    <x v="7"/>
    <s v="Water Service Corporation"/>
    <s v="CORP"/>
    <s v="CORP"/>
  </r>
  <r>
    <n v="102"/>
    <n v="102107"/>
    <x v="2"/>
    <m/>
    <s v="Sparrow, Lisa A."/>
    <s v="PV"/>
    <n v="472097"/>
    <d v="2012-10-18T00:00:00"/>
    <n v="416.49"/>
    <m/>
    <x v="360"/>
    <s v="AA"/>
    <s v="P"/>
    <s v="5925 - OFFICE UTILITIES/MAINTEN"/>
    <x v="2"/>
    <s v="Water Service Corporation"/>
    <s v="CORP"/>
    <s v="CORP"/>
  </r>
  <r>
    <n v="102"/>
    <n v="102107"/>
    <x v="8"/>
    <m/>
    <s v="Japczyk, James F."/>
    <s v="PV"/>
    <n v="472126"/>
    <d v="2012-10-18T00:00:00"/>
    <n v="291.3"/>
    <m/>
    <x v="342"/>
    <s v="AA"/>
    <s v="P"/>
    <s v="6180 - TRAVEL EXPENSE"/>
    <x v="8"/>
    <s v="Water Service Corporation"/>
    <s v="CORP"/>
    <s v="CORP"/>
  </r>
  <r>
    <n v="102"/>
    <n v="102107"/>
    <x v="0"/>
    <m/>
    <s v="Japczyk, James F."/>
    <s v="PV"/>
    <n v="472126"/>
    <d v="2012-10-18T00:00:00"/>
    <n v="301.75"/>
    <m/>
    <x v="346"/>
    <s v="AA"/>
    <s v="P"/>
    <s v="6180 - TRAVEL EXPENSE"/>
    <x v="0"/>
    <s v="Water Service Corporation"/>
    <s v="CORP"/>
    <s v="CORP"/>
  </r>
  <r>
    <n v="102"/>
    <n v="102107"/>
    <x v="0"/>
    <m/>
    <s v="Japczyk, James F."/>
    <s v="PV"/>
    <n v="472126"/>
    <d v="2012-10-18T00:00:00"/>
    <n v="42.9"/>
    <m/>
    <x v="347"/>
    <s v="AA"/>
    <s v="P"/>
    <s v="6180 - TRAVEL EXPENSE"/>
    <x v="0"/>
    <s v="Water Service Corporation"/>
    <s v="CORP"/>
    <s v="CORP"/>
  </r>
  <r>
    <n v="102"/>
    <n v="102107"/>
    <x v="4"/>
    <m/>
    <s v="Japczyk, James F."/>
    <s v="PV"/>
    <n v="472126"/>
    <d v="2012-10-18T00:00:00"/>
    <n v="404.89"/>
    <m/>
    <x v="349"/>
    <s v="AA"/>
    <s v="P"/>
    <s v="6180 - TRAVEL EXPENSE"/>
    <x v="4"/>
    <s v="Water Service Corporation"/>
    <s v="CORP"/>
    <s v="CORP"/>
  </r>
  <r>
    <n v="102"/>
    <n v="102107"/>
    <x v="1"/>
    <m/>
    <s v="Japczyk, James F."/>
    <s v="PV"/>
    <n v="472126"/>
    <d v="2012-10-18T00:00:00"/>
    <n v="237.56"/>
    <m/>
    <x v="351"/>
    <s v="AA"/>
    <s v="P"/>
    <s v="6180 - TRAVEL EXPENSE"/>
    <x v="1"/>
    <s v="Water Service Corporation"/>
    <s v="CORP"/>
    <s v="CORP"/>
  </r>
  <r>
    <n v="102"/>
    <n v="102107"/>
    <x v="5"/>
    <m/>
    <s v="Japczyk, James F."/>
    <s v="PV"/>
    <n v="472126"/>
    <d v="2012-10-18T00:00:00"/>
    <n v="897.6"/>
    <m/>
    <x v="353"/>
    <s v="AA"/>
    <s v="P"/>
    <s v="6180 - TRAVEL EXPENSE"/>
    <x v="5"/>
    <s v="Water Service Corporation"/>
    <s v="CORP"/>
    <s v="CORP"/>
  </r>
  <r>
    <n v="102"/>
    <n v="102107"/>
    <x v="7"/>
    <m/>
    <s v="Japczyk, James F."/>
    <s v="PV"/>
    <n v="472126"/>
    <d v="2012-10-18T00:00:00"/>
    <n v="899.48"/>
    <m/>
    <x v="355"/>
    <s v="AA"/>
    <s v="P"/>
    <s v="6180 - TRAVEL EXPENSE"/>
    <x v="7"/>
    <s v="Water Service Corporation"/>
    <s v="CORP"/>
    <s v="CORP"/>
  </r>
  <r>
    <n v="102"/>
    <n v="102107"/>
    <x v="7"/>
    <m/>
    <s v="Japczyk, James F."/>
    <s v="PV"/>
    <n v="472126"/>
    <d v="2012-10-18T00:00:00"/>
    <m/>
    <n v="-609.92999999999995"/>
    <x v="361"/>
    <s v="AA"/>
    <s v="P"/>
    <s v="6180 - TRAVEL EXPENSE"/>
    <x v="7"/>
    <s v="Water Service Corporation"/>
    <s v="CORP"/>
    <s v="CORP"/>
  </r>
  <r>
    <n v="102"/>
    <n v="102103"/>
    <x v="6"/>
    <m/>
    <s v="Federico, Antoinette"/>
    <s v="PV"/>
    <n v="472305"/>
    <d v="2012-10-22T00:00:00"/>
    <n v="19.47"/>
    <m/>
    <x v="362"/>
    <s v="AA"/>
    <s v="P"/>
    <s v="5850 - OFFICE EXPENSE"/>
    <x v="6"/>
    <s v="Water Service Corporation"/>
    <s v="CORP"/>
    <s v="CORP"/>
  </r>
  <r>
    <n v="102"/>
    <n v="102106"/>
    <x v="4"/>
    <m/>
    <s v="Self, Rose D."/>
    <s v="PV"/>
    <n v="473612"/>
    <d v="2012-10-24T00:00:00"/>
    <n v="113.7"/>
    <m/>
    <x v="363"/>
    <s v="AA"/>
    <s v="P"/>
    <s v="6180 - TRAVEL EXPENSE"/>
    <x v="4"/>
    <s v="Water Service Corporation"/>
    <s v="CORP"/>
    <s v="CORP"/>
  </r>
  <r>
    <n v="102"/>
    <n v="102106"/>
    <x v="6"/>
    <m/>
    <s v="Self, Rose D."/>
    <s v="PV"/>
    <n v="473612"/>
    <d v="2012-10-24T00:00:00"/>
    <n v="65.62"/>
    <m/>
    <x v="364"/>
    <s v="AA"/>
    <s v="P"/>
    <s v="5850 - OFFICE EXPENSE"/>
    <x v="6"/>
    <s v="Water Service Corporation"/>
    <s v="CORP"/>
    <s v="CORP"/>
  </r>
  <r>
    <n v="102"/>
    <n v="102106"/>
    <x v="12"/>
    <m/>
    <s v="Self, Rose D."/>
    <s v="PV"/>
    <n v="473612"/>
    <d v="2012-10-24T00:00:00"/>
    <n v="223.05"/>
    <m/>
    <x v="365"/>
    <s v="AA"/>
    <s v="P"/>
    <s v="5780 - MISCELLANEOUS EXPENSE"/>
    <x v="12"/>
    <s v="Water Service Corporation"/>
    <s v="CORP"/>
    <s v="CORP"/>
  </r>
  <r>
    <n v="102"/>
    <n v="102103"/>
    <x v="19"/>
    <m/>
    <s v="Shultz, John R."/>
    <s v="PV"/>
    <n v="473616"/>
    <d v="2012-10-24T00:00:00"/>
    <n v="95.97"/>
    <m/>
    <x v="366"/>
    <s v="AA"/>
    <s v="P"/>
    <s v="5620 - EMPLOYEE BENEFITS"/>
    <x v="19"/>
    <s v="Water Service Corporation"/>
    <s v="CORP"/>
    <s v="CORP"/>
  </r>
  <r>
    <n v="102"/>
    <n v="102103"/>
    <x v="6"/>
    <m/>
    <s v="Delmundo, Anca"/>
    <s v="PV"/>
    <n v="473617"/>
    <d v="2012-10-24T00:00:00"/>
    <n v="39.880000000000003"/>
    <m/>
    <x v="367"/>
    <s v="AA"/>
    <s v="P"/>
    <s v="5850 - OFFICE EXPENSE"/>
    <x v="6"/>
    <s v="Water Service Corporation"/>
    <s v="CORP"/>
    <s v="CORP"/>
  </r>
  <r>
    <n v="102"/>
    <n v="102103"/>
    <x v="6"/>
    <m/>
    <s v="Malecki, Krzysztof"/>
    <s v="PV"/>
    <n v="473619"/>
    <d v="2012-10-24T00:00:00"/>
    <n v="20.77"/>
    <m/>
    <x v="368"/>
    <s v="AA"/>
    <s v="P"/>
    <s v="5850 - OFFICE EXPENSE"/>
    <x v="6"/>
    <s v="Water Service Corporation"/>
    <s v="CORP"/>
    <s v="CORP"/>
  </r>
  <r>
    <n v="102"/>
    <n v="102103"/>
    <x v="6"/>
    <m/>
    <s v="Malecki, Krzysztof"/>
    <s v="PV"/>
    <n v="473622"/>
    <d v="2012-10-24T00:00:00"/>
    <n v="44.07"/>
    <m/>
    <x v="369"/>
    <s v="AA"/>
    <s v="P"/>
    <s v="5850 - OFFICE EXPENSE"/>
    <x v="6"/>
    <s v="Water Service Corporation"/>
    <s v="CORP"/>
    <s v="CORP"/>
  </r>
  <r>
    <n v="102"/>
    <n v="102106"/>
    <x v="1"/>
    <m/>
    <s v="Tackett, Samantha R."/>
    <s v="PV"/>
    <n v="473633"/>
    <d v="2012-10-24T00:00:00"/>
    <n v="68.819999999999993"/>
    <m/>
    <x v="370"/>
    <s v="AA"/>
    <s v="P"/>
    <s v="6180 - TRAVEL EXPENSE"/>
    <x v="1"/>
    <s v="Water Service Corporation"/>
    <s v="CORP"/>
    <s v="CORP"/>
  </r>
  <r>
    <n v="102"/>
    <n v="102106"/>
    <x v="20"/>
    <m/>
    <s v="Tackett, Samantha R."/>
    <s v="PV"/>
    <n v="473633"/>
    <d v="2012-10-24T00:00:00"/>
    <n v="80"/>
    <m/>
    <x v="243"/>
    <s v="AA"/>
    <s v="P"/>
    <s v="5850 - OFFICE EXPENSE"/>
    <x v="20"/>
    <s v="Water Service Corporation"/>
    <s v="CORP"/>
    <s v="CORP"/>
  </r>
  <r>
    <n v="102"/>
    <n v="102104"/>
    <x v="2"/>
    <m/>
    <s v="Ostler, Tom G."/>
    <s v="PV"/>
    <n v="474495"/>
    <d v="2012-10-30T00:00:00"/>
    <n v="59.95"/>
    <m/>
    <x v="312"/>
    <s v="AA"/>
    <s v="P"/>
    <s v="5925 - OFFICE UTILITIES/MAINTEN"/>
    <x v="2"/>
    <s v="Water Service Corporation"/>
    <s v="CORP"/>
    <s v="CORP"/>
  </r>
  <r>
    <n v="102"/>
    <n v="102112"/>
    <x v="8"/>
    <m/>
    <s v="Sowell, George W."/>
    <s v="PV"/>
    <n v="474497"/>
    <d v="2012-10-30T00:00:00"/>
    <n v="42.85"/>
    <m/>
    <x v="371"/>
    <s v="AA"/>
    <s v="P"/>
    <s v="6180 - TRAVEL EXPENSE"/>
    <x v="8"/>
    <s v="Water Service Corporation"/>
    <s v="CORP"/>
    <s v="CORP"/>
  </r>
  <r>
    <n v="102"/>
    <n v="102112"/>
    <x v="4"/>
    <m/>
    <s v="Sowell, George W."/>
    <s v="PV"/>
    <n v="474497"/>
    <d v="2012-10-30T00:00:00"/>
    <n v="110.01"/>
    <m/>
    <x v="372"/>
    <s v="AA"/>
    <s v="P"/>
    <s v="6180 - TRAVEL EXPENSE"/>
    <x v="4"/>
    <s v="Water Service Corporation"/>
    <s v="CORP"/>
    <s v="CORP"/>
  </r>
  <r>
    <n v="102"/>
    <n v="102112"/>
    <x v="1"/>
    <m/>
    <s v="Sowell, George W."/>
    <s v="PV"/>
    <n v="474497"/>
    <d v="2012-10-30T00:00:00"/>
    <n v="235.29"/>
    <m/>
    <x v="373"/>
    <s v="AA"/>
    <s v="P"/>
    <s v="6180 - TRAVEL EXPENSE"/>
    <x v="1"/>
    <s v="Water Service Corporation"/>
    <s v="CORP"/>
    <s v="CORP"/>
  </r>
  <r>
    <n v="102"/>
    <n v="102112"/>
    <x v="5"/>
    <m/>
    <s v="Sowell, George W."/>
    <s v="PV"/>
    <n v="474497"/>
    <d v="2012-10-30T00:00:00"/>
    <n v="417.6"/>
    <m/>
    <x v="374"/>
    <s v="AA"/>
    <s v="P"/>
    <s v="6180 - TRAVEL EXPENSE"/>
    <x v="5"/>
    <s v="Water Service Corporation"/>
    <s v="CORP"/>
    <s v="CORP"/>
  </r>
  <r>
    <n v="102"/>
    <n v="102112"/>
    <x v="7"/>
    <m/>
    <s v="Sowell, George W."/>
    <s v="PV"/>
    <n v="474497"/>
    <d v="2012-10-30T00:00:00"/>
    <n v="109.76"/>
    <m/>
    <x v="375"/>
    <s v="AA"/>
    <s v="P"/>
    <s v="6180 - TRAVEL EXPENSE"/>
    <x v="7"/>
    <s v="Water Service Corporation"/>
    <s v="CORP"/>
    <s v="CORP"/>
  </r>
  <r>
    <n v="102"/>
    <n v="102112"/>
    <x v="4"/>
    <m/>
    <s v="Sowell, George W."/>
    <s v="PV"/>
    <n v="474498"/>
    <d v="2012-10-30T00:00:00"/>
    <n v="71.12"/>
    <m/>
    <x v="376"/>
    <s v="AA"/>
    <s v="P"/>
    <s v="6180 - TRAVEL EXPENSE"/>
    <x v="4"/>
    <s v="Water Service Corporation"/>
    <s v="CORP"/>
    <s v="CORP"/>
  </r>
  <r>
    <n v="102"/>
    <n v="102112"/>
    <x v="1"/>
    <m/>
    <s v="Sowell, George W."/>
    <s v="PV"/>
    <n v="474498"/>
    <d v="2012-10-30T00:00:00"/>
    <n v="291.38"/>
    <m/>
    <x v="377"/>
    <s v="AA"/>
    <s v="P"/>
    <s v="6180 - TRAVEL EXPENSE"/>
    <x v="1"/>
    <s v="Water Service Corporation"/>
    <s v="CORP"/>
    <s v="CORP"/>
  </r>
  <r>
    <n v="102"/>
    <n v="102112"/>
    <x v="7"/>
    <m/>
    <s v="Sowell, George W."/>
    <s v="PV"/>
    <n v="474498"/>
    <d v="2012-10-30T00:00:00"/>
    <n v="104.02"/>
    <m/>
    <x v="378"/>
    <s v="AA"/>
    <s v="P"/>
    <s v="6180 - TRAVEL EXPENSE"/>
    <x v="7"/>
    <s v="Water Service Corporation"/>
    <s v="CORP"/>
    <s v="CORP"/>
  </r>
  <r>
    <n v="102"/>
    <n v="102112"/>
    <x v="8"/>
    <m/>
    <s v="Sowell, George W."/>
    <s v="PV"/>
    <n v="474499"/>
    <d v="2012-10-30T00:00:00"/>
    <n v="63.8"/>
    <m/>
    <x v="379"/>
    <s v="AA"/>
    <s v="P"/>
    <s v="6180 - TRAVEL EXPENSE"/>
    <x v="8"/>
    <s v="Water Service Corporation"/>
    <s v="CORP"/>
    <s v="CORP"/>
  </r>
  <r>
    <n v="102"/>
    <n v="102112"/>
    <x v="4"/>
    <m/>
    <s v="Sowell, George W."/>
    <s v="PV"/>
    <n v="474499"/>
    <d v="2012-10-30T00:00:00"/>
    <n v="155.04"/>
    <m/>
    <x v="380"/>
    <s v="AA"/>
    <s v="P"/>
    <s v="6180 - TRAVEL EXPENSE"/>
    <x v="4"/>
    <s v="Water Service Corporation"/>
    <s v="CORP"/>
    <s v="CORP"/>
  </r>
  <r>
    <n v="102"/>
    <n v="102112"/>
    <x v="1"/>
    <m/>
    <s v="Sowell, George W."/>
    <s v="PV"/>
    <n v="474499"/>
    <d v="2012-10-30T00:00:00"/>
    <n v="353.49"/>
    <m/>
    <x v="381"/>
    <s v="AA"/>
    <s v="P"/>
    <s v="6180 - TRAVEL EXPENSE"/>
    <x v="1"/>
    <s v="Water Service Corporation"/>
    <s v="CORP"/>
    <s v="CORP"/>
  </r>
  <r>
    <n v="102"/>
    <n v="102112"/>
    <x v="5"/>
    <m/>
    <s v="Sowell, George W."/>
    <s v="PV"/>
    <n v="474499"/>
    <d v="2012-10-30T00:00:00"/>
    <n v="437.6"/>
    <m/>
    <x v="382"/>
    <s v="AA"/>
    <s v="P"/>
    <s v="6180 - TRAVEL EXPENSE"/>
    <x v="5"/>
    <s v="Water Service Corporation"/>
    <s v="CORP"/>
    <s v="CORP"/>
  </r>
  <r>
    <n v="102"/>
    <n v="102112"/>
    <x v="7"/>
    <m/>
    <s v="Sowell, George W."/>
    <s v="PV"/>
    <n v="474499"/>
    <d v="2012-10-30T00:00:00"/>
    <n v="219.52"/>
    <m/>
    <x v="383"/>
    <s v="AA"/>
    <s v="P"/>
    <s v="6180 - TRAVEL EXPENSE"/>
    <x v="7"/>
    <s v="Water Service Corporation"/>
    <s v="CORP"/>
    <s v="CORP"/>
  </r>
  <r>
    <n v="102"/>
    <n v="102112"/>
    <x v="8"/>
    <m/>
    <s v="Sowell, George W."/>
    <s v="PV"/>
    <n v="474500"/>
    <d v="2012-10-30T00:00:00"/>
    <n v="10.5"/>
    <m/>
    <x v="328"/>
    <s v="AA"/>
    <s v="P"/>
    <s v="6180 - TRAVEL EXPENSE"/>
    <x v="8"/>
    <s v="Water Service Corporation"/>
    <s v="CORP"/>
    <s v="CORP"/>
  </r>
  <r>
    <n v="102"/>
    <n v="102112"/>
    <x v="4"/>
    <m/>
    <s v="Sowell, George W."/>
    <s v="PV"/>
    <n v="474500"/>
    <d v="2012-10-30T00:00:00"/>
    <n v="83.46"/>
    <m/>
    <x v="384"/>
    <s v="AA"/>
    <s v="P"/>
    <s v="6180 - TRAVEL EXPENSE"/>
    <x v="4"/>
    <s v="Water Service Corporation"/>
    <s v="CORP"/>
    <s v="CORP"/>
  </r>
  <r>
    <n v="102"/>
    <n v="102112"/>
    <x v="1"/>
    <m/>
    <s v="Sowell, George W."/>
    <s v="PV"/>
    <n v="474500"/>
    <d v="2012-10-30T00:00:00"/>
    <n v="552.78"/>
    <m/>
    <x v="385"/>
    <s v="AA"/>
    <s v="P"/>
    <s v="6180 - TRAVEL EXPENSE"/>
    <x v="1"/>
    <s v="Water Service Corporation"/>
    <s v="CORP"/>
    <s v="CORP"/>
  </r>
  <r>
    <n v="102"/>
    <n v="102112"/>
    <x v="7"/>
    <m/>
    <s v="Sowell, George W."/>
    <s v="PV"/>
    <n v="474500"/>
    <d v="2012-10-30T00:00:00"/>
    <n v="170.84"/>
    <m/>
    <x v="386"/>
    <s v="AA"/>
    <s v="P"/>
    <s v="6180 - TRAVEL EXPENSE"/>
    <x v="7"/>
    <s v="Water Service Corporation"/>
    <s v="CORP"/>
    <s v="CORP"/>
  </r>
  <r>
    <n v="102"/>
    <n v="102112"/>
    <x v="1"/>
    <m/>
    <s v="Iwinski, Cammy A."/>
    <s v="PV"/>
    <n v="474531"/>
    <d v="2012-10-30T00:00:00"/>
    <n v="73.260000000000005"/>
    <m/>
    <x v="387"/>
    <s v="AA"/>
    <s v="P"/>
    <s v="6180 - TRAVEL EXPENSE"/>
    <x v="1"/>
    <s v="Water Service Corporation"/>
    <s v="CORP"/>
    <s v="CORP"/>
  </r>
  <r>
    <n v="102"/>
    <n v="102106"/>
    <x v="4"/>
    <m/>
    <s v="Sasic, Karen L."/>
    <s v="PV"/>
    <n v="475392"/>
    <d v="2012-10-31T00:00:00"/>
    <n v="19.04"/>
    <m/>
    <x v="388"/>
    <s v="AA"/>
    <s v="P"/>
    <s v="6180 - TRAVEL EXPENSE"/>
    <x v="4"/>
    <s v="Water Service Corporation"/>
    <s v="CORP"/>
    <s v="CORP"/>
  </r>
  <r>
    <n v="102"/>
    <n v="102106"/>
    <x v="4"/>
    <m/>
    <s v="Sasic, Karen L."/>
    <s v="PV"/>
    <n v="475392"/>
    <d v="2012-10-31T00:00:00"/>
    <n v="68.540000000000006"/>
    <m/>
    <x v="389"/>
    <s v="AA"/>
    <s v="P"/>
    <s v="6180 - TRAVEL EXPENSE"/>
    <x v="4"/>
    <s v="Water Service Corporation"/>
    <s v="CORP"/>
    <s v="CORP"/>
  </r>
  <r>
    <n v="102"/>
    <n v="102105"/>
    <x v="4"/>
    <m/>
    <s v="Sasic, Karen L."/>
    <s v="PV"/>
    <n v="475392"/>
    <d v="2012-10-31T00:00:00"/>
    <n v="54.63"/>
    <m/>
    <x v="390"/>
    <s v="AA"/>
    <s v="P"/>
    <s v="6180 - TRAVEL EXPENSE"/>
    <x v="4"/>
    <s v="Water Service Corporation"/>
    <s v="CORP"/>
    <s v="CORP"/>
  </r>
  <r>
    <n v="102"/>
    <n v="102106"/>
    <x v="1"/>
    <m/>
    <s v="Sasic, Karen L."/>
    <s v="PV"/>
    <n v="475392"/>
    <d v="2012-10-31T00:00:00"/>
    <n v="99.9"/>
    <m/>
    <x v="391"/>
    <s v="AA"/>
    <s v="P"/>
    <s v="6180 - TRAVEL EXPENSE"/>
    <x v="1"/>
    <s v="Water Service Corporation"/>
    <s v="CORP"/>
    <s v="CORP"/>
  </r>
  <r>
    <n v="102"/>
    <n v="102106"/>
    <x v="1"/>
    <m/>
    <s v="Sasic, Karen L."/>
    <s v="PV"/>
    <n v="475392"/>
    <d v="2012-10-31T00:00:00"/>
    <n v="15"/>
    <m/>
    <x v="392"/>
    <s v="AA"/>
    <s v="P"/>
    <s v="6180 - TRAVEL EXPENSE"/>
    <x v="1"/>
    <s v="Water Service Corporation"/>
    <s v="CORP"/>
    <s v="CORP"/>
  </r>
  <r>
    <n v="102"/>
    <n v="102105"/>
    <x v="1"/>
    <m/>
    <s v="Sasic, Karen L."/>
    <s v="PV"/>
    <n v="475392"/>
    <d v="2012-10-31T00:00:00"/>
    <n v="24.98"/>
    <m/>
    <x v="153"/>
    <s v="AA"/>
    <s v="P"/>
    <s v="6180 - TRAVEL EXPENSE"/>
    <x v="1"/>
    <s v="Water Service Corporation"/>
    <s v="CORP"/>
    <s v="CORP"/>
  </r>
  <r>
    <n v="102"/>
    <n v="102106"/>
    <x v="12"/>
    <m/>
    <s v="Sasic, Karen L."/>
    <s v="PV"/>
    <n v="475392"/>
    <d v="2012-10-31T00:00:00"/>
    <n v="10"/>
    <m/>
    <x v="143"/>
    <s v="AA"/>
    <s v="P"/>
    <s v="5780 - MISCELLANEOUS EXPENSE"/>
    <x v="12"/>
    <s v="Water Service Corporation"/>
    <s v="CORP"/>
    <s v="CORP"/>
  </r>
  <r>
    <n v="102"/>
    <n v="102106"/>
    <x v="8"/>
    <m/>
    <s v="Self, Rose D."/>
    <s v="PV"/>
    <n v="477899"/>
    <d v="2012-11-14T00:00:00"/>
    <n v="30"/>
    <m/>
    <x v="32"/>
    <s v="AA"/>
    <s v="P"/>
    <s v="6180 - TRAVEL EXPENSE"/>
    <x v="8"/>
    <s v="Water Service Corporation"/>
    <s v="CORP"/>
    <s v="CORP"/>
  </r>
  <r>
    <n v="102"/>
    <n v="102106"/>
    <x v="4"/>
    <m/>
    <s v="Self, Rose D."/>
    <s v="PV"/>
    <n v="477899"/>
    <d v="2012-11-14T00:00:00"/>
    <n v="103.36"/>
    <m/>
    <x v="393"/>
    <s v="AA"/>
    <s v="P"/>
    <s v="6180 - TRAVEL EXPENSE"/>
    <x v="4"/>
    <s v="Water Service Corporation"/>
    <s v="CORP"/>
    <s v="CORP"/>
  </r>
  <r>
    <n v="102"/>
    <n v="102106"/>
    <x v="1"/>
    <m/>
    <s v="Self, Rose D."/>
    <s v="PV"/>
    <n v="477899"/>
    <d v="2012-11-14T00:00:00"/>
    <n v="67.16"/>
    <m/>
    <x v="394"/>
    <s v="AA"/>
    <s v="P"/>
    <s v="6180 - TRAVEL EXPENSE"/>
    <x v="1"/>
    <s v="Water Service Corporation"/>
    <s v="CORP"/>
    <s v="CORP"/>
  </r>
  <r>
    <n v="102"/>
    <n v="102106"/>
    <x v="5"/>
    <m/>
    <s v="Self, Rose D."/>
    <s v="PV"/>
    <n v="477899"/>
    <d v="2012-11-14T00:00:00"/>
    <n v="294.60000000000002"/>
    <m/>
    <x v="395"/>
    <s v="AA"/>
    <s v="P"/>
    <s v="6180 - TRAVEL EXPENSE"/>
    <x v="5"/>
    <s v="Water Service Corporation"/>
    <s v="CORP"/>
    <s v="CORP"/>
  </r>
  <r>
    <n v="102"/>
    <n v="102106"/>
    <x v="6"/>
    <m/>
    <s v="Self, Rose D."/>
    <s v="PV"/>
    <n v="477899"/>
    <d v="2012-11-14T00:00:00"/>
    <n v="23.45"/>
    <m/>
    <x v="396"/>
    <s v="AA"/>
    <s v="P"/>
    <s v="5850 - OFFICE EXPENSE"/>
    <x v="6"/>
    <s v="Water Service Corporation"/>
    <s v="CORP"/>
    <s v="CORP"/>
  </r>
  <r>
    <n v="102"/>
    <n v="102107"/>
    <x v="8"/>
    <m/>
    <s v="Sparrow, Lisa A."/>
    <s v="PV"/>
    <n v="478419"/>
    <d v="2012-11-15T00:00:00"/>
    <n v="33"/>
    <m/>
    <x v="397"/>
    <s v="AA"/>
    <s v="P"/>
    <s v="6180 - TRAVEL EXPENSE"/>
    <x v="8"/>
    <s v="Water Service Corporation"/>
    <s v="CORP"/>
    <s v="CORP"/>
  </r>
  <r>
    <n v="102"/>
    <n v="102107"/>
    <x v="4"/>
    <m/>
    <s v="Sparrow, Lisa A."/>
    <s v="PV"/>
    <n v="478419"/>
    <d v="2012-11-15T00:00:00"/>
    <n v="298.41000000000003"/>
    <m/>
    <x v="398"/>
    <s v="AA"/>
    <s v="P"/>
    <s v="6180 - TRAVEL EXPENSE"/>
    <x v="4"/>
    <s v="Water Service Corporation"/>
    <s v="CORP"/>
    <s v="CORP"/>
  </r>
  <r>
    <n v="102"/>
    <n v="102107"/>
    <x v="1"/>
    <m/>
    <s v="Sparrow, Lisa A."/>
    <s v="PV"/>
    <n v="478419"/>
    <d v="2012-11-15T00:00:00"/>
    <n v="128.51"/>
    <m/>
    <x v="399"/>
    <s v="AA"/>
    <s v="P"/>
    <s v="6180 - TRAVEL EXPENSE"/>
    <x v="1"/>
    <s v="Water Service Corporation"/>
    <s v="CORP"/>
    <s v="CORP"/>
  </r>
  <r>
    <n v="102"/>
    <n v="102107"/>
    <x v="5"/>
    <m/>
    <s v="Sparrow, Lisa A."/>
    <s v="PV"/>
    <n v="478419"/>
    <d v="2012-11-15T00:00:00"/>
    <n v="725.4"/>
    <m/>
    <x v="400"/>
    <s v="AA"/>
    <s v="P"/>
    <s v="6180 - TRAVEL EXPENSE"/>
    <x v="5"/>
    <s v="Water Service Corporation"/>
    <s v="CORP"/>
    <s v="CORP"/>
  </r>
  <r>
    <n v="102"/>
    <n v="102107"/>
    <x v="2"/>
    <m/>
    <s v="Sparrow, Lisa A."/>
    <s v="PV"/>
    <n v="478419"/>
    <d v="2012-11-15T00:00:00"/>
    <n v="280.88"/>
    <m/>
    <x v="401"/>
    <s v="AA"/>
    <s v="P"/>
    <s v="5925 - OFFICE UTILITIES/MAINTEN"/>
    <x v="2"/>
    <s v="Water Service Corporation"/>
    <s v="CORP"/>
    <s v="CORP"/>
  </r>
  <r>
    <n v="102"/>
    <n v="102107"/>
    <x v="3"/>
    <m/>
    <s v="Sparrow, Lisa A."/>
    <s v="PV"/>
    <n v="478419"/>
    <d v="2012-11-15T00:00:00"/>
    <n v="54.61"/>
    <m/>
    <x v="402"/>
    <s v="AA"/>
    <s v="P"/>
    <s v="5850 - OFFICE EXPENSE"/>
    <x v="3"/>
    <s v="Water Service Corporation"/>
    <s v="CORP"/>
    <s v="CORP"/>
  </r>
  <r>
    <n v="102"/>
    <n v="102104"/>
    <x v="0"/>
    <m/>
    <s v="Andrejko, James"/>
    <s v="PV"/>
    <n v="478420"/>
    <d v="2012-11-15T00:00:00"/>
    <n v="120.85"/>
    <m/>
    <x v="403"/>
    <s v="AA"/>
    <s v="P"/>
    <s v="6180 - TRAVEL EXPENSE"/>
    <x v="0"/>
    <s v="Water Service Corporation"/>
    <s v="CORP"/>
    <s v="CORP"/>
  </r>
  <r>
    <n v="102"/>
    <n v="102104"/>
    <x v="2"/>
    <m/>
    <s v="Andrejko, James"/>
    <s v="PV"/>
    <n v="478420"/>
    <d v="2012-11-15T00:00:00"/>
    <n v="50"/>
    <m/>
    <x v="87"/>
    <s v="AA"/>
    <s v="P"/>
    <s v="5925 - OFFICE UTILITIES/MAINTEN"/>
    <x v="2"/>
    <s v="Water Service Corporation"/>
    <s v="CORP"/>
    <s v="CORP"/>
  </r>
  <r>
    <n v="102"/>
    <n v="102103"/>
    <x v="21"/>
    <m/>
    <s v="Hinson, Richard F."/>
    <s v="PV"/>
    <n v="478572"/>
    <d v="2012-11-15T00:00:00"/>
    <n v="31.99"/>
    <m/>
    <x v="404"/>
    <s v="AA"/>
    <s v="P"/>
    <s v="5620 - EMPLOYEE BENEFITS"/>
    <x v="21"/>
    <s v="Water Service Corporation"/>
    <s v="CORP"/>
    <s v="CORP"/>
  </r>
  <r>
    <n v="102"/>
    <n v="102107"/>
    <x v="4"/>
    <m/>
    <s v="Woody, Rex R."/>
    <s v="PV"/>
    <n v="479876"/>
    <d v="2012-11-20T00:00:00"/>
    <n v="84.28"/>
    <m/>
    <x v="405"/>
    <s v="AA"/>
    <s v="P"/>
    <s v="6180 - TRAVEL EXPENSE"/>
    <x v="4"/>
    <s v="Water Service Corporation"/>
    <s v="CORP"/>
    <s v="CORP"/>
  </r>
  <r>
    <n v="102"/>
    <n v="102102"/>
    <x v="2"/>
    <m/>
    <s v="Lubertozzi, Steven M."/>
    <s v="PV"/>
    <n v="480155"/>
    <d v="2012-11-20T00:00:00"/>
    <n v="411.49"/>
    <m/>
    <x v="406"/>
    <s v="AA"/>
    <s v="P"/>
    <s v="5925 - OFFICE UTILITIES/MAINTEN"/>
    <x v="2"/>
    <s v="Water Service Corporation"/>
    <s v="CORP"/>
    <s v="CORP"/>
  </r>
  <r>
    <n v="102"/>
    <n v="102102"/>
    <x v="8"/>
    <m/>
    <s v="Lubertozzi, Steven M."/>
    <s v="PV"/>
    <n v="480157"/>
    <d v="2012-11-20T00:00:00"/>
    <n v="99"/>
    <m/>
    <x v="56"/>
    <s v="AA"/>
    <s v="P"/>
    <s v="6180 - TRAVEL EXPENSE"/>
    <x v="8"/>
    <s v="Water Service Corporation"/>
    <s v="CORP"/>
    <s v="CORP"/>
  </r>
  <r>
    <n v="102"/>
    <n v="102102"/>
    <x v="4"/>
    <m/>
    <s v="Lubertozzi, Steven M."/>
    <s v="PV"/>
    <n v="480157"/>
    <d v="2012-11-20T00:00:00"/>
    <n v="12.46"/>
    <m/>
    <x v="407"/>
    <s v="AA"/>
    <s v="P"/>
    <s v="6180 - TRAVEL EXPENSE"/>
    <x v="4"/>
    <s v="Water Service Corporation"/>
    <s v="CORP"/>
    <s v="CORP"/>
  </r>
  <r>
    <n v="102"/>
    <n v="102102"/>
    <x v="1"/>
    <m/>
    <s v="Lubertozzi, Steven M."/>
    <s v="PV"/>
    <n v="480157"/>
    <d v="2012-11-20T00:00:00"/>
    <n v="80"/>
    <m/>
    <x v="243"/>
    <s v="AA"/>
    <s v="P"/>
    <s v="6180 - TRAVEL EXPENSE"/>
    <x v="1"/>
    <s v="Water Service Corporation"/>
    <s v="CORP"/>
    <s v="CORP"/>
  </r>
  <r>
    <n v="102"/>
    <n v="102102"/>
    <x v="5"/>
    <m/>
    <s v="Lubertozzi, Steven M."/>
    <s v="PV"/>
    <n v="480157"/>
    <d v="2012-11-20T00:00:00"/>
    <n v="503.6"/>
    <m/>
    <x v="29"/>
    <s v="AA"/>
    <s v="P"/>
    <s v="6180 - TRAVEL EXPENSE"/>
    <x v="5"/>
    <s v="Water Service Corporation"/>
    <s v="CORP"/>
    <s v="CORP"/>
  </r>
  <r>
    <n v="102"/>
    <n v="102102"/>
    <x v="7"/>
    <m/>
    <s v="Lubertozzi, Steven M."/>
    <s v="PV"/>
    <n v="480157"/>
    <d v="2012-11-20T00:00:00"/>
    <n v="707.78"/>
    <m/>
    <x v="408"/>
    <s v="AA"/>
    <s v="P"/>
    <s v="6180 - TRAVEL EXPENSE"/>
    <x v="7"/>
    <s v="Water Service Corporation"/>
    <s v="CORP"/>
    <s v="CORP"/>
  </r>
  <r>
    <n v="102"/>
    <n v="102107"/>
    <x v="10"/>
    <m/>
    <s v="Japczyk, James F."/>
    <s v="PV"/>
    <n v="480294"/>
    <d v="2012-11-21T00:00:00"/>
    <n v="26.54"/>
    <m/>
    <x v="409"/>
    <s v="AA"/>
    <s v="P"/>
    <s v="5730 - IT DEPARTMENT"/>
    <x v="10"/>
    <s v="Water Service Corporation"/>
    <s v="CORP"/>
    <s v="CORP"/>
  </r>
  <r>
    <n v="102"/>
    <n v="102107"/>
    <x v="8"/>
    <m/>
    <s v="Hoy, John P."/>
    <s v="PV"/>
    <n v="481245"/>
    <d v="2012-11-28T00:00:00"/>
    <n v="141.05000000000001"/>
    <m/>
    <x v="410"/>
    <s v="AA"/>
    <s v="P"/>
    <s v="6180 - TRAVEL EXPENSE"/>
    <x v="8"/>
    <s v="Water Service Corporation"/>
    <s v="CORP"/>
    <s v="CORP"/>
  </r>
  <r>
    <n v="102"/>
    <n v="102107"/>
    <x v="4"/>
    <m/>
    <s v="Hoy, John P."/>
    <s v="PV"/>
    <n v="481245"/>
    <d v="2012-11-28T00:00:00"/>
    <n v="419.32"/>
    <m/>
    <x v="411"/>
    <s v="AA"/>
    <s v="P"/>
    <s v="6180 - TRAVEL EXPENSE"/>
    <x v="4"/>
    <s v="Water Service Corporation"/>
    <s v="CORP"/>
    <s v="CORP"/>
  </r>
  <r>
    <n v="102"/>
    <n v="102107"/>
    <x v="1"/>
    <m/>
    <s v="Hoy, John P."/>
    <s v="PV"/>
    <n v="481245"/>
    <d v="2012-11-28T00:00:00"/>
    <n v="270.83999999999997"/>
    <m/>
    <x v="412"/>
    <s v="AA"/>
    <s v="P"/>
    <s v="6180 - TRAVEL EXPENSE"/>
    <x v="1"/>
    <s v="Water Service Corporation"/>
    <s v="CORP"/>
    <s v="CORP"/>
  </r>
  <r>
    <n v="102"/>
    <n v="102107"/>
    <x v="7"/>
    <m/>
    <s v="Hoy, John P."/>
    <s v="PV"/>
    <n v="481245"/>
    <d v="2012-11-28T00:00:00"/>
    <n v="459.91"/>
    <m/>
    <x v="413"/>
    <s v="AA"/>
    <s v="P"/>
    <s v="6180 - TRAVEL EXPENSE"/>
    <x v="7"/>
    <s v="Water Service Corporation"/>
    <s v="CORP"/>
    <s v="CORP"/>
  </r>
  <r>
    <n v="102"/>
    <n v="102107"/>
    <x v="4"/>
    <m/>
    <s v="Hoy, John P."/>
    <s v="PV"/>
    <n v="481246"/>
    <d v="2012-11-28T00:00:00"/>
    <n v="66.459999999999994"/>
    <m/>
    <x v="414"/>
    <s v="AA"/>
    <s v="P"/>
    <s v="6180 - TRAVEL EXPENSE"/>
    <x v="4"/>
    <s v="Water Service Corporation"/>
    <s v="CORP"/>
    <s v="CORP"/>
  </r>
  <r>
    <n v="102"/>
    <n v="102107"/>
    <x v="5"/>
    <m/>
    <s v="Hoy, John P."/>
    <s v="PV"/>
    <n v="481246"/>
    <d v="2012-11-28T00:00:00"/>
    <n v="87.8"/>
    <m/>
    <x v="415"/>
    <s v="AA"/>
    <s v="P"/>
    <s v="6180 - TRAVEL EXPENSE"/>
    <x v="5"/>
    <s v="Water Service Corporation"/>
    <s v="CORP"/>
    <s v="CORP"/>
  </r>
  <r>
    <n v="102"/>
    <n v="102107"/>
    <x v="4"/>
    <m/>
    <s v="Hoy, John P."/>
    <s v="PV"/>
    <n v="481248"/>
    <d v="2012-11-28T00:00:00"/>
    <n v="216.41"/>
    <m/>
    <x v="416"/>
    <s v="AA"/>
    <s v="P"/>
    <s v="6180 - TRAVEL EXPENSE"/>
    <x v="4"/>
    <s v="Water Service Corporation"/>
    <s v="CORP"/>
    <s v="CORP"/>
  </r>
  <r>
    <n v="102"/>
    <n v="102107"/>
    <x v="1"/>
    <m/>
    <s v="Hoy, John P."/>
    <s v="PV"/>
    <n v="481248"/>
    <d v="2012-11-28T00:00:00"/>
    <n v="77.400000000000006"/>
    <m/>
    <x v="417"/>
    <s v="AA"/>
    <s v="P"/>
    <s v="6180 - TRAVEL EXPENSE"/>
    <x v="1"/>
    <s v="Water Service Corporation"/>
    <s v="CORP"/>
    <s v="CORP"/>
  </r>
  <r>
    <n v="102"/>
    <n v="102107"/>
    <x v="5"/>
    <m/>
    <s v="Hoy, John P."/>
    <s v="PV"/>
    <n v="481248"/>
    <d v="2012-11-28T00:00:00"/>
    <n v="345.6"/>
    <m/>
    <x v="418"/>
    <s v="AA"/>
    <s v="P"/>
    <s v="6180 - TRAVEL EXPENSE"/>
    <x v="5"/>
    <s v="Water Service Corporation"/>
    <s v="CORP"/>
    <s v="CORP"/>
  </r>
  <r>
    <n v="102"/>
    <n v="102107"/>
    <x v="7"/>
    <m/>
    <s v="Hoy, John P."/>
    <s v="PV"/>
    <n v="481248"/>
    <d v="2012-11-28T00:00:00"/>
    <n v="654.9"/>
    <m/>
    <x v="419"/>
    <s v="AA"/>
    <s v="P"/>
    <s v="6180 - TRAVEL EXPENSE"/>
    <x v="7"/>
    <s v="Water Service Corporation"/>
    <s v="CORP"/>
    <s v="CORP"/>
  </r>
  <r>
    <n v="102"/>
    <n v="102101"/>
    <x v="0"/>
    <m/>
    <s v="Andrejko, James"/>
    <s v="PV"/>
    <n v="482428"/>
    <d v="2012-12-04T00:00:00"/>
    <n v="128.91"/>
    <m/>
    <x v="420"/>
    <s v="AA"/>
    <s v="P"/>
    <s v="6180 - TRAVEL EXPENSE"/>
    <x v="0"/>
    <s v="Water Service Corporation"/>
    <s v="CORP"/>
    <s v="CORP"/>
  </r>
  <r>
    <n v="102"/>
    <n v="102104"/>
    <x v="2"/>
    <m/>
    <s v="Andrejko, James"/>
    <s v="PV"/>
    <n v="482428"/>
    <d v="2012-12-04T00:00:00"/>
    <n v="50"/>
    <m/>
    <x v="87"/>
    <s v="AA"/>
    <s v="P"/>
    <s v="5925 - OFFICE UTILITIES/MAINTEN"/>
    <x v="2"/>
    <s v="Water Service Corporation"/>
    <s v="CORP"/>
    <s v="CORP"/>
  </r>
  <r>
    <n v="102"/>
    <n v="102101"/>
    <x v="1"/>
    <m/>
    <s v="Friedman, Avelina"/>
    <s v="PV"/>
    <n v="483489"/>
    <d v="2012-12-05T00:00:00"/>
    <n v="179.82"/>
    <m/>
    <x v="421"/>
    <s v="AA"/>
    <s v="P"/>
    <s v="6180 - TRAVEL EXPENSE"/>
    <x v="1"/>
    <s v="Water Service Corporation"/>
    <s v="CORP"/>
    <s v="CORP"/>
  </r>
  <r>
    <n v="102"/>
    <n v="102104"/>
    <x v="2"/>
    <m/>
    <s v="Ostler, Tom G."/>
    <s v="PV"/>
    <n v="484840"/>
    <d v="2012-12-13T00:00:00"/>
    <n v="59.99"/>
    <m/>
    <x v="24"/>
    <s v="AA"/>
    <s v="P"/>
    <s v="5925 - OFFICE UTILITIES/MAINTEN"/>
    <x v="2"/>
    <s v="Water Service Corporation"/>
    <s v="CORP"/>
    <s v="CORP"/>
  </r>
  <r>
    <n v="102"/>
    <n v="102103"/>
    <x v="21"/>
    <m/>
    <s v="Strickler, Jill M."/>
    <s v="PV"/>
    <n v="484844"/>
    <d v="2012-12-13T00:00:00"/>
    <n v="31.99"/>
    <m/>
    <x v="404"/>
    <s v="AA"/>
    <s v="P"/>
    <s v="5620 - EMPLOYEE BENEFITS"/>
    <x v="21"/>
    <s v="Water Service Corporation"/>
    <s v="CORP"/>
    <s v="CORP"/>
  </r>
  <r>
    <n v="102"/>
    <n v="102107"/>
    <x v="4"/>
    <m/>
    <s v="Sudduth, Donald E."/>
    <s v="PV"/>
    <n v="484845"/>
    <d v="2012-12-13T00:00:00"/>
    <n v="417.97"/>
    <m/>
    <x v="422"/>
    <s v="AA"/>
    <s v="P"/>
    <s v="6180 - TRAVEL EXPENSE"/>
    <x v="4"/>
    <s v="Water Service Corporation"/>
    <s v="CORP"/>
    <s v="CORP"/>
  </r>
  <r>
    <n v="102"/>
    <n v="102106"/>
    <x v="4"/>
    <m/>
    <s v="Sudduth, Donald E."/>
    <s v="PV"/>
    <n v="484845"/>
    <d v="2012-12-13T00:00:00"/>
    <n v="326.04000000000002"/>
    <m/>
    <x v="423"/>
    <s v="AA"/>
    <s v="P"/>
    <s v="6180 - TRAVEL EXPENSE"/>
    <x v="4"/>
    <s v="Water Service Corporation"/>
    <s v="CORP"/>
    <s v="CORP"/>
  </r>
  <r>
    <n v="102"/>
    <n v="102107"/>
    <x v="1"/>
    <m/>
    <s v="Sudduth, Donald E."/>
    <s v="PV"/>
    <n v="484845"/>
    <d v="2012-12-13T00:00:00"/>
    <n v="268.08999999999997"/>
    <m/>
    <x v="424"/>
    <s v="AA"/>
    <s v="P"/>
    <s v="6180 - TRAVEL EXPENSE"/>
    <x v="1"/>
    <s v="Water Service Corporation"/>
    <s v="CORP"/>
    <s v="CORP"/>
  </r>
  <r>
    <n v="102"/>
    <n v="102106"/>
    <x v="5"/>
    <m/>
    <s v="Sudduth, Donald E."/>
    <s v="PV"/>
    <n v="484845"/>
    <d v="2012-12-13T00:00:00"/>
    <n v="517.20000000000005"/>
    <m/>
    <x v="425"/>
    <s v="AA"/>
    <s v="P"/>
    <s v="6180 - TRAVEL EXPENSE"/>
    <x v="5"/>
    <s v="Water Service Corporation"/>
    <s v="CORP"/>
    <s v="CORP"/>
  </r>
  <r>
    <n v="102"/>
    <n v="102107"/>
    <x v="7"/>
    <m/>
    <s v="Sudduth, Donald E."/>
    <s v="PV"/>
    <n v="484845"/>
    <d v="2012-12-13T00:00:00"/>
    <n v="37"/>
    <m/>
    <x v="426"/>
    <s v="AA"/>
    <s v="P"/>
    <s v="6180 - TRAVEL EXPENSE"/>
    <x v="7"/>
    <s v="Water Service Corporation"/>
    <s v="CORP"/>
    <s v="CORP"/>
  </r>
  <r>
    <n v="102"/>
    <n v="102107"/>
    <x v="7"/>
    <m/>
    <s v="Sudduth, Donald E."/>
    <s v="PV"/>
    <n v="484845"/>
    <d v="2012-12-13T00:00:00"/>
    <n v="786.6"/>
    <m/>
    <x v="427"/>
    <s v="AA"/>
    <s v="P"/>
    <s v="6180 - TRAVEL EXPENSE"/>
    <x v="7"/>
    <s v="Water Service Corporation"/>
    <s v="CORP"/>
    <s v="CORP"/>
  </r>
  <r>
    <n v="102"/>
    <n v="102107"/>
    <x v="7"/>
    <m/>
    <s v="Sudduth, Donald E."/>
    <s v="PV"/>
    <n v="484845"/>
    <d v="2012-12-13T00:00:00"/>
    <n v="1564.14"/>
    <m/>
    <x v="428"/>
    <s v="AA"/>
    <s v="P"/>
    <s v="6180 - TRAVEL EXPENSE"/>
    <x v="7"/>
    <s v="Water Service Corporation"/>
    <s v="CORP"/>
    <s v="CORP"/>
  </r>
  <r>
    <n v="102"/>
    <n v="102106"/>
    <x v="7"/>
    <m/>
    <s v="Sudduth, Donald E."/>
    <s v="PV"/>
    <n v="484845"/>
    <d v="2012-12-13T00:00:00"/>
    <n v="724.78"/>
    <m/>
    <x v="429"/>
    <s v="AA"/>
    <s v="P"/>
    <s v="6180 - TRAVEL EXPENSE"/>
    <x v="7"/>
    <s v="Water Service Corporation"/>
    <s v="CORP"/>
    <s v="CORP"/>
  </r>
  <r>
    <n v="102"/>
    <n v="102107"/>
    <x v="11"/>
    <m/>
    <s v="Sudduth, Donald E."/>
    <s v="PV"/>
    <n v="484845"/>
    <d v="2012-12-13T00:00:00"/>
    <n v="27.75"/>
    <m/>
    <x v="430"/>
    <s v="AA"/>
    <s v="P"/>
    <s v="5850 - OFFICE EXPENSE"/>
    <x v="11"/>
    <s v="Water Service Corporation"/>
    <s v="CORP"/>
    <s v="CORP"/>
  </r>
  <r>
    <n v="102"/>
    <n v="102107"/>
    <x v="4"/>
    <m/>
    <s v="Sudduth, Donald E."/>
    <s v="PV"/>
    <n v="484848"/>
    <d v="2012-12-13T00:00:00"/>
    <n v="166.99"/>
    <m/>
    <x v="431"/>
    <s v="AA"/>
    <s v="P"/>
    <s v="6180 - TRAVEL EXPENSE"/>
    <x v="4"/>
    <s v="Water Service Corporation"/>
    <s v="CORP"/>
    <s v="CORP"/>
  </r>
  <r>
    <n v="102"/>
    <n v="102106"/>
    <x v="4"/>
    <m/>
    <s v="Sudduth, Donald E."/>
    <s v="PV"/>
    <n v="484848"/>
    <d v="2012-12-13T00:00:00"/>
    <n v="110.26"/>
    <m/>
    <x v="432"/>
    <s v="AA"/>
    <s v="P"/>
    <s v="6180 - TRAVEL EXPENSE"/>
    <x v="4"/>
    <s v="Water Service Corporation"/>
    <s v="CORP"/>
    <s v="CORP"/>
  </r>
  <r>
    <n v="102"/>
    <n v="102107"/>
    <x v="7"/>
    <m/>
    <s v="Sudduth, Donald E."/>
    <s v="PV"/>
    <n v="484848"/>
    <d v="2012-12-13T00:00:00"/>
    <n v="682.93"/>
    <m/>
    <x v="433"/>
    <s v="AA"/>
    <s v="P"/>
    <s v="6180 - TRAVEL EXPENSE"/>
    <x v="7"/>
    <s v="Water Service Corporation"/>
    <s v="CORP"/>
    <s v="CORP"/>
  </r>
  <r>
    <n v="102"/>
    <n v="102107"/>
    <x v="11"/>
    <m/>
    <s v="Sudduth, Donald E."/>
    <s v="PV"/>
    <n v="484848"/>
    <d v="2012-12-13T00:00:00"/>
    <n v="289.48"/>
    <m/>
    <x v="434"/>
    <s v="AA"/>
    <s v="P"/>
    <s v="5850 - OFFICE EXPENSE"/>
    <x v="11"/>
    <s v="Water Service Corporation"/>
    <s v="CORP"/>
    <s v="CORP"/>
  </r>
  <r>
    <n v="102"/>
    <n v="102107"/>
    <x v="3"/>
    <m/>
    <s v="Sudduth, Donald E."/>
    <s v="PV"/>
    <n v="484848"/>
    <d v="2012-12-13T00:00:00"/>
    <n v="80.39"/>
    <m/>
    <x v="435"/>
    <s v="AA"/>
    <s v="P"/>
    <s v="5850 - OFFICE EXPENSE"/>
    <x v="3"/>
    <s v="Water Service Corporation"/>
    <s v="CORP"/>
    <s v="CORP"/>
  </r>
  <r>
    <n v="102"/>
    <n v="102107"/>
    <x v="4"/>
    <m/>
    <s v="Hoy, John P."/>
    <s v="PV"/>
    <n v="484962"/>
    <d v="2012-12-13T00:00:00"/>
    <n v="33.89"/>
    <m/>
    <x v="436"/>
    <s v="AA"/>
    <s v="P"/>
    <s v="6180 - TRAVEL EXPENSE"/>
    <x v="4"/>
    <s v="Water Service Corporation"/>
    <s v="CORP"/>
    <s v="CORP"/>
  </r>
  <r>
    <n v="102"/>
    <n v="102107"/>
    <x v="3"/>
    <m/>
    <s v="Hoy, John P."/>
    <s v="PV"/>
    <n v="484962"/>
    <d v="2012-12-13T00:00:00"/>
    <n v="52.99"/>
    <m/>
    <x v="129"/>
    <s v="AA"/>
    <s v="P"/>
    <s v="5850 - OFFICE EXPENSE"/>
    <x v="3"/>
    <s v="Water Service Corporation"/>
    <s v="CORP"/>
    <s v="CORP"/>
  </r>
  <r>
    <n v="102"/>
    <n v="102107"/>
    <x v="17"/>
    <m/>
    <s v="Hoy, John P."/>
    <s v="PV"/>
    <n v="484962"/>
    <d v="2012-12-13T00:00:00"/>
    <n v="82"/>
    <m/>
    <x v="437"/>
    <s v="AA"/>
    <s v="P"/>
    <s v="5780 - MISCELLANEOUS EXPENSE"/>
    <x v="17"/>
    <s v="Water Service Corporation"/>
    <s v="CORP"/>
    <s v="CORP"/>
  </r>
  <r>
    <n v="102"/>
    <n v="102107"/>
    <x v="8"/>
    <m/>
    <s v="Sparrow, Lisa A."/>
    <s v="PV"/>
    <n v="484991"/>
    <d v="2012-12-13T00:00:00"/>
    <n v="18"/>
    <m/>
    <x v="273"/>
    <s v="AA"/>
    <s v="P"/>
    <s v="6180 - TRAVEL EXPENSE"/>
    <x v="8"/>
    <s v="Water Service Corporation"/>
    <s v="CORP"/>
    <s v="CORP"/>
  </r>
  <r>
    <n v="102"/>
    <n v="102107"/>
    <x v="8"/>
    <m/>
    <s v="Sparrow, Lisa A."/>
    <s v="PV"/>
    <n v="484991"/>
    <d v="2012-12-13T00:00:00"/>
    <n v="18"/>
    <m/>
    <x v="273"/>
    <s v="AA"/>
    <s v="P"/>
    <s v="6180 - TRAVEL EXPENSE"/>
    <x v="8"/>
    <s v="Water Service Corporation"/>
    <s v="CORP"/>
    <s v="CORP"/>
  </r>
  <r>
    <n v="102"/>
    <n v="102107"/>
    <x v="5"/>
    <m/>
    <s v="Sparrow, Lisa A."/>
    <s v="PV"/>
    <n v="484991"/>
    <d v="2012-12-13T00:00:00"/>
    <n v="2187.1"/>
    <m/>
    <x v="438"/>
    <s v="AA"/>
    <s v="P"/>
    <s v="6180 - TRAVEL EXPENSE"/>
    <x v="5"/>
    <s v="Water Service Corporation"/>
    <s v="CORP"/>
    <s v="CORP"/>
  </r>
  <r>
    <n v="102"/>
    <n v="102107"/>
    <x v="2"/>
    <m/>
    <s v="Sparrow, Lisa A."/>
    <s v="PV"/>
    <n v="484991"/>
    <d v="2012-12-13T00:00:00"/>
    <n v="193.99"/>
    <m/>
    <x v="439"/>
    <s v="AA"/>
    <s v="P"/>
    <s v="5925 - OFFICE UTILITIES/MAINTEN"/>
    <x v="2"/>
    <s v="Water Service Corporation"/>
    <s v="CORP"/>
    <s v="CORP"/>
  </r>
  <r>
    <n v="102"/>
    <n v="102101"/>
    <x v="2"/>
    <m/>
    <s v="Kim, Christine"/>
    <s v="PV"/>
    <n v="485742"/>
    <d v="2012-12-19T00:00:00"/>
    <n v="96.26"/>
    <m/>
    <x v="440"/>
    <s v="AA"/>
    <s v="P"/>
    <s v="5925 - OFFICE UTILITIES/MAINTEN"/>
    <x v="2"/>
    <s v="Water Service Corporation"/>
    <s v="CORP"/>
    <s v="CORP"/>
  </r>
  <r>
    <n v="102"/>
    <n v="102103"/>
    <x v="8"/>
    <m/>
    <s v="Malecki, Krzysztof"/>
    <s v="PV"/>
    <n v="485743"/>
    <d v="2012-12-19T00:00:00"/>
    <n v="12"/>
    <m/>
    <x v="144"/>
    <s v="AA"/>
    <s v="P"/>
    <s v="6180 - TRAVEL EXPENSE"/>
    <x v="8"/>
    <s v="Water Service Corporation"/>
    <s v="CORP"/>
    <s v="CORP"/>
  </r>
  <r>
    <n v="102"/>
    <n v="102107"/>
    <x v="4"/>
    <m/>
    <s v="Madison Jr, Charles P"/>
    <s v="PV"/>
    <n v="485991"/>
    <d v="2012-12-19T00:00:00"/>
    <n v="36.65"/>
    <m/>
    <x v="441"/>
    <s v="AA"/>
    <s v="P"/>
    <s v="6180 - TRAVEL EXPENSE"/>
    <x v="4"/>
    <s v="Water Service Corporation"/>
    <s v="CORP"/>
    <s v="CORP"/>
  </r>
  <r>
    <n v="102"/>
    <n v="102103"/>
    <x v="14"/>
    <m/>
    <s v="Meyers, Nathan K"/>
    <s v="PV"/>
    <n v="486618"/>
    <d v="2012-12-20T00:00:00"/>
    <n v="26.15"/>
    <m/>
    <x v="442"/>
    <s v="AA"/>
    <s v="P"/>
    <s v="6210 - FLEET TRANSPORTATION EXP"/>
    <x v="14"/>
    <s v="Water Service Corporation"/>
    <s v="CORP"/>
    <s v="CORP"/>
  </r>
  <r>
    <n v="102"/>
    <n v="102103"/>
    <x v="8"/>
    <m/>
    <s v="Meyers, Nathan K"/>
    <s v="PV"/>
    <n v="486618"/>
    <d v="2012-12-20T00:00:00"/>
    <n v="10.9"/>
    <m/>
    <x v="443"/>
    <s v="AA"/>
    <s v="P"/>
    <s v="6180 - TRAVEL EXPENSE"/>
    <x v="8"/>
    <s v="Water Service Corporation"/>
    <s v="CORP"/>
    <s v="CORP"/>
  </r>
  <r>
    <n v="102"/>
    <n v="102103"/>
    <x v="3"/>
    <m/>
    <s v="Meyers, Nathan K"/>
    <s v="PV"/>
    <n v="486618"/>
    <d v="2012-12-20T00:00:00"/>
    <n v="44.68"/>
    <m/>
    <x v="444"/>
    <s v="AA"/>
    <s v="P"/>
    <s v="5850 - OFFICE EXPENSE"/>
    <x v="3"/>
    <s v="Water Service Corporation"/>
    <s v="CORP"/>
    <s v="CORP"/>
  </r>
  <r>
    <n v="102"/>
    <n v="102104"/>
    <x v="2"/>
    <m/>
    <s v="Smutny, Thomas A."/>
    <s v="PV"/>
    <n v="486788"/>
    <d v="2012-12-21T00:00:00"/>
    <n v="400"/>
    <m/>
    <x v="260"/>
    <s v="AA"/>
    <s v="P"/>
    <s v="5925 - OFFICE UTILITIES/MAINTEN"/>
    <x v="2"/>
    <s v="Water Service Corporation"/>
    <s v="CORP"/>
    <s v="CORP"/>
  </r>
  <r>
    <m/>
    <m/>
    <x v="22"/>
    <m/>
    <m/>
    <m/>
    <m/>
    <m/>
    <m/>
    <m/>
    <x v="445"/>
    <m/>
    <m/>
    <m/>
    <x v="2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:C19" firstHeaderRow="1" firstDataRow="1" firstDataCol="2"/>
  <pivotFields count="18">
    <pivotField showAll="0"/>
    <pivotField showAll="0"/>
    <pivotField axis="axisRow" outline="0" showAll="0" defaultSubtotal="0">
      <items count="18">
        <item x="4"/>
        <item x="9"/>
        <item x="6"/>
        <item x="1"/>
        <item x="3"/>
        <item x="5"/>
        <item x="8"/>
        <item x="7"/>
        <item x="11"/>
        <item x="10"/>
        <item x="14"/>
        <item x="12"/>
        <item x="13"/>
        <item x="2"/>
        <item x="0"/>
        <item x="16"/>
        <item x="15"/>
        <item x="17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76">
        <item x="8"/>
        <item x="0"/>
        <item x="26"/>
        <item x="1"/>
        <item x="42"/>
        <item x="68"/>
        <item x="7"/>
        <item x="10"/>
        <item x="67"/>
        <item x="73"/>
        <item x="11"/>
        <item x="19"/>
        <item x="17"/>
        <item x="40"/>
        <item x="12"/>
        <item x="61"/>
        <item x="21"/>
        <item x="20"/>
        <item x="14"/>
        <item x="52"/>
        <item x="48"/>
        <item x="51"/>
        <item x="58"/>
        <item x="72"/>
        <item x="22"/>
        <item x="46"/>
        <item x="50"/>
        <item x="24"/>
        <item x="41"/>
        <item x="38"/>
        <item x="25"/>
        <item x="45"/>
        <item x="47"/>
        <item x="69"/>
        <item x="66"/>
        <item x="44"/>
        <item x="2"/>
        <item x="6"/>
        <item x="23"/>
        <item x="33"/>
        <item x="3"/>
        <item x="39"/>
        <item x="63"/>
        <item x="36"/>
        <item x="35"/>
        <item x="60"/>
        <item x="56"/>
        <item x="49"/>
        <item x="43"/>
        <item x="37"/>
        <item x="59"/>
        <item x="54"/>
        <item x="55"/>
        <item x="53"/>
        <item x="4"/>
        <item x="57"/>
        <item x="64"/>
        <item x="15"/>
        <item x="30"/>
        <item x="16"/>
        <item x="65"/>
        <item x="29"/>
        <item x="62"/>
        <item x="71"/>
        <item x="5"/>
        <item x="9"/>
        <item x="13"/>
        <item x="31"/>
        <item x="28"/>
        <item x="34"/>
        <item x="27"/>
        <item x="32"/>
        <item x="18"/>
        <item x="70"/>
        <item x="74"/>
        <item t="default"/>
      </items>
    </pivotField>
    <pivotField showAll="0"/>
    <pivotField showAll="0"/>
    <pivotField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h="1" x="17"/>
        <item t="default"/>
      </items>
    </pivotField>
    <pivotField showAll="0"/>
    <pivotField showAll="0"/>
    <pivotField showAll="0"/>
  </pivotFields>
  <rowFields count="2">
    <field x="2"/>
    <field x="14"/>
  </rowFields>
  <rowItems count="18">
    <i>
      <x/>
      <x v="4"/>
    </i>
    <i>
      <x v="1"/>
      <x v="9"/>
    </i>
    <i>
      <x v="2"/>
      <x v="6"/>
    </i>
    <i>
      <x v="3"/>
      <x v="1"/>
    </i>
    <i>
      <x v="4"/>
      <x v="3"/>
    </i>
    <i>
      <x v="5"/>
      <x v="5"/>
    </i>
    <i>
      <x v="6"/>
      <x v="8"/>
    </i>
    <i>
      <x v="7"/>
      <x v="7"/>
    </i>
    <i>
      <x v="8"/>
      <x v="11"/>
    </i>
    <i>
      <x v="9"/>
      <x v="10"/>
    </i>
    <i>
      <x v="10"/>
      <x v="14"/>
    </i>
    <i>
      <x v="11"/>
      <x v="12"/>
    </i>
    <i>
      <x v="12"/>
      <x v="13"/>
    </i>
    <i>
      <x v="13"/>
      <x v="2"/>
    </i>
    <i>
      <x v="14"/>
      <x/>
    </i>
    <i>
      <x v="15"/>
      <x v="16"/>
    </i>
    <i>
      <x v="16"/>
      <x v="15"/>
    </i>
    <i t="grand">
      <x/>
    </i>
  </rowItems>
  <colItems count="1">
    <i/>
  </colItems>
  <dataFields count="1">
    <dataField name="Sum of NET" fld="10" baseField="0" baseItem="0" numFmtId="164"/>
  </dataFields>
  <formats count="2">
    <format dxfId="9">
      <pivotArea outline="0" collapsedLevelsAreSubtotals="1" fieldPosition="0"/>
    </format>
    <format dxfId="8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:C6" firstHeaderRow="1" firstDataRow="1" firstDataCol="2"/>
  <pivotFields count="18">
    <pivotField showAll="0"/>
    <pivotField showAll="0"/>
    <pivotField axis="axisRow" outline="0" showAll="0" defaultSubtotal="0">
      <items count="5">
        <item x="0"/>
        <item x="3"/>
        <item x="1"/>
        <item x="2"/>
        <item x="4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8">
        <item x="4"/>
        <item x="3"/>
        <item x="5"/>
        <item x="2"/>
        <item x="1"/>
        <item x="0"/>
        <item x="6"/>
        <item t="default"/>
      </items>
    </pivotField>
    <pivotField showAll="0"/>
    <pivotField showAll="0"/>
    <pivotField showAll="0"/>
    <pivotField axis="axisRow" showAll="0">
      <items count="6">
        <item x="0"/>
        <item x="3"/>
        <item x="1"/>
        <item x="2"/>
        <item h="1" x="4"/>
        <item t="default"/>
      </items>
    </pivotField>
    <pivotField showAll="0"/>
    <pivotField showAll="0"/>
    <pivotField showAll="0"/>
  </pivotFields>
  <rowFields count="2">
    <field x="2"/>
    <field x="14"/>
  </rowFields>
  <rowItems count="5">
    <i>
      <x/>
      <x/>
    </i>
    <i>
      <x v="1"/>
      <x v="1"/>
    </i>
    <i>
      <x v="2"/>
      <x v="2"/>
    </i>
    <i>
      <x v="3"/>
      <x v="3"/>
    </i>
    <i t="grand">
      <x/>
    </i>
  </rowItems>
  <colItems count="1">
    <i/>
  </colItems>
  <dataFields count="1">
    <dataField name="Sum of NET" fld="10" baseField="0" baseItem="0" numFmtId="164"/>
  </dataFields>
  <formats count="2">
    <format dxfId="7">
      <pivotArea outline="0" collapsedLevelsAreSubtotals="1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:C3" firstHeaderRow="1" firstDataRow="1" firstDataCol="2"/>
  <pivotFields count="18">
    <pivotField showAll="0"/>
    <pivotField showAll="0"/>
    <pivotField axis="axisRow" outline="0" showAll="0" defaultSubtotal="0">
      <items count="2">
        <item x="0"/>
        <item x="1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axis="axisRow" showAll="0">
      <items count="3">
        <item x="0"/>
        <item h="1" x="1"/>
        <item t="default"/>
      </items>
    </pivotField>
    <pivotField showAll="0"/>
    <pivotField showAll="0"/>
    <pivotField showAll="0"/>
  </pivotFields>
  <rowFields count="2">
    <field x="2"/>
    <field x="14"/>
  </rowFields>
  <rowItems count="2">
    <i>
      <x/>
      <x/>
    </i>
    <i t="grand">
      <x/>
    </i>
  </rowItems>
  <colItems count="1">
    <i/>
  </colItems>
  <dataFields count="1">
    <dataField name="Sum of NET" fld="10" baseField="0" baseItem="0" numFmtId="164"/>
  </dataFields>
  <formats count="2"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:C16" firstHeaderRow="1" firstDataRow="1" firstDataCol="2"/>
  <pivotFields count="18">
    <pivotField showAll="0"/>
    <pivotField showAll="0"/>
    <pivotField axis="axisRow" outline="0" showAll="0" defaultSubtotal="0">
      <items count="15">
        <item x="3"/>
        <item x="7"/>
        <item x="6"/>
        <item x="13"/>
        <item x="5"/>
        <item x="10"/>
        <item x="2"/>
        <item x="8"/>
        <item x="1"/>
        <item x="9"/>
        <item x="0"/>
        <item x="4"/>
        <item x="11"/>
        <item x="12"/>
        <item x="14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56">
        <item x="38"/>
        <item x="34"/>
        <item x="30"/>
        <item x="6"/>
        <item x="5"/>
        <item x="15"/>
        <item x="11"/>
        <item x="33"/>
        <item x="47"/>
        <item x="26"/>
        <item x="18"/>
        <item x="42"/>
        <item x="21"/>
        <item x="12"/>
        <item x="8"/>
        <item x="48"/>
        <item x="31"/>
        <item x="44"/>
        <item x="24"/>
        <item x="27"/>
        <item x="53"/>
        <item x="25"/>
        <item x="7"/>
        <item x="46"/>
        <item x="14"/>
        <item x="32"/>
        <item x="49"/>
        <item x="0"/>
        <item x="4"/>
        <item x="29"/>
        <item x="37"/>
        <item x="3"/>
        <item x="13"/>
        <item x="22"/>
        <item x="17"/>
        <item x="41"/>
        <item x="20"/>
        <item x="45"/>
        <item x="19"/>
        <item x="16"/>
        <item x="10"/>
        <item x="36"/>
        <item x="1"/>
        <item x="28"/>
        <item x="2"/>
        <item x="50"/>
        <item x="35"/>
        <item x="39"/>
        <item x="52"/>
        <item x="23"/>
        <item x="9"/>
        <item x="43"/>
        <item x="51"/>
        <item x="40"/>
        <item x="54"/>
        <item t="default"/>
      </items>
    </pivotField>
    <pivotField showAll="0"/>
    <pivotField showAll="0"/>
    <pivotField showAll="0"/>
    <pivotField axis="axisRow" showAll="0">
      <items count="16">
        <item x="11"/>
        <item x="12"/>
        <item x="3"/>
        <item x="7"/>
        <item x="5"/>
        <item x="2"/>
        <item x="13"/>
        <item x="10"/>
        <item x="6"/>
        <item x="1"/>
        <item x="8"/>
        <item x="0"/>
        <item x="4"/>
        <item x="9"/>
        <item h="1" x="14"/>
        <item t="default"/>
      </items>
    </pivotField>
    <pivotField showAll="0"/>
    <pivotField showAll="0"/>
    <pivotField showAll="0"/>
  </pivotFields>
  <rowFields count="2">
    <field x="2"/>
    <field x="14"/>
  </rowFields>
  <rowItems count="15">
    <i>
      <x/>
      <x v="2"/>
    </i>
    <i>
      <x v="1"/>
      <x v="3"/>
    </i>
    <i>
      <x v="2"/>
      <x v="8"/>
    </i>
    <i>
      <x v="3"/>
      <x v="6"/>
    </i>
    <i>
      <x v="4"/>
      <x v="4"/>
    </i>
    <i>
      <x v="5"/>
      <x v="7"/>
    </i>
    <i>
      <x v="6"/>
      <x v="5"/>
    </i>
    <i>
      <x v="7"/>
      <x v="10"/>
    </i>
    <i>
      <x v="8"/>
      <x v="9"/>
    </i>
    <i>
      <x v="9"/>
      <x v="13"/>
    </i>
    <i>
      <x v="10"/>
      <x v="11"/>
    </i>
    <i>
      <x v="11"/>
      <x v="12"/>
    </i>
    <i>
      <x v="12"/>
      <x/>
    </i>
    <i>
      <x v="13"/>
      <x v="1"/>
    </i>
    <i t="grand">
      <x/>
    </i>
  </rowItems>
  <colItems count="1">
    <i/>
  </colItems>
  <dataFields count="1">
    <dataField name="Sum of NET" fld="10" baseField="0" baseItem="0" numFmtId="164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6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:C24" firstHeaderRow="1" firstDataRow="1" firstDataCol="2"/>
  <pivotFields count="18">
    <pivotField showAll="0"/>
    <pivotField showAll="0"/>
    <pivotField axis="axisRow" outline="0" showAll="0" defaultSubtotal="0">
      <items count="23">
        <item x="19"/>
        <item x="21"/>
        <item x="16"/>
        <item x="10"/>
        <item x="17"/>
        <item x="9"/>
        <item x="12"/>
        <item x="15"/>
        <item x="6"/>
        <item x="20"/>
        <item x="3"/>
        <item x="13"/>
        <item x="18"/>
        <item x="11"/>
        <item x="2"/>
        <item x="7"/>
        <item x="5"/>
        <item x="1"/>
        <item x="4"/>
        <item x="0"/>
        <item x="8"/>
        <item x="14"/>
        <item x="22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447">
        <item x="354"/>
        <item x="352"/>
        <item x="361"/>
        <item x="348"/>
        <item x="344"/>
        <item x="343"/>
        <item x="350"/>
        <item x="345"/>
        <item x="310"/>
        <item x="327"/>
        <item x="102"/>
        <item x="194"/>
        <item x="267"/>
        <item x="31"/>
        <item x="237"/>
        <item x="85"/>
        <item x="124"/>
        <item x="329"/>
        <item x="330"/>
        <item x="10"/>
        <item x="164"/>
        <item x="193"/>
        <item x="21"/>
        <item x="152"/>
        <item x="55"/>
        <item x="58"/>
        <item x="339"/>
        <item x="143"/>
        <item x="92"/>
        <item x="328"/>
        <item x="105"/>
        <item x="259"/>
        <item x="98"/>
        <item x="443"/>
        <item x="220"/>
        <item x="61"/>
        <item x="144"/>
        <item x="407"/>
        <item x="40"/>
        <item x="324"/>
        <item x="170"/>
        <item x="155"/>
        <item x="16"/>
        <item x="392"/>
        <item x="335"/>
        <item x="188"/>
        <item x="189"/>
        <item x="39"/>
        <item x="213"/>
        <item x="41"/>
        <item x="270"/>
        <item x="273"/>
        <item x="274"/>
        <item x="388"/>
        <item x="179"/>
        <item x="111"/>
        <item x="362"/>
        <item x="142"/>
        <item x="321"/>
        <item x="266"/>
        <item x="368"/>
        <item x="261"/>
        <item x="17"/>
        <item x="187"/>
        <item x="27"/>
        <item x="396"/>
        <item x="294"/>
        <item x="116"/>
        <item x="322"/>
        <item x="136"/>
        <item x="77"/>
        <item x="153"/>
        <item x="33"/>
        <item x="99"/>
        <item x="200"/>
        <item x="442"/>
        <item x="409"/>
        <item x="43"/>
        <item x="430"/>
        <item x="289"/>
        <item x="48"/>
        <item x="225"/>
        <item x="233"/>
        <item x="32"/>
        <item x="103"/>
        <item x="183"/>
        <item x="282"/>
        <item x="106"/>
        <item x="59"/>
        <item x="13"/>
        <item x="404"/>
        <item x="184"/>
        <item x="28"/>
        <item x="397"/>
        <item x="258"/>
        <item x="436"/>
        <item x="113"/>
        <item x="69"/>
        <item x="326"/>
        <item x="191"/>
        <item x="203"/>
        <item x="341"/>
        <item x="441"/>
        <item x="426"/>
        <item x="108"/>
        <item x="238"/>
        <item x="232"/>
        <item x="110"/>
        <item x="159"/>
        <item x="367"/>
        <item x="219"/>
        <item x="311"/>
        <item x="44"/>
        <item x="74"/>
        <item x="42"/>
        <item x="297"/>
        <item x="371"/>
        <item x="347"/>
        <item x="275"/>
        <item x="369"/>
        <item x="444"/>
        <item x="202"/>
        <item x="139"/>
        <item x="89"/>
        <item x="90"/>
        <item x="235"/>
        <item x="132"/>
        <item x="0"/>
        <item x="284"/>
        <item x="151"/>
        <item x="87"/>
        <item x="160"/>
        <item x="68"/>
        <item x="165"/>
        <item x="73"/>
        <item x="120"/>
        <item x="129"/>
        <item x="154"/>
        <item x="5"/>
        <item x="402"/>
        <item x="390"/>
        <item x="249"/>
        <item x="80"/>
        <item x="316"/>
        <item x="100"/>
        <item x="240"/>
        <item x="288"/>
        <item x="25"/>
        <item x="63"/>
        <item x="6"/>
        <item x="312"/>
        <item x="24"/>
        <item x="20"/>
        <item x="148"/>
        <item x="242"/>
        <item x="38"/>
        <item x="123"/>
        <item x="379"/>
        <item x="254"/>
        <item x="207"/>
        <item x="364"/>
        <item x="137"/>
        <item x="414"/>
        <item x="1"/>
        <item x="394"/>
        <item x="178"/>
        <item x="271"/>
        <item x="88"/>
        <item x="389"/>
        <item x="370"/>
        <item x="156"/>
        <item x="117"/>
        <item x="3"/>
        <item x="112"/>
        <item x="93"/>
        <item x="376"/>
        <item x="218"/>
        <item x="180"/>
        <item x="387"/>
        <item x="309"/>
        <item x="263"/>
        <item x="60"/>
        <item x="192"/>
        <item x="417"/>
        <item x="174"/>
        <item x="81"/>
        <item x="7"/>
        <item x="243"/>
        <item x="435"/>
        <item x="437"/>
        <item x="26"/>
        <item x="384"/>
        <item x="62"/>
        <item x="405"/>
        <item x="109"/>
        <item x="298"/>
        <item x="35"/>
        <item x="415"/>
        <item x="190"/>
        <item x="176"/>
        <item x="257"/>
        <item x="135"/>
        <item x="8"/>
        <item x="212"/>
        <item x="300"/>
        <item x="23"/>
        <item x="331"/>
        <item x="366"/>
        <item x="239"/>
        <item x="172"/>
        <item x="101"/>
        <item x="440"/>
        <item x="246"/>
        <item x="56"/>
        <item x="391"/>
        <item x="30"/>
        <item x="175"/>
        <item x="83"/>
        <item x="393"/>
        <item x="104"/>
        <item x="378"/>
        <item x="231"/>
        <item x="304"/>
        <item x="375"/>
        <item x="299"/>
        <item x="336"/>
        <item x="372"/>
        <item x="171"/>
        <item x="432"/>
        <item x="363"/>
        <item x="107"/>
        <item x="216"/>
        <item x="281"/>
        <item x="64"/>
        <item x="325"/>
        <item x="173"/>
        <item x="255"/>
        <item x="403"/>
        <item x="340"/>
        <item x="269"/>
        <item x="94"/>
        <item x="149"/>
        <item x="313"/>
        <item x="22"/>
        <item x="229"/>
        <item x="140"/>
        <item x="14"/>
        <item x="223"/>
        <item x="399"/>
        <item x="230"/>
        <item x="420"/>
        <item x="356"/>
        <item x="34"/>
        <item x="333"/>
        <item x="241"/>
        <item x="115"/>
        <item x="19"/>
        <item x="195"/>
        <item x="410"/>
        <item x="158"/>
        <item x="198"/>
        <item x="214"/>
        <item x="234"/>
        <item x="380"/>
        <item x="86"/>
        <item x="147"/>
        <item x="247"/>
        <item x="78"/>
        <item x="431"/>
        <item x="386"/>
        <item x="146"/>
        <item x="185"/>
        <item x="421"/>
        <item x="145"/>
        <item x="283"/>
        <item x="296"/>
        <item x="161"/>
        <item x="439"/>
        <item x="53"/>
        <item x="280"/>
        <item x="84"/>
        <item x="314"/>
        <item x="285"/>
        <item x="319"/>
        <item x="128"/>
        <item x="208"/>
        <item x="163"/>
        <item x="9"/>
        <item x="114"/>
        <item x="236"/>
        <item x="47"/>
        <item x="416"/>
        <item x="383"/>
        <item x="256"/>
        <item x="206"/>
        <item x="365"/>
        <item x="250"/>
        <item x="253"/>
        <item x="211"/>
        <item x="276"/>
        <item x="97"/>
        <item x="315"/>
        <item x="286"/>
        <item x="373"/>
        <item x="351"/>
        <item x="197"/>
        <item x="290"/>
        <item x="205"/>
        <item x="318"/>
        <item x="320"/>
        <item x="292"/>
        <item x="424"/>
        <item x="412"/>
        <item x="134"/>
        <item x="224"/>
        <item x="401"/>
        <item x="72"/>
        <item x="70"/>
        <item x="36"/>
        <item x="434"/>
        <item x="342"/>
        <item x="377"/>
        <item x="395"/>
        <item x="50"/>
        <item x="262"/>
        <item x="305"/>
        <item x="398"/>
        <item x="201"/>
        <item x="291"/>
        <item x="346"/>
        <item x="272"/>
        <item x="302"/>
        <item x="265"/>
        <item x="186"/>
        <item x="308"/>
        <item x="49"/>
        <item x="423"/>
        <item x="76"/>
        <item x="268"/>
        <item x="358"/>
        <item x="166"/>
        <item x="359"/>
        <item x="66"/>
        <item x="196"/>
        <item x="418"/>
        <item x="11"/>
        <item x="215"/>
        <item x="54"/>
        <item x="381"/>
        <item x="204"/>
        <item x="67"/>
        <item x="119"/>
        <item x="75"/>
        <item x="169"/>
        <item x="131"/>
        <item x="71"/>
        <item x="12"/>
        <item x="226"/>
        <item x="334"/>
        <item x="260"/>
        <item x="349"/>
        <item x="306"/>
        <item x="4"/>
        <item x="406"/>
        <item x="360"/>
        <item x="374"/>
        <item x="422"/>
        <item x="411"/>
        <item x="332"/>
        <item x="125"/>
        <item x="209"/>
        <item x="199"/>
        <item x="382"/>
        <item x="141"/>
        <item x="65"/>
        <item x="293"/>
        <item x="127"/>
        <item x="317"/>
        <item x="413"/>
        <item x="167"/>
        <item x="2"/>
        <item x="177"/>
        <item x="303"/>
        <item x="57"/>
        <item x="181"/>
        <item x="228"/>
        <item x="287"/>
        <item x="210"/>
        <item x="29"/>
        <item x="37"/>
        <item x="425"/>
        <item x="227"/>
        <item x="130"/>
        <item x="385"/>
        <item x="217"/>
        <item x="157"/>
        <item x="52"/>
        <item x="79"/>
        <item x="118"/>
        <item x="222"/>
        <item x="46"/>
        <item x="126"/>
        <item x="245"/>
        <item x="323"/>
        <item x="182"/>
        <item x="150"/>
        <item x="419"/>
        <item x="82"/>
        <item x="96"/>
        <item x="433"/>
        <item x="138"/>
        <item x="15"/>
        <item x="248"/>
        <item x="408"/>
        <item x="429"/>
        <item x="400"/>
        <item x="251"/>
        <item x="95"/>
        <item x="338"/>
        <item x="427"/>
        <item x="244"/>
        <item x="168"/>
        <item x="337"/>
        <item x="353"/>
        <item x="355"/>
        <item x="307"/>
        <item x="301"/>
        <item x="278"/>
        <item x="295"/>
        <item x="51"/>
        <item x="252"/>
        <item x="277"/>
        <item x="221"/>
        <item x="91"/>
        <item x="279"/>
        <item x="162"/>
        <item x="122"/>
        <item x="428"/>
        <item x="264"/>
        <item x="438"/>
        <item x="133"/>
        <item x="357"/>
        <item x="45"/>
        <item x="18"/>
        <item x="121"/>
        <item x="445"/>
        <item t="default"/>
      </items>
    </pivotField>
    <pivotField showAll="0"/>
    <pivotField showAll="0"/>
    <pivotField showAll="0"/>
    <pivotField axis="axisRow" showAll="0">
      <items count="24">
        <item x="10"/>
        <item x="14"/>
        <item x="19"/>
        <item x="21"/>
        <item x="6"/>
        <item x="20"/>
        <item x="17"/>
        <item x="9"/>
        <item x="3"/>
        <item x="2"/>
        <item x="16"/>
        <item x="15"/>
        <item x="11"/>
        <item x="13"/>
        <item x="18"/>
        <item x="12"/>
        <item x="5"/>
        <item x="0"/>
        <item x="7"/>
        <item x="4"/>
        <item x="8"/>
        <item x="1"/>
        <item h="1" x="22"/>
        <item t="default"/>
      </items>
    </pivotField>
    <pivotField showAll="0"/>
    <pivotField showAll="0"/>
    <pivotField showAll="0"/>
  </pivotFields>
  <rowFields count="2">
    <field x="2"/>
    <field x="14"/>
  </rowFields>
  <rowItems count="23">
    <i>
      <x/>
      <x v="2"/>
    </i>
    <i>
      <x v="1"/>
      <x v="3"/>
    </i>
    <i>
      <x v="2"/>
      <x v="10"/>
    </i>
    <i>
      <x v="3"/>
      <x/>
    </i>
    <i>
      <x v="4"/>
      <x v="6"/>
    </i>
    <i>
      <x v="5"/>
      <x v="7"/>
    </i>
    <i>
      <x v="6"/>
      <x v="15"/>
    </i>
    <i>
      <x v="7"/>
      <x v="11"/>
    </i>
    <i>
      <x v="8"/>
      <x v="4"/>
    </i>
    <i>
      <x v="9"/>
      <x v="5"/>
    </i>
    <i>
      <x v="10"/>
      <x v="8"/>
    </i>
    <i>
      <x v="11"/>
      <x v="13"/>
    </i>
    <i>
      <x v="12"/>
      <x v="14"/>
    </i>
    <i>
      <x v="13"/>
      <x v="12"/>
    </i>
    <i>
      <x v="14"/>
      <x v="9"/>
    </i>
    <i>
      <x v="15"/>
      <x v="18"/>
    </i>
    <i>
      <x v="16"/>
      <x v="16"/>
    </i>
    <i>
      <x v="17"/>
      <x v="21"/>
    </i>
    <i>
      <x v="18"/>
      <x v="19"/>
    </i>
    <i>
      <x v="19"/>
      <x v="17"/>
    </i>
    <i>
      <x v="20"/>
      <x v="20"/>
    </i>
    <i>
      <x v="21"/>
      <x v="1"/>
    </i>
    <i t="grand">
      <x/>
    </i>
  </rowItems>
  <colItems count="1">
    <i/>
  </colItems>
  <dataFields count="1">
    <dataField name="Sum of NET" fld="10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75"/>
  <sheetViews>
    <sheetView tabSelected="1" view="pageBreakPreview" topLeftCell="A50" zoomScale="85" zoomScaleNormal="70" zoomScaleSheetLayoutView="85" workbookViewId="0">
      <selection activeCell="G71" sqref="G71"/>
    </sheetView>
  </sheetViews>
  <sheetFormatPr defaultRowHeight="15"/>
  <cols>
    <col min="1" max="1" width="6.7109375" style="115" customWidth="1"/>
    <col min="2" max="2" width="9.28515625" style="115" customWidth="1"/>
    <col min="3" max="3" width="36.140625" style="115" customWidth="1"/>
    <col min="4" max="4" width="15.7109375" style="115" customWidth="1"/>
    <col min="5" max="5" width="6.7109375" style="115" customWidth="1"/>
    <col min="6" max="6" width="15.42578125" style="115" bestFit="1" customWidth="1"/>
    <col min="7" max="7" width="6.7109375" style="115" customWidth="1"/>
    <col min="8" max="8" width="12.7109375" style="115" customWidth="1"/>
    <col min="9" max="9" width="14.7109375" style="115" customWidth="1"/>
    <col min="10" max="10" width="4.7109375" style="115" customWidth="1"/>
    <col min="11" max="11" width="12.7109375" style="115" customWidth="1"/>
    <col min="12" max="12" width="10" style="115" bestFit="1" customWidth="1"/>
    <col min="13" max="17" width="12.7109375" style="115" customWidth="1"/>
    <col min="18" max="16384" width="9.140625" style="115"/>
  </cols>
  <sheetData>
    <row r="1" spans="1:11" ht="15.75">
      <c r="A1" s="113"/>
      <c r="B1" s="114" t="s">
        <v>37</v>
      </c>
      <c r="C1" s="113"/>
      <c r="D1" s="113"/>
      <c r="E1" s="113"/>
      <c r="F1" s="113"/>
      <c r="G1" s="113"/>
      <c r="H1" s="113"/>
      <c r="J1" s="113"/>
      <c r="K1" s="116" t="s">
        <v>212</v>
      </c>
    </row>
    <row r="2" spans="1:11" ht="15.75">
      <c r="A2" s="113"/>
      <c r="B2" s="114" t="s">
        <v>38</v>
      </c>
      <c r="C2" s="113"/>
      <c r="D2" s="113"/>
      <c r="E2" s="113"/>
      <c r="F2" s="113"/>
      <c r="G2" s="113"/>
      <c r="H2" s="113"/>
      <c r="J2" s="113"/>
      <c r="K2" s="116" t="s">
        <v>213</v>
      </c>
    </row>
    <row r="3" spans="1:11" ht="15.75">
      <c r="A3" s="113"/>
      <c r="B3" s="114" t="s">
        <v>39</v>
      </c>
      <c r="C3" s="113"/>
      <c r="D3" s="113"/>
      <c r="E3" s="113"/>
      <c r="F3" s="113"/>
      <c r="G3" s="113"/>
      <c r="H3" s="113"/>
      <c r="J3" s="113"/>
      <c r="K3" s="113"/>
    </row>
    <row r="4" spans="1:11" ht="15.75">
      <c r="A4" s="113"/>
      <c r="B4" s="114" t="s">
        <v>76</v>
      </c>
      <c r="C4" s="113"/>
      <c r="D4" s="113"/>
      <c r="E4" s="113"/>
      <c r="F4" s="113"/>
      <c r="G4" s="113"/>
      <c r="H4" s="113"/>
      <c r="J4" s="113"/>
      <c r="K4" s="113"/>
    </row>
    <row r="5" spans="1:11" ht="15.75">
      <c r="A5" s="113"/>
      <c r="B5" s="114"/>
      <c r="C5" s="113"/>
      <c r="D5" s="113"/>
      <c r="E5" s="113"/>
      <c r="F5" s="113"/>
      <c r="G5" s="113"/>
      <c r="H5" s="113"/>
      <c r="I5" s="113"/>
      <c r="J5" s="113"/>
      <c r="K5" s="113"/>
    </row>
    <row r="6" spans="1:11" ht="15.75">
      <c r="A6" s="113"/>
      <c r="C6" s="113"/>
      <c r="D6" s="113"/>
      <c r="E6" s="113"/>
      <c r="F6" s="117" t="s">
        <v>69</v>
      </c>
      <c r="G6" s="113"/>
      <c r="H6" s="117" t="s">
        <v>69</v>
      </c>
      <c r="I6" s="117" t="s">
        <v>69</v>
      </c>
      <c r="J6" s="113"/>
      <c r="K6" s="117" t="s">
        <v>69</v>
      </c>
    </row>
    <row r="7" spans="1:11" ht="15.75">
      <c r="A7" s="113"/>
      <c r="C7" s="113"/>
      <c r="D7" s="117" t="s">
        <v>69</v>
      </c>
      <c r="E7" s="113"/>
      <c r="F7" s="117" t="s">
        <v>214</v>
      </c>
      <c r="G7" s="113"/>
      <c r="H7" s="117" t="s">
        <v>214</v>
      </c>
      <c r="I7" s="117" t="s">
        <v>214</v>
      </c>
      <c r="J7" s="113"/>
      <c r="K7" s="117" t="s">
        <v>214</v>
      </c>
    </row>
    <row r="8" spans="1:11" ht="15.75">
      <c r="A8" s="113"/>
      <c r="B8" s="113"/>
      <c r="C8" s="113"/>
      <c r="D8" s="117" t="s">
        <v>52</v>
      </c>
      <c r="E8" s="117"/>
      <c r="F8" s="117" t="s">
        <v>52</v>
      </c>
      <c r="G8" s="117"/>
      <c r="H8" s="117" t="s">
        <v>52</v>
      </c>
      <c r="I8" s="117" t="s">
        <v>71</v>
      </c>
      <c r="J8" s="117"/>
      <c r="K8" s="117" t="s">
        <v>52</v>
      </c>
    </row>
    <row r="9" spans="1:11" ht="15.75" customHeight="1">
      <c r="A9" s="113"/>
      <c r="B9" s="118" t="s">
        <v>0</v>
      </c>
      <c r="C9" s="113"/>
      <c r="D9" s="119" t="s">
        <v>70</v>
      </c>
      <c r="E9" s="120"/>
      <c r="F9" s="120" t="s">
        <v>53</v>
      </c>
      <c r="G9" s="120"/>
      <c r="H9" s="119" t="s">
        <v>70</v>
      </c>
      <c r="I9" s="120" t="s">
        <v>53</v>
      </c>
      <c r="J9" s="120"/>
      <c r="K9" s="119" t="s">
        <v>71</v>
      </c>
    </row>
    <row r="10" spans="1:11" ht="15.75">
      <c r="A10" s="113"/>
      <c r="B10" s="113"/>
      <c r="C10" s="113" t="s">
        <v>1</v>
      </c>
      <c r="D10" s="121">
        <v>2103813</v>
      </c>
      <c r="E10" s="122"/>
      <c r="F10" s="122"/>
      <c r="G10" s="122"/>
      <c r="H10" s="122">
        <f>+D10+F10</f>
        <v>2103813</v>
      </c>
      <c r="I10" s="122">
        <f>-'LY-R6'!F22</f>
        <v>184952.45588195755</v>
      </c>
      <c r="J10" s="123" t="s">
        <v>116</v>
      </c>
      <c r="K10" s="122">
        <f>+H10+I10</f>
        <v>2288765.4558819574</v>
      </c>
    </row>
    <row r="11" spans="1:11" ht="15.75">
      <c r="A11" s="113"/>
      <c r="B11" s="113"/>
      <c r="C11" s="113" t="s">
        <v>2</v>
      </c>
      <c r="D11" s="124"/>
      <c r="E11" s="113"/>
      <c r="F11" s="113"/>
      <c r="G11" s="113"/>
      <c r="H11" s="93"/>
      <c r="I11" s="93"/>
      <c r="J11" s="93"/>
      <c r="K11" s="93"/>
    </row>
    <row r="12" spans="1:11" ht="15.75">
      <c r="A12" s="113"/>
      <c r="B12" s="113"/>
      <c r="C12" s="113" t="s">
        <v>4</v>
      </c>
      <c r="D12" s="124">
        <v>78995</v>
      </c>
      <c r="E12" s="113"/>
      <c r="F12" s="113"/>
      <c r="G12" s="113"/>
      <c r="H12" s="93">
        <f t="shared" ref="H12:H40" si="0">+D12+F12</f>
        <v>78995</v>
      </c>
      <c r="I12" s="93"/>
      <c r="J12" s="93"/>
      <c r="K12" s="93">
        <f>+H12+I12</f>
        <v>78995</v>
      </c>
    </row>
    <row r="13" spans="1:11" ht="15.75">
      <c r="A13" s="113"/>
      <c r="B13" s="113"/>
      <c r="C13" s="113" t="s">
        <v>3</v>
      </c>
      <c r="D13" s="125">
        <v>-38028</v>
      </c>
      <c r="E13" s="126"/>
      <c r="F13" s="102">
        <v>38028</v>
      </c>
      <c r="G13" s="127" t="s">
        <v>72</v>
      </c>
      <c r="H13" s="91">
        <v>0</v>
      </c>
      <c r="I13" s="102"/>
      <c r="J13" s="102"/>
      <c r="K13" s="91">
        <f>+H13+I13</f>
        <v>0</v>
      </c>
    </row>
    <row r="14" spans="1:11" ht="15.75">
      <c r="A14" s="113"/>
      <c r="B14" s="113"/>
      <c r="C14" s="113"/>
      <c r="D14" s="124"/>
      <c r="E14" s="113"/>
      <c r="F14" s="113"/>
      <c r="G14" s="113"/>
      <c r="H14" s="93"/>
      <c r="I14" s="93"/>
      <c r="J14" s="93"/>
      <c r="K14" s="93"/>
    </row>
    <row r="15" spans="1:11" ht="15.75">
      <c r="A15" s="113"/>
      <c r="B15" s="113" t="s">
        <v>5</v>
      </c>
      <c r="C15" s="113"/>
      <c r="D15" s="128">
        <f>SUM(D10:D13)</f>
        <v>2144780</v>
      </c>
      <c r="E15" s="129"/>
      <c r="F15" s="128">
        <f t="shared" ref="F15:K15" si="1">SUM(F10:F13)</f>
        <v>38028</v>
      </c>
      <c r="G15" s="128"/>
      <c r="H15" s="128">
        <f t="shared" si="1"/>
        <v>2182808</v>
      </c>
      <c r="I15" s="130">
        <f t="shared" si="1"/>
        <v>184952.45588195755</v>
      </c>
      <c r="J15" s="128"/>
      <c r="K15" s="128">
        <f t="shared" si="1"/>
        <v>2367760.4558819574</v>
      </c>
    </row>
    <row r="16" spans="1:11" ht="15.75">
      <c r="A16" s="113"/>
      <c r="B16" s="113"/>
      <c r="C16" s="113"/>
      <c r="D16" s="124"/>
      <c r="E16" s="113"/>
      <c r="F16" s="113"/>
      <c r="G16" s="113"/>
      <c r="H16" s="93"/>
      <c r="I16" s="93"/>
      <c r="J16" s="93"/>
      <c r="K16" s="93"/>
    </row>
    <row r="17" spans="1:11" ht="15.75">
      <c r="A17" s="113"/>
      <c r="B17" s="118" t="s">
        <v>6</v>
      </c>
      <c r="C17" s="113"/>
      <c r="D17" s="124"/>
      <c r="E17" s="113"/>
      <c r="F17" s="113"/>
      <c r="G17" s="113"/>
      <c r="H17" s="93"/>
      <c r="I17" s="93"/>
      <c r="J17" s="93"/>
      <c r="K17" s="93"/>
    </row>
    <row r="18" spans="1:11" ht="15.75">
      <c r="A18" s="113"/>
      <c r="B18" s="113"/>
      <c r="C18" s="113" t="s">
        <v>18</v>
      </c>
      <c r="D18" s="131">
        <v>519099</v>
      </c>
      <c r="E18" s="132"/>
      <c r="F18" s="122">
        <f>'LY-R2'!D13</f>
        <v>-1132.5145631067935</v>
      </c>
      <c r="G18" s="133" t="s">
        <v>75</v>
      </c>
      <c r="H18" s="132">
        <f t="shared" si="0"/>
        <v>517966.48543689318</v>
      </c>
      <c r="I18" s="132"/>
      <c r="J18" s="132"/>
      <c r="K18" s="132">
        <f>+H18+I18</f>
        <v>517966.48543689318</v>
      </c>
    </row>
    <row r="19" spans="1:11" ht="15.75">
      <c r="A19" s="113"/>
      <c r="B19" s="113"/>
      <c r="C19" s="113" t="s">
        <v>7</v>
      </c>
      <c r="D19" s="124">
        <v>85200</v>
      </c>
      <c r="E19" s="113"/>
      <c r="F19" s="113"/>
      <c r="G19" s="113"/>
      <c r="H19" s="93">
        <f t="shared" si="0"/>
        <v>85200</v>
      </c>
      <c r="I19" s="93"/>
      <c r="J19" s="93"/>
      <c r="K19" s="93">
        <f>+H19+I19</f>
        <v>85200</v>
      </c>
    </row>
    <row r="20" spans="1:11" ht="15.75">
      <c r="A20" s="113"/>
      <c r="B20" s="113"/>
      <c r="C20" s="113" t="s">
        <v>8</v>
      </c>
      <c r="D20" s="124">
        <v>95111</v>
      </c>
      <c r="E20" s="113"/>
      <c r="F20" s="113"/>
      <c r="G20" s="113"/>
      <c r="H20" s="93">
        <f t="shared" si="0"/>
        <v>95111</v>
      </c>
      <c r="I20" s="93"/>
      <c r="J20" s="93"/>
      <c r="K20" s="93">
        <f>+H20+I20</f>
        <v>95111</v>
      </c>
    </row>
    <row r="21" spans="1:11" ht="15.75">
      <c r="A21" s="113"/>
      <c r="B21" s="113"/>
      <c r="C21" s="113" t="s">
        <v>9</v>
      </c>
      <c r="D21" s="124">
        <v>98163</v>
      </c>
      <c r="E21" s="113"/>
      <c r="F21" s="113"/>
      <c r="G21" s="113"/>
      <c r="H21" s="93">
        <f t="shared" si="0"/>
        <v>98163</v>
      </c>
      <c r="I21" s="93"/>
      <c r="J21" s="93"/>
      <c r="K21" s="93">
        <f>+H21+I21</f>
        <v>98163</v>
      </c>
    </row>
    <row r="22" spans="1:11" ht="15.75">
      <c r="A22" s="113"/>
      <c r="B22" s="113"/>
      <c r="C22" s="113" t="s">
        <v>10</v>
      </c>
      <c r="D22" s="124">
        <v>34092</v>
      </c>
      <c r="E22" s="113"/>
      <c r="F22" s="113"/>
      <c r="G22" s="113"/>
      <c r="H22" s="93">
        <f t="shared" si="0"/>
        <v>34092</v>
      </c>
      <c r="I22" s="93"/>
      <c r="J22" s="93"/>
      <c r="K22" s="93">
        <f>+H22+I22</f>
        <v>34092</v>
      </c>
    </row>
    <row r="23" spans="1:11" ht="15.75">
      <c r="A23" s="113"/>
      <c r="B23" s="113"/>
      <c r="C23" s="113" t="s">
        <v>11</v>
      </c>
      <c r="D23" s="134">
        <v>0</v>
      </c>
      <c r="E23" s="113"/>
      <c r="F23" s="113"/>
      <c r="G23" s="113"/>
      <c r="H23" s="134">
        <v>0</v>
      </c>
      <c r="I23" s="93"/>
      <c r="J23" s="93"/>
      <c r="K23" s="134">
        <v>0</v>
      </c>
    </row>
    <row r="24" spans="1:11" ht="15.75">
      <c r="A24" s="113"/>
      <c r="B24" s="113"/>
      <c r="C24" s="113" t="s">
        <v>12</v>
      </c>
      <c r="D24" s="124">
        <v>145421</v>
      </c>
      <c r="E24" s="113"/>
      <c r="F24" s="113"/>
      <c r="G24" s="113"/>
      <c r="H24" s="93">
        <f t="shared" si="0"/>
        <v>145421</v>
      </c>
      <c r="I24" s="93"/>
      <c r="J24" s="93"/>
      <c r="K24" s="93">
        <f>+H24+I24</f>
        <v>145421</v>
      </c>
    </row>
    <row r="25" spans="1:11" ht="15.75">
      <c r="A25" s="113"/>
      <c r="B25" s="113"/>
      <c r="C25" s="113" t="s">
        <v>13</v>
      </c>
      <c r="D25" s="124">
        <v>34774</v>
      </c>
      <c r="E25" s="113"/>
      <c r="F25" s="113"/>
      <c r="G25" s="113"/>
      <c r="H25" s="93">
        <f t="shared" si="0"/>
        <v>34774</v>
      </c>
      <c r="I25" s="93"/>
      <c r="J25" s="93"/>
      <c r="K25" s="93">
        <f>+H25+I25</f>
        <v>34774</v>
      </c>
    </row>
    <row r="26" spans="1:11" ht="15.75">
      <c r="A26" s="113"/>
      <c r="B26" s="113"/>
      <c r="C26" s="113" t="s">
        <v>14</v>
      </c>
      <c r="D26" s="124">
        <v>-163869</v>
      </c>
      <c r="E26" s="113"/>
      <c r="F26" s="113"/>
      <c r="G26" s="117"/>
      <c r="H26" s="93">
        <f t="shared" si="0"/>
        <v>-163869</v>
      </c>
      <c r="I26" s="93"/>
      <c r="J26" s="93"/>
      <c r="K26" s="93">
        <f>+H26+I26</f>
        <v>-163869</v>
      </c>
    </row>
    <row r="27" spans="1:11" ht="15.75">
      <c r="A27" s="113"/>
      <c r="B27" s="113"/>
      <c r="C27" s="113" t="s">
        <v>15</v>
      </c>
      <c r="D27" s="125">
        <v>30001</v>
      </c>
      <c r="E27" s="126"/>
      <c r="F27" s="126"/>
      <c r="G27" s="126"/>
      <c r="H27" s="102">
        <f t="shared" si="0"/>
        <v>30001</v>
      </c>
      <c r="I27" s="102"/>
      <c r="J27" s="102"/>
      <c r="K27" s="102">
        <f>+H27+I27</f>
        <v>30001</v>
      </c>
    </row>
    <row r="28" spans="1:11" ht="15.75">
      <c r="A28" s="113"/>
      <c r="B28" s="113"/>
      <c r="C28" s="113"/>
      <c r="D28" s="124"/>
      <c r="E28" s="113"/>
      <c r="F28" s="113"/>
      <c r="G28" s="113"/>
      <c r="H28" s="93"/>
      <c r="I28" s="93"/>
      <c r="J28" s="93"/>
      <c r="K28" s="93"/>
    </row>
    <row r="29" spans="1:11" ht="15.75">
      <c r="A29" s="113"/>
      <c r="B29" s="113"/>
      <c r="C29" s="113" t="s">
        <v>16</v>
      </c>
      <c r="D29" s="135">
        <f>SUM(D18:D27)</f>
        <v>877992</v>
      </c>
      <c r="E29" s="136"/>
      <c r="F29" s="135">
        <f t="shared" ref="F29:I29" si="2">SUM(F18:F27)</f>
        <v>-1132.5145631067935</v>
      </c>
      <c r="G29" s="135"/>
      <c r="H29" s="135">
        <f t="shared" si="2"/>
        <v>876859.48543689318</v>
      </c>
      <c r="I29" s="135">
        <f t="shared" si="2"/>
        <v>0</v>
      </c>
      <c r="J29" s="135"/>
      <c r="K29" s="136">
        <f>+H29+I29</f>
        <v>876859.48543689318</v>
      </c>
    </row>
    <row r="30" spans="1:11" ht="15.75">
      <c r="A30" s="113"/>
      <c r="B30" s="113"/>
      <c r="C30" s="113"/>
      <c r="D30" s="124"/>
      <c r="E30" s="113"/>
      <c r="F30" s="113"/>
      <c r="G30" s="113"/>
      <c r="H30" s="93"/>
      <c r="I30" s="93"/>
      <c r="J30" s="93"/>
      <c r="K30" s="93"/>
    </row>
    <row r="31" spans="1:11" ht="15.75">
      <c r="A31" s="113"/>
      <c r="B31" s="118" t="s">
        <v>17</v>
      </c>
      <c r="C31" s="113"/>
      <c r="D31" s="124"/>
      <c r="E31" s="113"/>
      <c r="F31" s="113"/>
      <c r="G31" s="113"/>
      <c r="H31" s="93"/>
      <c r="I31" s="93"/>
      <c r="J31" s="93"/>
      <c r="K31" s="93"/>
    </row>
    <row r="32" spans="1:11" ht="15.75">
      <c r="A32" s="113"/>
      <c r="B32" s="113"/>
      <c r="C32" s="113" t="s">
        <v>18</v>
      </c>
      <c r="D32" s="121">
        <v>173648</v>
      </c>
      <c r="E32" s="122"/>
      <c r="F32" s="122">
        <f>-'LY-R2'!F13</f>
        <v>0</v>
      </c>
      <c r="G32" s="123" t="s">
        <v>75</v>
      </c>
      <c r="H32" s="122">
        <f t="shared" si="0"/>
        <v>173648</v>
      </c>
      <c r="I32" s="122"/>
      <c r="J32" s="122"/>
      <c r="K32" s="122">
        <f t="shared" ref="K32:K40" si="3">+H32+I32</f>
        <v>173648</v>
      </c>
    </row>
    <row r="33" spans="1:11" ht="15.75">
      <c r="A33" s="113"/>
      <c r="B33" s="113"/>
      <c r="C33" s="113" t="s">
        <v>19</v>
      </c>
      <c r="D33" s="124">
        <v>79610</v>
      </c>
      <c r="E33" s="113"/>
      <c r="F33" s="113"/>
      <c r="G33" s="113"/>
      <c r="H33" s="93">
        <f t="shared" si="0"/>
        <v>79610</v>
      </c>
      <c r="I33" s="93"/>
      <c r="J33" s="93"/>
      <c r="K33" s="93">
        <f t="shared" si="3"/>
        <v>79610</v>
      </c>
    </row>
    <row r="34" spans="1:11" ht="15.75">
      <c r="A34" s="113"/>
      <c r="B34" s="113"/>
      <c r="C34" s="113" t="s">
        <v>20</v>
      </c>
      <c r="D34" s="124">
        <v>73660</v>
      </c>
      <c r="E34" s="113"/>
      <c r="F34" s="93">
        <f>-'ACC-4'!F24</f>
        <v>-16656.333333333336</v>
      </c>
      <c r="G34" s="117" t="s">
        <v>85</v>
      </c>
      <c r="H34" s="93">
        <f t="shared" si="0"/>
        <v>57003.666666666664</v>
      </c>
      <c r="I34" s="93"/>
      <c r="J34" s="93"/>
      <c r="K34" s="93">
        <f t="shared" si="3"/>
        <v>57003.666666666664</v>
      </c>
    </row>
    <row r="35" spans="1:11" ht="15.75">
      <c r="A35" s="113"/>
      <c r="B35" s="113"/>
      <c r="C35" s="113" t="s">
        <v>21</v>
      </c>
      <c r="D35" s="124">
        <v>160716</v>
      </c>
      <c r="E35" s="113"/>
      <c r="F35" s="93">
        <f>'LY-R3'!E15</f>
        <v>-79.276019417475553</v>
      </c>
      <c r="G35" s="117" t="s">
        <v>88</v>
      </c>
      <c r="H35" s="93">
        <f t="shared" si="0"/>
        <v>160636.72398058252</v>
      </c>
      <c r="I35" s="93"/>
      <c r="J35" s="93"/>
      <c r="K35" s="93">
        <f t="shared" si="3"/>
        <v>160636.72398058252</v>
      </c>
    </row>
    <row r="36" spans="1:11" ht="15.75">
      <c r="A36" s="113"/>
      <c r="B36" s="113"/>
      <c r="C36" s="113" t="s">
        <v>22</v>
      </c>
      <c r="D36" s="124">
        <v>6254</v>
      </c>
      <c r="E36" s="113"/>
      <c r="F36" s="113"/>
      <c r="G36" s="113"/>
      <c r="H36" s="93">
        <f t="shared" si="0"/>
        <v>6254</v>
      </c>
      <c r="I36" s="93"/>
      <c r="J36" s="93"/>
      <c r="K36" s="93">
        <f t="shared" si="3"/>
        <v>6254</v>
      </c>
    </row>
    <row r="37" spans="1:11" ht="15.75">
      <c r="A37" s="113"/>
      <c r="B37" s="113"/>
      <c r="C37" s="113" t="s">
        <v>23</v>
      </c>
      <c r="D37" s="124">
        <v>63192</v>
      </c>
      <c r="E37" s="113"/>
      <c r="F37" s="113"/>
      <c r="G37" s="113"/>
      <c r="H37" s="93">
        <f t="shared" si="0"/>
        <v>63192</v>
      </c>
      <c r="I37" s="93"/>
      <c r="J37" s="93"/>
      <c r="K37" s="93">
        <f t="shared" si="3"/>
        <v>63192</v>
      </c>
    </row>
    <row r="38" spans="1:11" ht="15.75">
      <c r="A38" s="113"/>
      <c r="B38" s="113"/>
      <c r="C38" s="113" t="s">
        <v>24</v>
      </c>
      <c r="D38" s="124">
        <v>54273</v>
      </c>
      <c r="E38" s="113"/>
      <c r="F38" s="113"/>
      <c r="G38" s="113"/>
      <c r="H38" s="93">
        <f t="shared" si="0"/>
        <v>54273</v>
      </c>
      <c r="I38" s="93"/>
      <c r="J38" s="93"/>
      <c r="K38" s="93">
        <f t="shared" si="3"/>
        <v>54273</v>
      </c>
    </row>
    <row r="39" spans="1:11" ht="15.75">
      <c r="A39" s="113"/>
      <c r="B39" s="113"/>
      <c r="C39" s="113" t="s">
        <v>60</v>
      </c>
      <c r="D39" s="134">
        <v>0</v>
      </c>
      <c r="E39" s="113"/>
      <c r="F39" s="93">
        <f>-D13</f>
        <v>38028</v>
      </c>
      <c r="G39" s="117" t="s">
        <v>72</v>
      </c>
      <c r="H39" s="93">
        <f t="shared" si="0"/>
        <v>38028</v>
      </c>
      <c r="I39" s="93">
        <f>+'Sch 14'!D13*I10</f>
        <v>3347.6394514634317</v>
      </c>
      <c r="J39" s="93"/>
      <c r="K39" s="93">
        <f t="shared" si="3"/>
        <v>41375.63945146343</v>
      </c>
    </row>
    <row r="40" spans="1:11" ht="15.75">
      <c r="A40" s="113"/>
      <c r="B40" s="113"/>
      <c r="C40" s="113" t="s">
        <v>115</v>
      </c>
      <c r="D40" s="134">
        <v>0</v>
      </c>
      <c r="E40" s="113"/>
      <c r="F40" s="103">
        <f>'LY-R4'!X29</f>
        <v>-12903.830296326247</v>
      </c>
      <c r="G40" s="117" t="s">
        <v>91</v>
      </c>
      <c r="H40" s="93">
        <f t="shared" si="0"/>
        <v>-12903.830296326247</v>
      </c>
      <c r="I40" s="113"/>
      <c r="J40" s="113"/>
      <c r="K40" s="93">
        <f t="shared" si="3"/>
        <v>-12903.830296326247</v>
      </c>
    </row>
    <row r="41" spans="1:11" ht="15.75">
      <c r="A41" s="113"/>
      <c r="B41" s="113"/>
      <c r="C41" s="113" t="s">
        <v>25</v>
      </c>
      <c r="D41" s="125">
        <v>12173</v>
      </c>
      <c r="E41" s="126"/>
      <c r="F41" s="91">
        <f>-'ACC-7'!F16</f>
        <v>-500.39</v>
      </c>
      <c r="G41" s="127" t="s">
        <v>95</v>
      </c>
      <c r="H41" s="102">
        <f>+D41+F41</f>
        <v>11672.61</v>
      </c>
      <c r="I41" s="102"/>
      <c r="J41" s="102"/>
      <c r="K41" s="102">
        <f>+H41+I41</f>
        <v>11672.61</v>
      </c>
    </row>
    <row r="42" spans="1:11" ht="15.75">
      <c r="A42" s="113"/>
      <c r="B42" s="113"/>
      <c r="C42" s="113"/>
      <c r="D42" s="124"/>
      <c r="E42" s="113"/>
      <c r="F42" s="113"/>
      <c r="G42" s="113"/>
      <c r="H42" s="93"/>
      <c r="I42" s="93"/>
      <c r="J42" s="93"/>
      <c r="K42" s="93"/>
    </row>
    <row r="43" spans="1:11" ht="15.75">
      <c r="A43" s="113"/>
      <c r="B43" s="113"/>
      <c r="C43" s="113" t="s">
        <v>16</v>
      </c>
      <c r="D43" s="130">
        <f>SUM(D32:D41)</f>
        <v>623526</v>
      </c>
      <c r="E43" s="137"/>
      <c r="F43" s="130">
        <f>SUM(F32:F41)</f>
        <v>7888.1703509229401</v>
      </c>
      <c r="G43" s="130"/>
      <c r="H43" s="130">
        <f>SUM(H32:H41)</f>
        <v>631414.17035092297</v>
      </c>
      <c r="I43" s="130">
        <f>SUM(I32:I41)</f>
        <v>3347.6394514634317</v>
      </c>
      <c r="J43" s="130"/>
      <c r="K43" s="137">
        <f>+H43+I43</f>
        <v>634761.80980238644</v>
      </c>
    </row>
    <row r="44" spans="1:11" ht="15.75">
      <c r="A44" s="113"/>
      <c r="B44" s="113"/>
      <c r="C44" s="113"/>
      <c r="D44" s="124"/>
      <c r="E44" s="113"/>
      <c r="F44" s="113"/>
      <c r="G44" s="113"/>
      <c r="H44" s="93"/>
      <c r="I44" s="93"/>
      <c r="J44" s="93"/>
      <c r="K44" s="93"/>
    </row>
    <row r="45" spans="1:11" ht="15.75">
      <c r="A45" s="113"/>
      <c r="B45" s="113" t="s">
        <v>26</v>
      </c>
      <c r="C45" s="113"/>
      <c r="D45" s="121">
        <v>281828</v>
      </c>
      <c r="E45" s="122"/>
      <c r="F45" s="113"/>
      <c r="G45" s="123"/>
      <c r="H45" s="122">
        <f>+D45+F45</f>
        <v>281828</v>
      </c>
      <c r="I45" s="122"/>
      <c r="J45" s="122"/>
      <c r="K45" s="122">
        <f>+H45+I45</f>
        <v>281828</v>
      </c>
    </row>
    <row r="46" spans="1:11" ht="15.75">
      <c r="A46" s="113"/>
      <c r="B46" s="113" t="s">
        <v>27</v>
      </c>
      <c r="C46" s="113"/>
      <c r="D46" s="134">
        <v>0</v>
      </c>
      <c r="E46" s="113"/>
      <c r="F46" s="113"/>
      <c r="G46" s="113"/>
      <c r="H46" s="134">
        <v>0</v>
      </c>
      <c r="I46" s="93"/>
      <c r="J46" s="93"/>
      <c r="K46" s="93"/>
    </row>
    <row r="47" spans="1:11" ht="15.75">
      <c r="A47" s="113"/>
      <c r="B47" s="113" t="s">
        <v>28</v>
      </c>
      <c r="C47" s="113"/>
      <c r="D47" s="124">
        <v>144063</v>
      </c>
      <c r="E47" s="113"/>
      <c r="F47" s="93">
        <f>'LY-R5'!E15</f>
        <v>-86.637364077669702</v>
      </c>
      <c r="G47" s="117" t="s">
        <v>96</v>
      </c>
      <c r="H47" s="93">
        <f>+D47+F47</f>
        <v>143976.36263592233</v>
      </c>
      <c r="I47" s="93">
        <f>'Sch 14'!D14*I10</f>
        <v>292.77973766113877</v>
      </c>
      <c r="J47" s="93"/>
      <c r="K47" s="93">
        <f>+H47+I47</f>
        <v>144269.14237358345</v>
      </c>
    </row>
    <row r="48" spans="1:11" ht="15.75">
      <c r="A48" s="113"/>
      <c r="B48" s="113" t="s">
        <v>41</v>
      </c>
      <c r="C48" s="113"/>
      <c r="D48" s="124">
        <v>-120708</v>
      </c>
      <c r="E48" s="113"/>
      <c r="F48" s="103">
        <f>-'ACC-10'!D20</f>
        <v>-9583.3999999999942</v>
      </c>
      <c r="G48" s="117" t="s">
        <v>240</v>
      </c>
      <c r="H48" s="93">
        <f>+D48+F48</f>
        <v>-130291.4</v>
      </c>
      <c r="I48" s="93"/>
      <c r="J48" s="93"/>
      <c r="K48" s="93">
        <f>+H48+I48</f>
        <v>-130291.4</v>
      </c>
    </row>
    <row r="49" spans="1:11" ht="15.75">
      <c r="A49" s="113"/>
      <c r="B49" s="113" t="s">
        <v>29</v>
      </c>
      <c r="C49" s="113"/>
      <c r="D49" s="124">
        <v>54491</v>
      </c>
      <c r="E49" s="113"/>
      <c r="F49" s="93">
        <f>+H49-D49</f>
        <v>13085.665551773171</v>
      </c>
      <c r="G49" s="117" t="s">
        <v>104</v>
      </c>
      <c r="H49" s="93">
        <f>+'ACC-11'!E20</f>
        <v>67576.665551773171</v>
      </c>
      <c r="I49" s="93">
        <f>0.34*(I10-I43-I50-I47)</f>
        <v>57947.326927029426</v>
      </c>
      <c r="J49" s="93"/>
      <c r="K49" s="93">
        <f>+H49+I49</f>
        <v>125523.9924788026</v>
      </c>
    </row>
    <row r="50" spans="1:11" ht="15.75">
      <c r="A50" s="113"/>
      <c r="B50" s="113" t="s">
        <v>30</v>
      </c>
      <c r="C50" s="113"/>
      <c r="D50" s="124">
        <v>10230</v>
      </c>
      <c r="E50" s="113"/>
      <c r="F50" s="93">
        <f>+H50-D50</f>
        <v>2456.482894575689</v>
      </c>
      <c r="G50" s="117" t="s">
        <v>104</v>
      </c>
      <c r="H50" s="93">
        <f>+'ACC-11'!E16</f>
        <v>12686.482894575689</v>
      </c>
      <c r="I50" s="93">
        <f>0.06*(I10-I43-I47)</f>
        <v>10878.722201569977</v>
      </c>
      <c r="J50" s="93"/>
      <c r="K50" s="93">
        <f>+H50+I50</f>
        <v>23565.205096145666</v>
      </c>
    </row>
    <row r="51" spans="1:11" ht="15.75">
      <c r="A51" s="113"/>
      <c r="B51" s="113" t="s">
        <v>31</v>
      </c>
      <c r="C51" s="113"/>
      <c r="D51" s="138">
        <v>-4229</v>
      </c>
      <c r="E51" s="91"/>
      <c r="F51" s="91"/>
      <c r="G51" s="91"/>
      <c r="H51" s="91">
        <f>+D51+F51</f>
        <v>-4229</v>
      </c>
      <c r="I51" s="139"/>
      <c r="J51" s="139"/>
      <c r="K51" s="102">
        <f>+H51+I51</f>
        <v>-4229</v>
      </c>
    </row>
    <row r="52" spans="1:11" ht="15.75">
      <c r="A52" s="113"/>
      <c r="B52" s="113"/>
      <c r="C52" s="113"/>
      <c r="D52" s="124"/>
      <c r="E52" s="113"/>
      <c r="F52" s="113"/>
      <c r="G52" s="113"/>
      <c r="H52" s="93"/>
      <c r="I52" s="93"/>
      <c r="J52" s="93"/>
      <c r="K52" s="93"/>
    </row>
    <row r="53" spans="1:11" ht="15.75">
      <c r="A53" s="113"/>
      <c r="B53" s="113"/>
      <c r="C53" s="113" t="s">
        <v>16</v>
      </c>
      <c r="D53" s="135">
        <f>SUM(D45:D51)</f>
        <v>365675</v>
      </c>
      <c r="E53" s="136"/>
      <c r="F53" s="135">
        <f t="shared" ref="F53:K53" si="4">SUM(F45:F51)</f>
        <v>5872.1110822711962</v>
      </c>
      <c r="G53" s="135"/>
      <c r="H53" s="135">
        <f t="shared" si="4"/>
        <v>371547.11108227121</v>
      </c>
      <c r="I53" s="135">
        <f t="shared" si="4"/>
        <v>69118.828866260548</v>
      </c>
      <c r="J53" s="135"/>
      <c r="K53" s="135">
        <f t="shared" si="4"/>
        <v>440665.93994853174</v>
      </c>
    </row>
    <row r="54" spans="1:11" ht="15.75">
      <c r="A54" s="113"/>
      <c r="B54" s="113"/>
      <c r="C54" s="113"/>
      <c r="D54" s="135"/>
      <c r="E54" s="136"/>
      <c r="F54" s="136"/>
      <c r="G54" s="136"/>
      <c r="H54" s="136"/>
      <c r="I54" s="136"/>
      <c r="J54" s="136"/>
      <c r="K54" s="136"/>
    </row>
    <row r="55" spans="1:11" ht="15.75">
      <c r="A55" s="113"/>
      <c r="B55" s="113" t="s">
        <v>32</v>
      </c>
      <c r="C55" s="113"/>
      <c r="D55" s="135">
        <f>SUM(D29+D43+D53)</f>
        <v>1867193</v>
      </c>
      <c r="E55" s="136"/>
      <c r="F55" s="135">
        <f>SUM(F29+F43+F53)</f>
        <v>12627.766870087344</v>
      </c>
      <c r="G55" s="135"/>
      <c r="H55" s="135">
        <f>SUM(H29+H43+H53)</f>
        <v>1879820.7668700875</v>
      </c>
      <c r="I55" s="135">
        <f>SUM(I29+I43+I53)</f>
        <v>72466.468317723979</v>
      </c>
      <c r="J55" s="135"/>
      <c r="K55" s="135">
        <f>SUM(K29+K43+K53)</f>
        <v>1952287.2351878113</v>
      </c>
    </row>
    <row r="56" spans="1:11" ht="15.75">
      <c r="A56" s="113"/>
      <c r="B56" s="113"/>
      <c r="C56" s="113"/>
      <c r="D56" s="135"/>
      <c r="E56" s="136"/>
      <c r="F56" s="135"/>
      <c r="G56" s="135"/>
      <c r="H56" s="135"/>
      <c r="I56" s="135"/>
      <c r="J56" s="135"/>
      <c r="K56" s="136"/>
    </row>
    <row r="57" spans="1:11" ht="15.75">
      <c r="A57" s="113"/>
      <c r="B57" s="118" t="s">
        <v>33</v>
      </c>
      <c r="C57" s="113"/>
      <c r="D57" s="135">
        <f>D15-D55</f>
        <v>277587</v>
      </c>
      <c r="E57" s="136"/>
      <c r="F57" s="135">
        <f>F15-F55</f>
        <v>25400.233129912656</v>
      </c>
      <c r="G57" s="135"/>
      <c r="H57" s="135">
        <f>H15-H55</f>
        <v>302987.23312991252</v>
      </c>
      <c r="I57" s="135">
        <f>I15-I55</f>
        <v>112485.98756423357</v>
      </c>
      <c r="J57" s="135"/>
      <c r="K57" s="135">
        <f>K15-K55</f>
        <v>415473.22069414612</v>
      </c>
    </row>
    <row r="58" spans="1:11" ht="15.75">
      <c r="A58" s="113"/>
      <c r="B58" s="113"/>
      <c r="C58" s="113"/>
      <c r="D58" s="134"/>
      <c r="E58" s="103"/>
      <c r="F58" s="103"/>
      <c r="G58" s="103"/>
      <c r="H58" s="103"/>
      <c r="I58" s="103"/>
      <c r="J58" s="103"/>
      <c r="K58" s="103"/>
    </row>
    <row r="59" spans="1:11" ht="15.75">
      <c r="A59" s="113"/>
      <c r="B59" s="113" t="s">
        <v>34</v>
      </c>
      <c r="C59" s="113"/>
      <c r="D59" s="134">
        <v>0</v>
      </c>
      <c r="E59" s="113"/>
      <c r="F59" s="124"/>
      <c r="G59" s="113"/>
      <c r="H59" s="134">
        <v>0</v>
      </c>
      <c r="I59" s="134"/>
      <c r="J59" s="134"/>
      <c r="K59" s="134">
        <v>0</v>
      </c>
    </row>
    <row r="60" spans="1:11" ht="15.75">
      <c r="A60" s="113"/>
      <c r="B60" s="113" t="s">
        <v>35</v>
      </c>
      <c r="C60" s="113"/>
      <c r="D60" s="124">
        <v>-1730</v>
      </c>
      <c r="E60" s="113"/>
      <c r="F60" s="124"/>
      <c r="G60" s="113"/>
      <c r="H60" s="124">
        <v>-1730</v>
      </c>
      <c r="I60" s="124"/>
      <c r="J60" s="124"/>
      <c r="K60" s="93">
        <f>+H60+I60</f>
        <v>-1730</v>
      </c>
    </row>
    <row r="61" spans="1:11" ht="15.75">
      <c r="A61" s="113"/>
      <c r="B61" s="113" t="s">
        <v>40</v>
      </c>
      <c r="C61" s="113"/>
      <c r="D61" s="125">
        <v>171809</v>
      </c>
      <c r="E61" s="126"/>
      <c r="F61" s="124"/>
      <c r="G61" s="127"/>
      <c r="H61" s="125">
        <f>+D61+F61</f>
        <v>171809</v>
      </c>
      <c r="I61" s="125"/>
      <c r="J61" s="125"/>
      <c r="K61" s="102">
        <f>+H61+I61</f>
        <v>171809</v>
      </c>
    </row>
    <row r="62" spans="1:11" ht="15.75">
      <c r="A62" s="113"/>
      <c r="B62" s="113"/>
      <c r="C62" s="113"/>
      <c r="D62" s="124"/>
      <c r="E62" s="113"/>
      <c r="F62" s="124"/>
      <c r="G62" s="113"/>
      <c r="H62" s="124"/>
      <c r="I62" s="124"/>
      <c r="J62" s="124"/>
      <c r="K62" s="93">
        <f>+H62+I62</f>
        <v>0</v>
      </c>
    </row>
    <row r="63" spans="1:11" ht="18">
      <c r="A63" s="113"/>
      <c r="B63" s="113" t="s">
        <v>36</v>
      </c>
      <c r="C63" s="113"/>
      <c r="D63" s="140">
        <f>D57-D60-D61</f>
        <v>107508</v>
      </c>
      <c r="E63" s="113"/>
      <c r="F63" s="140">
        <f>F57-F60-F61</f>
        <v>25400.233129912656</v>
      </c>
      <c r="G63" s="113"/>
      <c r="H63" s="140">
        <f>H57-H60-H61</f>
        <v>132908.23312991252</v>
      </c>
      <c r="I63" s="140">
        <f>I57-I60-I61</f>
        <v>112485.98756423357</v>
      </c>
      <c r="J63" s="140"/>
      <c r="K63" s="140">
        <f>K57-K60-K61</f>
        <v>245394.22069414612</v>
      </c>
    </row>
    <row r="64" spans="1:11" ht="15.75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ht="15.75">
      <c r="A65" s="113"/>
      <c r="B65" s="113" t="s">
        <v>74</v>
      </c>
      <c r="C65" s="113"/>
      <c r="D65" s="113"/>
      <c r="E65" s="113"/>
      <c r="F65" s="113"/>
      <c r="G65" s="113"/>
      <c r="H65" s="113"/>
      <c r="I65" s="113"/>
      <c r="J65" s="113"/>
      <c r="K65" s="113"/>
    </row>
    <row r="66" spans="1:11" ht="15.75">
      <c r="A66" s="113"/>
      <c r="B66" s="113" t="s">
        <v>73</v>
      </c>
      <c r="C66" s="113"/>
      <c r="D66" s="113"/>
      <c r="E66" s="113"/>
      <c r="F66" s="113"/>
      <c r="G66" s="113" t="s">
        <v>237</v>
      </c>
      <c r="H66" s="113"/>
      <c r="I66" s="113"/>
      <c r="J66" s="113"/>
      <c r="K66" s="113"/>
    </row>
    <row r="67" spans="1:11" ht="15.75">
      <c r="A67" s="113"/>
      <c r="B67" s="113" t="s">
        <v>232</v>
      </c>
      <c r="C67" s="113"/>
      <c r="D67" s="113"/>
      <c r="E67" s="113"/>
      <c r="F67" s="113"/>
      <c r="G67" s="113" t="s">
        <v>238</v>
      </c>
      <c r="H67" s="113"/>
      <c r="I67" s="113"/>
      <c r="J67" s="113"/>
      <c r="K67" s="113"/>
    </row>
    <row r="68" spans="1:11" ht="15.75">
      <c r="A68" s="113"/>
      <c r="B68" s="113" t="s">
        <v>233</v>
      </c>
      <c r="C68" s="113"/>
      <c r="D68" s="113"/>
      <c r="E68" s="113"/>
      <c r="F68" s="113"/>
      <c r="G68" s="113" t="s">
        <v>239</v>
      </c>
      <c r="H68" s="113"/>
      <c r="I68" s="113"/>
      <c r="J68" s="113"/>
      <c r="K68" s="113"/>
    </row>
    <row r="69" spans="1:11" ht="15.75">
      <c r="A69" s="113"/>
      <c r="B69" s="113" t="s">
        <v>234</v>
      </c>
      <c r="C69" s="113"/>
      <c r="D69" s="113"/>
      <c r="E69" s="113"/>
      <c r="F69" s="113"/>
      <c r="G69" s="113" t="s">
        <v>241</v>
      </c>
      <c r="H69" s="113"/>
      <c r="I69" s="113"/>
      <c r="J69" s="113"/>
      <c r="K69" s="113"/>
    </row>
    <row r="70" spans="1:11" ht="15.75">
      <c r="A70" s="113"/>
      <c r="B70" s="113" t="s">
        <v>236</v>
      </c>
      <c r="C70" s="113"/>
      <c r="D70" s="113"/>
      <c r="E70" s="113"/>
      <c r="F70" s="113"/>
      <c r="G70" s="113" t="s">
        <v>248</v>
      </c>
      <c r="H70" s="113"/>
      <c r="I70" s="113"/>
      <c r="J70" s="113"/>
      <c r="K70" s="113"/>
    </row>
    <row r="71" spans="1:11" ht="15.75">
      <c r="A71" s="113"/>
      <c r="C71" s="113"/>
      <c r="D71" s="113"/>
      <c r="E71" s="113"/>
      <c r="F71" s="113"/>
      <c r="H71" s="113"/>
      <c r="I71" s="113"/>
      <c r="J71" s="113"/>
      <c r="K71" s="113"/>
    </row>
    <row r="72" spans="1:11" ht="15.75">
      <c r="A72" s="113"/>
      <c r="B72" s="113"/>
      <c r="C72" s="113"/>
      <c r="D72" s="113"/>
      <c r="E72" s="113"/>
      <c r="F72" s="113"/>
      <c r="H72" s="113"/>
      <c r="I72" s="113"/>
      <c r="J72" s="113"/>
      <c r="K72" s="113"/>
    </row>
    <row r="73" spans="1:11" ht="15.75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</row>
    <row r="74" spans="1:11" ht="15.75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</row>
    <row r="75" spans="1:11" ht="15.7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</row>
  </sheetData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7"/>
  <sheetViews>
    <sheetView view="pageBreakPreview" zoomScale="85" zoomScaleNormal="100" zoomScaleSheetLayoutView="85" workbookViewId="0">
      <selection activeCell="B30" sqref="B30"/>
    </sheetView>
  </sheetViews>
  <sheetFormatPr defaultRowHeight="15"/>
  <cols>
    <col min="1" max="1" width="2.7109375" customWidth="1"/>
    <col min="2" max="2" width="51.28515625" bestFit="1" customWidth="1"/>
    <col min="3" max="3" width="13.42578125" customWidth="1"/>
    <col min="4" max="4" width="13.85546875" bestFit="1" customWidth="1"/>
    <col min="5" max="5" width="5.140625" style="92" bestFit="1" customWidth="1"/>
    <col min="6" max="6" width="12.7109375" customWidth="1"/>
    <col min="7" max="7" width="4.28515625" customWidth="1"/>
    <col min="8" max="8" width="12.7109375" customWidth="1"/>
  </cols>
  <sheetData>
    <row r="1" spans="1:8" ht="15.75">
      <c r="A1" s="1"/>
      <c r="B1" s="10" t="s">
        <v>37</v>
      </c>
      <c r="C1" s="1"/>
      <c r="D1" s="1"/>
      <c r="E1" s="89"/>
      <c r="F1" s="1"/>
      <c r="G1" s="68" t="str">
        <f>'LY-R1'!K1</f>
        <v>Appendix A</v>
      </c>
      <c r="H1" s="1"/>
    </row>
    <row r="2" spans="1:8" ht="15.75">
      <c r="A2" s="1"/>
      <c r="B2" s="10" t="s">
        <v>38</v>
      </c>
      <c r="C2" s="1"/>
      <c r="D2" s="1"/>
      <c r="E2" s="89"/>
      <c r="F2" s="1"/>
      <c r="G2" s="68" t="s">
        <v>218</v>
      </c>
      <c r="H2" s="1"/>
    </row>
    <row r="3" spans="1:8" ht="15.75">
      <c r="A3" s="1"/>
      <c r="B3" s="10" t="s">
        <v>39</v>
      </c>
      <c r="C3" s="1"/>
      <c r="D3" s="1"/>
      <c r="E3" s="89"/>
      <c r="F3" s="1"/>
      <c r="G3" s="1"/>
      <c r="H3" s="1"/>
    </row>
    <row r="4" spans="1:8" ht="15.75">
      <c r="A4" s="1"/>
      <c r="B4" s="10" t="s">
        <v>18</v>
      </c>
      <c r="C4" s="1"/>
      <c r="D4" s="1"/>
      <c r="E4" s="89"/>
      <c r="F4" s="1"/>
      <c r="G4" s="1"/>
      <c r="H4" s="1"/>
    </row>
    <row r="5" spans="1:8" ht="15.75">
      <c r="A5" s="1"/>
      <c r="C5" s="1"/>
      <c r="D5" s="1"/>
      <c r="E5" s="89"/>
      <c r="F5" s="1"/>
      <c r="G5" s="1"/>
      <c r="H5" s="1"/>
    </row>
    <row r="6" spans="1:8" ht="15.75">
      <c r="A6" s="1"/>
      <c r="B6" s="1"/>
      <c r="C6" s="1"/>
      <c r="D6" s="1"/>
      <c r="E6" s="89"/>
      <c r="F6" s="1"/>
      <c r="G6" s="1"/>
      <c r="H6" s="1"/>
    </row>
    <row r="7" spans="1:8" ht="15.75">
      <c r="A7" s="1"/>
      <c r="B7" s="1"/>
      <c r="C7" s="1"/>
      <c r="D7" s="4" t="s">
        <v>77</v>
      </c>
      <c r="E7" s="4"/>
      <c r="F7" s="4" t="s">
        <v>78</v>
      </c>
      <c r="G7" s="1"/>
      <c r="H7" s="1"/>
    </row>
    <row r="8" spans="1:8" ht="15.75">
      <c r="A8" s="26"/>
      <c r="B8" s="1"/>
      <c r="C8" s="1"/>
      <c r="D8" s="27" t="s">
        <v>79</v>
      </c>
      <c r="E8" s="27"/>
      <c r="F8" s="27" t="s">
        <v>79</v>
      </c>
      <c r="G8" s="1"/>
      <c r="H8" s="1"/>
    </row>
    <row r="9" spans="1:8" ht="15.75">
      <c r="A9" s="26">
        <v>1</v>
      </c>
      <c r="B9" s="28" t="s">
        <v>215</v>
      </c>
      <c r="C9" s="28"/>
      <c r="D9" s="29">
        <f>+'LY-R1'!D18</f>
        <v>519099</v>
      </c>
      <c r="E9" s="30" t="s">
        <v>72</v>
      </c>
      <c r="F9" s="29">
        <f>'LY-R1'!D32</f>
        <v>173648</v>
      </c>
      <c r="G9" s="30" t="s">
        <v>72</v>
      </c>
      <c r="H9" s="1"/>
    </row>
    <row r="10" spans="1:8" ht="15.75">
      <c r="A10" s="26"/>
      <c r="B10" s="28"/>
      <c r="C10" s="28"/>
      <c r="D10" s="28"/>
      <c r="E10" s="28"/>
      <c r="F10" s="28"/>
      <c r="G10" s="30"/>
      <c r="H10" s="1"/>
    </row>
    <row r="11" spans="1:8" s="92" customFormat="1" ht="15.75">
      <c r="A11" s="26">
        <v>2</v>
      </c>
      <c r="B11" s="28" t="s">
        <v>216</v>
      </c>
      <c r="C11" s="28"/>
      <c r="D11" s="28">
        <f>D9+D13</f>
        <v>517966.48543689318</v>
      </c>
      <c r="E11" s="28"/>
      <c r="F11" s="28">
        <f>F9</f>
        <v>173648</v>
      </c>
      <c r="G11" s="30"/>
      <c r="H11" s="89"/>
    </row>
    <row r="12" spans="1:8" s="92" customFormat="1" ht="15.75">
      <c r="A12" s="26"/>
      <c r="B12" s="28"/>
      <c r="C12" s="28"/>
      <c r="D12" s="28"/>
      <c r="E12" s="28"/>
      <c r="F12" s="28"/>
      <c r="G12" s="30"/>
      <c r="H12" s="89"/>
    </row>
    <row r="13" spans="1:8" s="92" customFormat="1" ht="18">
      <c r="A13" s="26">
        <v>3</v>
      </c>
      <c r="B13" s="28" t="s">
        <v>53</v>
      </c>
      <c r="C13" s="28"/>
      <c r="D13" s="104">
        <f>-(38883-(38883/1.03))</f>
        <v>-1132.5145631067935</v>
      </c>
      <c r="E13" s="30" t="s">
        <v>75</v>
      </c>
      <c r="F13" s="31">
        <f>F9-F9</f>
        <v>0</v>
      </c>
      <c r="H13" s="89"/>
    </row>
    <row r="14" spans="1:8" s="92" customFormat="1" ht="15.75">
      <c r="A14" s="26"/>
      <c r="B14" s="28"/>
      <c r="C14" s="28"/>
      <c r="D14" s="28"/>
      <c r="E14" s="28"/>
      <c r="F14" s="28"/>
      <c r="G14" s="30"/>
      <c r="H14" s="89"/>
    </row>
    <row r="15" spans="1:8" ht="15.75">
      <c r="A15" s="26"/>
      <c r="C15" s="28"/>
      <c r="H15" s="1"/>
    </row>
    <row r="16" spans="1:8" ht="15.75">
      <c r="A16" s="28"/>
      <c r="B16" s="28"/>
      <c r="C16" s="28"/>
      <c r="D16" s="28"/>
      <c r="E16" s="28"/>
      <c r="F16" s="28"/>
      <c r="G16" s="30"/>
      <c r="H16" s="1"/>
    </row>
    <row r="17" spans="1:8" ht="15.75">
      <c r="A17" s="28"/>
      <c r="B17" s="28"/>
      <c r="C17" s="28"/>
      <c r="D17" s="28"/>
      <c r="E17" s="28"/>
      <c r="F17" s="28"/>
      <c r="G17" s="30"/>
      <c r="H17" s="1"/>
    </row>
    <row r="18" spans="1:8" ht="15.75">
      <c r="A18" s="3"/>
      <c r="B18" s="3"/>
      <c r="C18" s="3"/>
      <c r="D18" s="3"/>
      <c r="E18" s="3"/>
      <c r="F18" s="3"/>
      <c r="G18" s="3"/>
      <c r="H18" s="1"/>
    </row>
    <row r="19" spans="1:8" ht="18">
      <c r="A19" s="28"/>
      <c r="B19" s="1"/>
      <c r="C19" s="1"/>
      <c r="D19" s="31"/>
      <c r="E19" s="31"/>
      <c r="F19" s="1"/>
      <c r="G19" s="28"/>
      <c r="H19" s="1"/>
    </row>
    <row r="20" spans="1:8" ht="15.75">
      <c r="A20" s="28"/>
      <c r="B20" s="1" t="s">
        <v>74</v>
      </c>
      <c r="C20" s="1"/>
      <c r="D20" s="1"/>
      <c r="E20" s="89"/>
      <c r="F20" s="1"/>
      <c r="G20" s="28"/>
      <c r="H20" s="1"/>
    </row>
    <row r="21" spans="1:8" ht="15.75">
      <c r="A21" s="28"/>
      <c r="B21" s="1" t="s">
        <v>156</v>
      </c>
      <c r="C21" s="1"/>
      <c r="D21" s="1"/>
      <c r="E21" s="89"/>
      <c r="F21" s="1"/>
      <c r="G21" s="28"/>
      <c r="H21" s="1"/>
    </row>
    <row r="22" spans="1:8" ht="15.75">
      <c r="A22" s="28"/>
      <c r="B22" s="89" t="s">
        <v>217</v>
      </c>
      <c r="C22" s="1"/>
      <c r="D22" s="1"/>
      <c r="E22" s="89"/>
      <c r="F22" s="1"/>
      <c r="G22" s="28"/>
      <c r="H22" s="1"/>
    </row>
    <row r="23" spans="1:8" ht="15.75">
      <c r="A23" s="28"/>
      <c r="B23" s="89" t="s">
        <v>191</v>
      </c>
      <c r="C23" s="1"/>
      <c r="D23" s="1"/>
      <c r="E23" s="89"/>
      <c r="F23" s="1"/>
      <c r="G23" s="28"/>
      <c r="H23" s="1"/>
    </row>
    <row r="24" spans="1:8" ht="15.75">
      <c r="A24" s="1"/>
      <c r="B24" s="1"/>
      <c r="C24" s="1"/>
      <c r="D24" s="1"/>
      <c r="E24" s="89"/>
      <c r="F24" s="1"/>
      <c r="G24" s="1"/>
      <c r="H24" s="1"/>
    </row>
    <row r="25" spans="1:8" ht="15.75">
      <c r="A25" s="1"/>
      <c r="B25" s="1"/>
      <c r="C25" s="1"/>
      <c r="D25" s="1"/>
      <c r="E25" s="89"/>
      <c r="F25" s="1"/>
      <c r="G25" s="1"/>
      <c r="H25" s="1"/>
    </row>
    <row r="26" spans="1:8" ht="15.75">
      <c r="A26" s="1"/>
      <c r="B26" s="1"/>
      <c r="C26" s="1"/>
      <c r="D26" s="1"/>
      <c r="E26" s="89"/>
      <c r="F26" s="1"/>
      <c r="G26" s="1"/>
      <c r="H26" s="1"/>
    </row>
    <row r="27" spans="1:8" ht="15.75">
      <c r="A27" s="1"/>
      <c r="B27" s="1"/>
      <c r="C27" s="1"/>
      <c r="D27" s="1"/>
      <c r="E27" s="89"/>
      <c r="F27" s="1"/>
      <c r="G27" s="1"/>
      <c r="H27" s="1"/>
    </row>
  </sheetData>
  <pageMargins left="0.7" right="0.7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23"/>
  <sheetViews>
    <sheetView view="pageBreakPreview" zoomScale="60" zoomScaleNormal="100" workbookViewId="0">
      <selection activeCell="F2" sqref="F2"/>
    </sheetView>
  </sheetViews>
  <sheetFormatPr defaultRowHeight="15"/>
  <cols>
    <col min="1" max="1" width="3.28515625" bestFit="1" customWidth="1"/>
    <col min="2" max="2" width="12.7109375" customWidth="1"/>
    <col min="3" max="3" width="35.140625" customWidth="1"/>
    <col min="4" max="5" width="12.7109375" customWidth="1"/>
    <col min="6" max="6" width="6.140625" bestFit="1" customWidth="1"/>
  </cols>
  <sheetData>
    <row r="1" spans="1:6" ht="15.75">
      <c r="A1" s="28"/>
      <c r="B1" s="10" t="s">
        <v>37</v>
      </c>
      <c r="C1" s="1"/>
      <c r="D1" s="1"/>
      <c r="F1" s="68" t="s">
        <v>212</v>
      </c>
    </row>
    <row r="2" spans="1:6" ht="15.75">
      <c r="A2" s="28"/>
      <c r="B2" s="10" t="s">
        <v>38</v>
      </c>
      <c r="C2" s="1"/>
      <c r="D2" s="1"/>
      <c r="F2" s="68" t="s">
        <v>242</v>
      </c>
    </row>
    <row r="3" spans="1:6" ht="15.75">
      <c r="A3" s="28"/>
      <c r="B3" s="10" t="s">
        <v>39</v>
      </c>
      <c r="C3" s="1"/>
      <c r="D3" s="1"/>
      <c r="E3" s="1"/>
      <c r="F3" s="28"/>
    </row>
    <row r="4" spans="1:6" ht="15.75">
      <c r="A4" s="28"/>
      <c r="B4" s="10" t="s">
        <v>89</v>
      </c>
      <c r="C4" s="1"/>
      <c r="D4" s="1"/>
      <c r="E4" s="1"/>
      <c r="F4" s="28"/>
    </row>
    <row r="5" spans="1:6" ht="15.75">
      <c r="A5" s="28"/>
      <c r="C5" s="1"/>
      <c r="D5" s="1"/>
      <c r="E5" s="1"/>
      <c r="F5" s="28"/>
    </row>
    <row r="6" spans="1:6" ht="15.75">
      <c r="A6" s="28"/>
      <c r="C6" s="1"/>
      <c r="D6" s="1"/>
      <c r="E6" s="1"/>
      <c r="F6" s="28"/>
    </row>
    <row r="7" spans="1:6" ht="15.75">
      <c r="A7" s="28"/>
      <c r="B7" s="1"/>
      <c r="C7" s="1"/>
      <c r="D7" s="1"/>
      <c r="E7" s="1"/>
      <c r="F7" s="28"/>
    </row>
    <row r="8" spans="1:6" ht="15.75">
      <c r="A8" s="1"/>
      <c r="B8" s="1"/>
      <c r="C8" s="1"/>
      <c r="D8" s="1"/>
      <c r="E8" s="1"/>
      <c r="F8" s="1"/>
    </row>
    <row r="9" spans="1:6" ht="15.75">
      <c r="A9" s="1"/>
      <c r="B9" s="1"/>
      <c r="C9" s="1"/>
      <c r="D9" s="1"/>
      <c r="E9" s="1"/>
      <c r="F9" s="1"/>
    </row>
    <row r="10" spans="1:6" ht="15.75">
      <c r="A10" s="1"/>
      <c r="B10" s="1"/>
      <c r="C10" s="1"/>
      <c r="D10" s="1"/>
      <c r="E10" s="1"/>
      <c r="F10" s="1"/>
    </row>
    <row r="11" spans="1:6" ht="15.75">
      <c r="A11" s="26">
        <v>1</v>
      </c>
      <c r="B11" s="28" t="s">
        <v>223</v>
      </c>
      <c r="C11" s="28"/>
      <c r="D11" s="28"/>
      <c r="E11" s="29">
        <f>+'LY-R5'!E11</f>
        <v>-1132.5145631067935</v>
      </c>
      <c r="F11" s="30" t="s">
        <v>72</v>
      </c>
    </row>
    <row r="12" spans="1:6" ht="15.75">
      <c r="A12" s="26"/>
      <c r="B12" s="28"/>
      <c r="C12" s="28"/>
      <c r="D12" s="28"/>
      <c r="E12" s="28"/>
      <c r="F12" s="13"/>
    </row>
    <row r="13" spans="1:6" ht="15.75">
      <c r="A13" s="26">
        <v>2</v>
      </c>
      <c r="B13" s="28" t="s">
        <v>176</v>
      </c>
      <c r="C13" s="28"/>
      <c r="D13" s="28"/>
      <c r="E13" s="47">
        <v>7.0000000000000007E-2</v>
      </c>
      <c r="F13" s="30" t="s">
        <v>75</v>
      </c>
    </row>
    <row r="14" spans="1:6" ht="15.75">
      <c r="A14" s="30"/>
      <c r="B14" s="28"/>
      <c r="C14" s="28"/>
      <c r="D14" s="28"/>
      <c r="E14" s="28"/>
      <c r="F14" s="30"/>
    </row>
    <row r="15" spans="1:6" ht="15.75">
      <c r="A15" s="26">
        <v>3</v>
      </c>
      <c r="B15" s="2" t="s">
        <v>90</v>
      </c>
      <c r="C15" s="2"/>
      <c r="D15" s="3"/>
      <c r="E15" s="11">
        <f>+E11*E13</f>
        <v>-79.276019417475553</v>
      </c>
      <c r="F15" s="28"/>
    </row>
    <row r="16" spans="1:6" ht="15.75">
      <c r="A16" s="28"/>
      <c r="B16" s="28"/>
      <c r="C16" s="28"/>
      <c r="D16" s="28"/>
      <c r="E16" s="28"/>
      <c r="F16" s="28"/>
    </row>
    <row r="17" spans="1:6" ht="15.75">
      <c r="A17" s="28"/>
      <c r="B17" s="28"/>
      <c r="C17" s="28"/>
      <c r="D17" s="28"/>
      <c r="E17" s="28"/>
      <c r="F17" s="28"/>
    </row>
    <row r="18" spans="1:6" ht="15.75">
      <c r="A18" s="28"/>
      <c r="B18" s="28"/>
      <c r="C18" s="28"/>
      <c r="D18" s="28"/>
      <c r="E18" s="28"/>
      <c r="F18" s="28"/>
    </row>
    <row r="19" spans="1:6" ht="15.75">
      <c r="A19" s="28"/>
      <c r="B19" s="28" t="s">
        <v>74</v>
      </c>
      <c r="C19" s="28"/>
      <c r="D19" s="28"/>
      <c r="E19" s="28"/>
      <c r="F19" s="28"/>
    </row>
    <row r="20" spans="1:6" ht="15.75">
      <c r="A20" s="28"/>
      <c r="B20" s="93" t="s">
        <v>235</v>
      </c>
      <c r="C20" s="28"/>
      <c r="D20" s="28"/>
      <c r="E20" s="28"/>
      <c r="F20" s="28"/>
    </row>
    <row r="21" spans="1:6" ht="15.75">
      <c r="A21" s="28"/>
      <c r="B21" s="28" t="s">
        <v>84</v>
      </c>
      <c r="C21" s="28"/>
      <c r="D21" s="28"/>
      <c r="E21" s="28"/>
      <c r="F21" s="28"/>
    </row>
    <row r="22" spans="1:6" ht="15.75">
      <c r="A22" s="28"/>
      <c r="B22" s="28"/>
      <c r="C22" s="28"/>
      <c r="D22" s="28"/>
      <c r="E22" s="28">
        <f>0.0765*('LY-R2'!D17+'LY-R2'!F17)</f>
        <v>0</v>
      </c>
      <c r="F22" s="28"/>
    </row>
    <row r="23" spans="1:6" ht="15.75">
      <c r="A23" s="28"/>
      <c r="B23" s="28"/>
      <c r="C23" s="28"/>
      <c r="D23" s="28"/>
      <c r="E23" s="28"/>
      <c r="F23" s="2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view="pageBreakPreview" zoomScale="60" zoomScaleNormal="100" workbookViewId="0">
      <selection activeCell="N23" activeCellId="1" sqref="T23 N23"/>
    </sheetView>
  </sheetViews>
  <sheetFormatPr defaultRowHeight="15"/>
  <cols>
    <col min="1" max="1" width="4" style="92" bestFit="1" customWidth="1"/>
    <col min="2" max="2" width="9.140625" style="92"/>
    <col min="3" max="3" width="20.28515625" style="92" customWidth="1"/>
    <col min="4" max="5" width="9.140625" style="92"/>
    <col min="6" max="6" width="15.7109375" style="92" bestFit="1" customWidth="1"/>
    <col min="7" max="7" width="3.7109375" style="92" bestFit="1" customWidth="1"/>
    <col min="8" max="8" width="13.7109375" style="92" customWidth="1"/>
    <col min="9" max="9" width="4" style="92" customWidth="1"/>
    <col min="10" max="10" width="15.140625" style="92" customWidth="1"/>
    <col min="11" max="11" width="3.7109375" style="92" customWidth="1"/>
    <col min="12" max="12" width="15.140625" style="92" customWidth="1"/>
    <col min="13" max="13" width="4" style="92" customWidth="1"/>
    <col min="14" max="14" width="21.28515625" style="92" customWidth="1"/>
    <col min="15" max="15" width="4" style="92" customWidth="1"/>
    <col min="16" max="16" width="14.28515625" style="92" customWidth="1"/>
    <col min="17" max="17" width="4" style="92" customWidth="1"/>
    <col min="18" max="18" width="19" style="92" customWidth="1"/>
    <col min="19" max="19" width="2.85546875" style="92" customWidth="1"/>
    <col min="20" max="20" width="20.85546875" style="92" customWidth="1"/>
    <col min="21" max="21" width="2.7109375" style="92" customWidth="1"/>
    <col min="22" max="22" width="14.7109375" style="92" customWidth="1"/>
    <col min="23" max="23" width="3.5703125" style="92" customWidth="1"/>
    <col min="24" max="24" width="21.140625" style="92" bestFit="1" customWidth="1"/>
    <col min="25" max="16384" width="9.140625" style="92"/>
  </cols>
  <sheetData>
    <row r="1" spans="1:24" ht="15.75">
      <c r="A1" s="89"/>
      <c r="B1" s="10" t="s">
        <v>37</v>
      </c>
      <c r="C1" s="89"/>
      <c r="D1" s="89"/>
      <c r="E1" s="89"/>
      <c r="G1" s="89"/>
      <c r="H1" s="89"/>
      <c r="I1" s="89"/>
      <c r="J1" s="89"/>
      <c r="K1" s="89"/>
      <c r="X1" s="68" t="s">
        <v>212</v>
      </c>
    </row>
    <row r="2" spans="1:24" ht="15.75">
      <c r="A2" s="89"/>
      <c r="B2" s="10" t="s">
        <v>38</v>
      </c>
      <c r="C2" s="89"/>
      <c r="D2" s="89"/>
      <c r="E2" s="89"/>
      <c r="G2" s="89"/>
      <c r="H2" s="89"/>
      <c r="I2" s="89"/>
      <c r="J2" s="89"/>
      <c r="K2" s="89"/>
      <c r="X2" s="68" t="s">
        <v>244</v>
      </c>
    </row>
    <row r="3" spans="1:24" ht="15.75">
      <c r="A3" s="89"/>
      <c r="B3" s="10" t="s">
        <v>39</v>
      </c>
      <c r="C3" s="89"/>
      <c r="D3" s="89"/>
      <c r="E3" s="89"/>
      <c r="F3" s="89"/>
      <c r="G3" s="89"/>
      <c r="H3" s="89"/>
      <c r="I3" s="89"/>
      <c r="J3" s="89"/>
      <c r="K3" s="89"/>
    </row>
    <row r="4" spans="1:24" ht="15.75">
      <c r="A4" s="89"/>
      <c r="B4" s="10" t="s">
        <v>115</v>
      </c>
      <c r="C4" s="89"/>
      <c r="D4" s="89"/>
      <c r="E4" s="89"/>
      <c r="F4" s="89"/>
      <c r="G4" s="89"/>
      <c r="H4" s="89"/>
      <c r="I4" s="89"/>
      <c r="J4" s="89"/>
      <c r="K4" s="89"/>
    </row>
    <row r="5" spans="1:24" ht="15.75">
      <c r="A5" s="89"/>
      <c r="C5" s="89"/>
      <c r="D5" s="89"/>
      <c r="E5" s="89"/>
      <c r="F5" s="89"/>
      <c r="G5" s="89"/>
      <c r="H5" s="89"/>
      <c r="I5" s="89"/>
      <c r="J5" s="89"/>
      <c r="K5" s="89"/>
    </row>
    <row r="6" spans="1:24" ht="15.75">
      <c r="A6" s="89"/>
      <c r="C6" s="89"/>
      <c r="D6" s="89"/>
      <c r="E6" s="89"/>
      <c r="F6" s="4" t="s">
        <v>180</v>
      </c>
      <c r="G6" s="89"/>
      <c r="H6" s="4" t="s">
        <v>181</v>
      </c>
      <c r="I6" s="89"/>
      <c r="J6" s="5" t="s">
        <v>182</v>
      </c>
      <c r="K6" s="5"/>
      <c r="L6" s="5" t="s">
        <v>183</v>
      </c>
      <c r="M6" s="5"/>
      <c r="N6" s="5" t="s">
        <v>184</v>
      </c>
      <c r="O6" s="5"/>
      <c r="P6" s="5" t="s">
        <v>185</v>
      </c>
      <c r="Q6" s="5"/>
      <c r="R6" s="4" t="s">
        <v>186</v>
      </c>
      <c r="S6" s="5"/>
      <c r="T6" s="5" t="s">
        <v>251</v>
      </c>
      <c r="U6" s="5"/>
      <c r="V6" s="5" t="s">
        <v>252</v>
      </c>
      <c r="X6" s="5" t="s">
        <v>253</v>
      </c>
    </row>
    <row r="7" spans="1:24" ht="15.7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24" ht="78.75">
      <c r="A8" s="26"/>
      <c r="B8" s="48" t="s">
        <v>117</v>
      </c>
      <c r="C8" s="49"/>
      <c r="D8" s="49"/>
      <c r="E8" s="89"/>
      <c r="F8" s="101" t="s">
        <v>209</v>
      </c>
      <c r="G8" s="89"/>
      <c r="H8" s="101" t="s">
        <v>254</v>
      </c>
      <c r="I8" s="52"/>
      <c r="J8" s="101" t="s">
        <v>255</v>
      </c>
      <c r="K8" s="89"/>
      <c r="L8" s="94" t="s">
        <v>187</v>
      </c>
      <c r="N8" s="94" t="s">
        <v>250</v>
      </c>
      <c r="P8" s="96" t="s">
        <v>288</v>
      </c>
      <c r="R8" s="94" t="s">
        <v>188</v>
      </c>
      <c r="S8" s="95"/>
      <c r="T8" s="94" t="s">
        <v>210</v>
      </c>
      <c r="V8" s="96" t="s">
        <v>289</v>
      </c>
      <c r="X8" s="96" t="s">
        <v>290</v>
      </c>
    </row>
    <row r="9" spans="1:24" ht="15.75">
      <c r="A9" s="26">
        <v>1</v>
      </c>
      <c r="B9" s="50">
        <v>5810</v>
      </c>
      <c r="C9" s="51" t="s">
        <v>159</v>
      </c>
      <c r="D9" s="51"/>
      <c r="E9" s="89"/>
      <c r="F9" s="51">
        <v>5374.7</v>
      </c>
      <c r="G9" s="89"/>
      <c r="H9" s="51">
        <f>L9+R9</f>
        <v>5374.7</v>
      </c>
      <c r="I9" s="89"/>
      <c r="J9" s="51">
        <f>+F9-H9</f>
        <v>0</v>
      </c>
      <c r="K9" s="89"/>
      <c r="L9" s="51">
        <v>5131.8</v>
      </c>
      <c r="M9" s="51"/>
      <c r="N9" s="51">
        <f>SUMIF('345 WSC - KY Pivot'!E:E,'LY-R4'!B9,'345 WSC - KY Pivot'!G:G)</f>
        <v>0</v>
      </c>
      <c r="O9" s="51"/>
      <c r="P9" s="51">
        <f>+L9-N9</f>
        <v>5131.8</v>
      </c>
      <c r="Q9" s="51"/>
      <c r="R9" s="51">
        <v>242.90000000000003</v>
      </c>
      <c r="S9" s="51"/>
      <c r="T9" s="97">
        <f>'LY-R4A'!H6</f>
        <v>90.025460258261106</v>
      </c>
      <c r="V9" s="97">
        <f t="shared" ref="V9:V21" si="0">+R9-T9</f>
        <v>152.87453974173894</v>
      </c>
      <c r="X9" s="98">
        <f>+P9+V9</f>
        <v>5284.674539741739</v>
      </c>
    </row>
    <row r="10" spans="1:24" ht="15.75">
      <c r="A10" s="26">
        <v>2</v>
      </c>
      <c r="B10" s="48">
        <v>5815</v>
      </c>
      <c r="C10" s="51" t="s">
        <v>160</v>
      </c>
      <c r="D10" s="52"/>
      <c r="E10" s="89"/>
      <c r="F10" s="34">
        <v>3.22</v>
      </c>
      <c r="G10" s="89"/>
      <c r="H10" s="157">
        <f t="shared" ref="H10:H21" si="1">L10+R10</f>
        <v>3.22</v>
      </c>
      <c r="I10" s="89"/>
      <c r="J10" s="157">
        <f>+F10-H10</f>
        <v>0</v>
      </c>
      <c r="K10" s="89"/>
      <c r="L10" s="34">
        <v>0</v>
      </c>
      <c r="M10" s="34"/>
      <c r="N10" s="157">
        <f>SUMIF('345 WSC - KY Pivot'!E:E,'LY-R4'!B10,'345 WSC - KY Pivot'!G:G)</f>
        <v>0</v>
      </c>
      <c r="O10" s="34"/>
      <c r="P10" s="157">
        <f t="shared" ref="P10:P21" si="2">+L10-N10</f>
        <v>0</v>
      </c>
      <c r="Q10" s="34"/>
      <c r="R10" s="34">
        <v>3.22</v>
      </c>
      <c r="S10" s="34"/>
      <c r="T10" s="97">
        <f>'LY-R4A'!H7</f>
        <v>0</v>
      </c>
      <c r="V10" s="97">
        <f t="shared" si="0"/>
        <v>3.22</v>
      </c>
      <c r="X10" s="98">
        <f t="shared" ref="X10:X21" si="3">+P10+V10</f>
        <v>3.22</v>
      </c>
    </row>
    <row r="11" spans="1:24" ht="15.75">
      <c r="A11" s="58">
        <v>3</v>
      </c>
      <c r="B11" s="50">
        <v>5825</v>
      </c>
      <c r="C11" s="51" t="s">
        <v>161</v>
      </c>
      <c r="D11" s="51"/>
      <c r="E11" s="89"/>
      <c r="F11" s="34">
        <v>1208.8900000000001</v>
      </c>
      <c r="G11" s="89"/>
      <c r="H11" s="157">
        <f t="shared" si="1"/>
        <v>1208.8900000000003</v>
      </c>
      <c r="I11" s="89"/>
      <c r="J11" s="157">
        <f t="shared" ref="J11:J21" si="4">+F11-H11</f>
        <v>0</v>
      </c>
      <c r="K11" s="89"/>
      <c r="L11" s="34">
        <v>475.58000000000004</v>
      </c>
      <c r="M11" s="34"/>
      <c r="N11" s="157">
        <f>SUMIF('345 WSC - KY Pivot'!E:E,'LY-R4'!B11,'345 WSC - KY Pivot'!G:G)</f>
        <v>200</v>
      </c>
      <c r="O11" s="34"/>
      <c r="P11" s="157">
        <f t="shared" si="2"/>
        <v>275.58000000000004</v>
      </c>
      <c r="Q11" s="34"/>
      <c r="R11" s="34">
        <v>733.3100000000004</v>
      </c>
      <c r="S11" s="34"/>
      <c r="T11" s="97">
        <f>'LY-R4A'!H8</f>
        <v>7.0407931195950821</v>
      </c>
      <c r="V11" s="97">
        <f t="shared" si="0"/>
        <v>726.26920688040536</v>
      </c>
      <c r="X11" s="98">
        <f t="shared" si="3"/>
        <v>1001.8492068804054</v>
      </c>
    </row>
    <row r="12" spans="1:24" ht="15.75">
      <c r="A12" s="26">
        <v>4</v>
      </c>
      <c r="B12" s="50">
        <v>5870</v>
      </c>
      <c r="C12" s="29" t="s">
        <v>162</v>
      </c>
      <c r="D12" s="34"/>
      <c r="E12" s="89"/>
      <c r="F12" s="34">
        <v>157.03</v>
      </c>
      <c r="G12" s="89"/>
      <c r="H12" s="157">
        <f t="shared" si="1"/>
        <v>157.03000000000003</v>
      </c>
      <c r="I12" s="89"/>
      <c r="J12" s="157">
        <f t="shared" si="4"/>
        <v>0</v>
      </c>
      <c r="K12" s="89"/>
      <c r="L12" s="34">
        <v>55.45</v>
      </c>
      <c r="M12" s="34"/>
      <c r="N12" s="157">
        <f>SUMIF('345 WSC - KY Pivot'!E:E,'LY-R4'!B12,'345 WSC - KY Pivot'!G:G)</f>
        <v>55.45</v>
      </c>
      <c r="O12" s="34"/>
      <c r="P12" s="157">
        <f t="shared" si="2"/>
        <v>0</v>
      </c>
      <c r="Q12" s="34"/>
      <c r="R12" s="34">
        <v>101.58000000000001</v>
      </c>
      <c r="S12" s="34"/>
      <c r="T12" s="97">
        <f>'LY-R4A'!H9</f>
        <v>25.548461618580532</v>
      </c>
      <c r="V12" s="97">
        <f t="shared" si="0"/>
        <v>76.03153838141948</v>
      </c>
      <c r="X12" s="98">
        <f t="shared" si="3"/>
        <v>76.03153838141948</v>
      </c>
    </row>
    <row r="13" spans="1:24" ht="15.75">
      <c r="A13" s="58">
        <v>5</v>
      </c>
      <c r="B13" s="48">
        <v>5890</v>
      </c>
      <c r="C13" s="29" t="s">
        <v>163</v>
      </c>
      <c r="D13" s="49"/>
      <c r="E13" s="89"/>
      <c r="F13" s="34">
        <v>134.04</v>
      </c>
      <c r="G13" s="89"/>
      <c r="H13" s="157">
        <f t="shared" si="1"/>
        <v>134.04</v>
      </c>
      <c r="I13" s="89"/>
      <c r="J13" s="157">
        <f t="shared" si="4"/>
        <v>0</v>
      </c>
      <c r="K13" s="89"/>
      <c r="L13" s="34">
        <v>0</v>
      </c>
      <c r="M13" s="34"/>
      <c r="N13" s="157">
        <f>SUMIF('345 WSC - KY Pivot'!E:E,'LY-R4'!B13,'345 WSC - KY Pivot'!G:G)</f>
        <v>0</v>
      </c>
      <c r="O13" s="34"/>
      <c r="P13" s="157">
        <f t="shared" si="2"/>
        <v>0</v>
      </c>
      <c r="Q13" s="34"/>
      <c r="R13" s="34">
        <v>134.04</v>
      </c>
      <c r="S13" s="34"/>
      <c r="T13" s="97">
        <f>'LY-R4A'!H10</f>
        <v>0</v>
      </c>
      <c r="V13" s="97">
        <f t="shared" si="0"/>
        <v>134.04</v>
      </c>
      <c r="X13" s="98">
        <f t="shared" si="3"/>
        <v>134.04</v>
      </c>
    </row>
    <row r="14" spans="1:24" ht="15.75">
      <c r="A14" s="26">
        <v>6</v>
      </c>
      <c r="B14" s="50">
        <v>6015</v>
      </c>
      <c r="C14" s="51" t="s">
        <v>164</v>
      </c>
      <c r="D14" s="29"/>
      <c r="E14" s="89"/>
      <c r="F14" s="34">
        <v>941.54</v>
      </c>
      <c r="G14" s="89"/>
      <c r="H14" s="157">
        <f t="shared" si="1"/>
        <v>941.54</v>
      </c>
      <c r="I14" s="89"/>
      <c r="J14" s="157">
        <f t="shared" si="4"/>
        <v>0</v>
      </c>
      <c r="K14" s="89"/>
      <c r="L14" s="34">
        <v>0</v>
      </c>
      <c r="M14" s="34"/>
      <c r="N14" s="157">
        <f>SUMIF('345 WSC - KY Pivot'!E:E,'LY-R4'!B14,'345 WSC - KY Pivot'!G:G)</f>
        <v>0</v>
      </c>
      <c r="O14" s="34"/>
      <c r="P14" s="157">
        <f t="shared" si="2"/>
        <v>0</v>
      </c>
      <c r="Q14" s="34"/>
      <c r="R14" s="34">
        <v>941.54</v>
      </c>
      <c r="S14" s="34"/>
      <c r="T14" s="97">
        <f>'LY-R4A'!H11</f>
        <v>0</v>
      </c>
      <c r="V14" s="97">
        <f t="shared" si="0"/>
        <v>941.54</v>
      </c>
      <c r="X14" s="98">
        <f t="shared" si="3"/>
        <v>941.54</v>
      </c>
    </row>
    <row r="15" spans="1:24" ht="15.75">
      <c r="A15" s="58">
        <v>7</v>
      </c>
      <c r="B15" s="48">
        <v>6045</v>
      </c>
      <c r="C15" s="51" t="s">
        <v>165</v>
      </c>
      <c r="D15" s="49"/>
      <c r="E15" s="89"/>
      <c r="F15" s="34">
        <v>1452.58</v>
      </c>
      <c r="G15" s="89"/>
      <c r="H15" s="157">
        <f t="shared" si="1"/>
        <v>1452.58</v>
      </c>
      <c r="I15" s="89"/>
      <c r="J15" s="157">
        <f t="shared" si="4"/>
        <v>0</v>
      </c>
      <c r="K15" s="89"/>
      <c r="L15" s="34">
        <v>0</v>
      </c>
      <c r="M15" s="34"/>
      <c r="N15" s="157">
        <f>SUMIF('345 WSC - KY Pivot'!E:E,'LY-R4'!B15,'345 WSC - KY Pivot'!G:G)</f>
        <v>0</v>
      </c>
      <c r="O15" s="34"/>
      <c r="P15" s="157">
        <f t="shared" si="2"/>
        <v>0</v>
      </c>
      <c r="Q15" s="34"/>
      <c r="R15" s="34">
        <v>1452.58</v>
      </c>
      <c r="S15" s="34"/>
      <c r="T15" s="97">
        <f>'LY-R4A'!H12</f>
        <v>0</v>
      </c>
      <c r="V15" s="97">
        <f t="shared" si="0"/>
        <v>1452.58</v>
      </c>
      <c r="X15" s="98">
        <f t="shared" si="3"/>
        <v>1452.58</v>
      </c>
    </row>
    <row r="16" spans="1:24" ht="15.75">
      <c r="A16" s="26">
        <v>8</v>
      </c>
      <c r="B16" s="50">
        <v>6185</v>
      </c>
      <c r="C16" s="51" t="s">
        <v>166</v>
      </c>
      <c r="D16" s="51"/>
      <c r="E16" s="89"/>
      <c r="F16" s="34">
        <v>5379.62</v>
      </c>
      <c r="G16" s="89"/>
      <c r="H16" s="157">
        <f t="shared" si="1"/>
        <v>5379.6200000000008</v>
      </c>
      <c r="I16" s="89"/>
      <c r="J16" s="157">
        <f t="shared" si="4"/>
        <v>0</v>
      </c>
      <c r="K16" s="89"/>
      <c r="L16" s="34">
        <v>3499.2</v>
      </c>
      <c r="M16" s="34"/>
      <c r="N16" s="157">
        <f>SUMIF('345 WSC - KY Pivot'!E:E,'LY-R4'!B16,'345 WSC - KY Pivot'!G:G)</f>
        <v>2434.7600000000002</v>
      </c>
      <c r="O16" s="34"/>
      <c r="P16" s="157">
        <f t="shared" si="2"/>
        <v>1064.4399999999996</v>
      </c>
      <c r="Q16" s="34"/>
      <c r="R16" s="34">
        <v>1880.4200000000005</v>
      </c>
      <c r="S16" s="34"/>
      <c r="T16" s="97">
        <f>'LY-R4A'!H13</f>
        <v>861.04516192945835</v>
      </c>
      <c r="V16" s="97">
        <f t="shared" si="0"/>
        <v>1019.3748380705422</v>
      </c>
      <c r="X16" s="98">
        <f t="shared" si="3"/>
        <v>2083.8148380705416</v>
      </c>
    </row>
    <row r="17" spans="1:25" ht="15.75">
      <c r="A17" s="58">
        <v>9</v>
      </c>
      <c r="B17" s="48">
        <v>6190</v>
      </c>
      <c r="C17" s="51" t="s">
        <v>168</v>
      </c>
      <c r="D17" s="49"/>
      <c r="E17" s="89"/>
      <c r="F17" s="34">
        <v>1417.01</v>
      </c>
      <c r="G17" s="89"/>
      <c r="H17" s="157">
        <f t="shared" si="1"/>
        <v>1417.0099999999995</v>
      </c>
      <c r="I17" s="89"/>
      <c r="J17" s="157">
        <f t="shared" si="4"/>
        <v>0</v>
      </c>
      <c r="K17" s="89"/>
      <c r="L17" s="34">
        <v>0</v>
      </c>
      <c r="M17" s="34"/>
      <c r="N17" s="157"/>
      <c r="O17" s="34"/>
      <c r="P17" s="157">
        <f t="shared" si="2"/>
        <v>0</v>
      </c>
      <c r="Q17" s="34"/>
      <c r="R17" s="34">
        <v>1417.0099999999995</v>
      </c>
      <c r="S17" s="34"/>
      <c r="T17" s="97">
        <f>'LY-R4A'!H14</f>
        <v>1039.0524585146234</v>
      </c>
      <c r="V17" s="97">
        <f t="shared" si="0"/>
        <v>377.95754148537617</v>
      </c>
      <c r="X17" s="98">
        <f t="shared" si="3"/>
        <v>377.95754148537617</v>
      </c>
    </row>
    <row r="18" spans="1:25" ht="15.75">
      <c r="A18" s="26">
        <v>10</v>
      </c>
      <c r="B18" s="50">
        <v>6195</v>
      </c>
      <c r="C18" s="51" t="s">
        <v>167</v>
      </c>
      <c r="D18" s="51"/>
      <c r="E18" s="89"/>
      <c r="F18" s="34">
        <v>1361.85</v>
      </c>
      <c r="G18" s="89"/>
      <c r="H18" s="157">
        <f t="shared" si="1"/>
        <v>1361.85</v>
      </c>
      <c r="I18" s="89"/>
      <c r="J18" s="157">
        <f t="shared" si="4"/>
        <v>0</v>
      </c>
      <c r="K18" s="89"/>
      <c r="L18" s="34">
        <v>886.2</v>
      </c>
      <c r="M18" s="34"/>
      <c r="N18" s="157">
        <f>SUMIF('345 WSC - KY Pivot'!E:E,'LY-R4'!B18,'345 WSC - KY Pivot'!G:G)</f>
        <v>477.3</v>
      </c>
      <c r="O18" s="34"/>
      <c r="P18" s="157">
        <f t="shared" si="2"/>
        <v>408.90000000000003</v>
      </c>
      <c r="Q18" s="34"/>
      <c r="R18" s="34">
        <v>475.65</v>
      </c>
      <c r="S18" s="34"/>
      <c r="T18" s="97">
        <f>'LY-R4A'!H15</f>
        <v>431.59472471247454</v>
      </c>
      <c r="V18" s="97">
        <f t="shared" si="0"/>
        <v>44.055275287525433</v>
      </c>
      <c r="X18" s="98">
        <f t="shared" si="3"/>
        <v>452.95527528752547</v>
      </c>
    </row>
    <row r="19" spans="1:25" ht="15.75">
      <c r="A19" s="26">
        <v>11</v>
      </c>
      <c r="B19" s="50">
        <v>6200</v>
      </c>
      <c r="C19" s="51" t="s">
        <v>169</v>
      </c>
      <c r="D19" s="54"/>
      <c r="E19" s="89"/>
      <c r="F19" s="34">
        <v>3749.22</v>
      </c>
      <c r="G19" s="89"/>
      <c r="H19" s="157">
        <f t="shared" si="1"/>
        <v>3749.2199999999993</v>
      </c>
      <c r="I19" s="89"/>
      <c r="J19" s="157">
        <f t="shared" si="4"/>
        <v>0</v>
      </c>
      <c r="K19" s="89"/>
      <c r="L19" s="34">
        <v>2339.3799999999997</v>
      </c>
      <c r="M19" s="34"/>
      <c r="N19" s="157">
        <f>SUMIF('345 WSC - KY Pivot'!E:E,'LY-R4'!B19,'345 WSC - KY Pivot'!G:G)</f>
        <v>1900.27</v>
      </c>
      <c r="O19" s="34"/>
      <c r="P19" s="157">
        <f t="shared" si="2"/>
        <v>439.10999999999967</v>
      </c>
      <c r="Q19" s="34"/>
      <c r="R19" s="34">
        <v>1409.84</v>
      </c>
      <c r="S19" s="34"/>
      <c r="T19" s="97">
        <f>'LY-R4A'!H16</f>
        <v>830.90163851410921</v>
      </c>
      <c r="V19" s="97">
        <f t="shared" si="0"/>
        <v>578.93836148589071</v>
      </c>
      <c r="X19" s="98">
        <f t="shared" si="3"/>
        <v>1018.0483614858904</v>
      </c>
    </row>
    <row r="20" spans="1:25" ht="15.75">
      <c r="A20" s="58">
        <v>12</v>
      </c>
      <c r="B20" s="50">
        <v>6205</v>
      </c>
      <c r="C20" s="51" t="s">
        <v>170</v>
      </c>
      <c r="D20" s="89"/>
      <c r="E20" s="89"/>
      <c r="F20" s="34">
        <v>558.39</v>
      </c>
      <c r="G20" s="89"/>
      <c r="H20" s="157">
        <f t="shared" si="1"/>
        <v>558.3900000000001</v>
      </c>
      <c r="I20" s="89"/>
      <c r="J20" s="157">
        <f t="shared" si="4"/>
        <v>0</v>
      </c>
      <c r="K20" s="89"/>
      <c r="L20" s="34">
        <v>0</v>
      </c>
      <c r="M20" s="34"/>
      <c r="N20" s="157">
        <f>SUMIF('345 WSC - KY Pivot'!E:E,'LY-R4'!B20,'345 WSC - KY Pivot'!G:G)</f>
        <v>0</v>
      </c>
      <c r="O20" s="34"/>
      <c r="P20" s="157">
        <f t="shared" si="2"/>
        <v>0</v>
      </c>
      <c r="Q20" s="34"/>
      <c r="R20" s="34">
        <v>558.3900000000001</v>
      </c>
      <c r="S20" s="34"/>
      <c r="T20" s="97">
        <f>'LY-R4A'!H17</f>
        <v>553.37237949447012</v>
      </c>
      <c r="V20" s="97">
        <f t="shared" si="0"/>
        <v>5.0176205055299761</v>
      </c>
      <c r="X20" s="98">
        <f t="shared" si="3"/>
        <v>5.0176205055299761</v>
      </c>
    </row>
    <row r="21" spans="1:25" ht="15.75">
      <c r="A21" s="26">
        <v>13</v>
      </c>
      <c r="B21" s="50">
        <v>6207</v>
      </c>
      <c r="C21" s="51" t="s">
        <v>171</v>
      </c>
      <c r="D21" s="89"/>
      <c r="E21" s="89"/>
      <c r="F21" s="55">
        <v>169.27</v>
      </c>
      <c r="G21" s="89"/>
      <c r="H21" s="158">
        <f t="shared" si="1"/>
        <v>169.26999999999998</v>
      </c>
      <c r="I21" s="89"/>
      <c r="J21" s="158">
        <f t="shared" si="4"/>
        <v>0</v>
      </c>
      <c r="K21" s="89"/>
      <c r="L21" s="55">
        <v>36</v>
      </c>
      <c r="M21" s="55"/>
      <c r="N21" s="158"/>
      <c r="O21" s="55"/>
      <c r="P21" s="158">
        <f t="shared" si="2"/>
        <v>36</v>
      </c>
      <c r="Q21" s="55"/>
      <c r="R21" s="55">
        <v>133.26999999999998</v>
      </c>
      <c r="S21" s="49"/>
      <c r="T21" s="99">
        <f>'LY-R4A'!H18</f>
        <v>97.1686255121827</v>
      </c>
      <c r="V21" s="99">
        <f t="shared" si="0"/>
        <v>36.101374487817282</v>
      </c>
      <c r="X21" s="162">
        <f t="shared" si="3"/>
        <v>72.101374487817282</v>
      </c>
    </row>
    <row r="22" spans="1:25" ht="15.75">
      <c r="A22" s="58"/>
      <c r="B22" s="89"/>
      <c r="C22" s="89"/>
      <c r="D22" s="89"/>
      <c r="E22" s="89"/>
      <c r="F22" s="34"/>
      <c r="G22" s="89"/>
      <c r="H22" s="89"/>
      <c r="I22" s="89"/>
      <c r="J22" s="89"/>
      <c r="K22" s="89"/>
    </row>
    <row r="23" spans="1:25" ht="15.75">
      <c r="A23" s="26">
        <v>14</v>
      </c>
      <c r="B23" s="51" t="s">
        <v>118</v>
      </c>
      <c r="D23" s="89"/>
      <c r="E23" s="89"/>
      <c r="F23" s="51">
        <f>SUM(F9:F21)</f>
        <v>21907.360000000001</v>
      </c>
      <c r="G23" s="89"/>
      <c r="H23" s="51">
        <f>SUM(H9:H21)</f>
        <v>21907.359999999997</v>
      </c>
      <c r="I23" s="89"/>
      <c r="J23" s="51">
        <f>SUM(J9:J21)</f>
        <v>0</v>
      </c>
      <c r="K23" s="89"/>
      <c r="L23" s="51">
        <f>SUM(L9:L21)</f>
        <v>12423.609999999999</v>
      </c>
      <c r="N23" s="51">
        <f>SUM(N9:N21)</f>
        <v>5067.7800000000007</v>
      </c>
      <c r="P23" s="51">
        <f>SUM(P9:P21)</f>
        <v>7355.829999999999</v>
      </c>
      <c r="R23" s="51">
        <f>SUM(R9:R21)</f>
        <v>9483.7499999999982</v>
      </c>
      <c r="S23" s="51"/>
      <c r="T23" s="51">
        <f>SUM(T9:T21)</f>
        <v>3935.7497036737545</v>
      </c>
      <c r="V23" s="51">
        <f>SUM(V9:V21)</f>
        <v>5548.0002963262459</v>
      </c>
      <c r="X23" s="51">
        <f>SUM(X9:X21)</f>
        <v>12903.830296326247</v>
      </c>
      <c r="Y23" s="14"/>
    </row>
    <row r="24" spans="1:25" ht="15.75">
      <c r="A24" s="58"/>
      <c r="B24" s="89"/>
      <c r="D24" s="89"/>
      <c r="E24" s="89"/>
      <c r="F24" s="89"/>
      <c r="G24" s="89"/>
      <c r="H24" s="89"/>
      <c r="I24" s="89"/>
      <c r="J24" s="89"/>
      <c r="K24" s="89"/>
    </row>
    <row r="25" spans="1:25" ht="15.75">
      <c r="A25" s="26">
        <v>15</v>
      </c>
      <c r="B25" s="51" t="s">
        <v>172</v>
      </c>
      <c r="D25" s="89"/>
      <c r="E25" s="89"/>
      <c r="F25" s="49">
        <f>134652+10740+21739</f>
        <v>167131</v>
      </c>
      <c r="G25" s="4" t="s">
        <v>75</v>
      </c>
      <c r="H25" s="4"/>
      <c r="I25" s="4"/>
      <c r="J25" s="4"/>
      <c r="K25" s="4"/>
      <c r="X25" s="100"/>
    </row>
    <row r="26" spans="1:25" ht="15.75">
      <c r="A26" s="26"/>
      <c r="B26" s="89"/>
      <c r="C26" s="89"/>
      <c r="D26" s="89"/>
      <c r="E26" s="89"/>
      <c r="F26" s="56"/>
      <c r="G26" s="4"/>
      <c r="H26" s="4"/>
      <c r="I26" s="4"/>
      <c r="J26" s="4"/>
      <c r="K26" s="4"/>
    </row>
    <row r="27" spans="1:25" ht="15.75">
      <c r="A27" s="26">
        <v>16</v>
      </c>
      <c r="B27" s="92" t="s">
        <v>173</v>
      </c>
      <c r="F27" s="87">
        <v>-29879</v>
      </c>
      <c r="G27" s="4" t="s">
        <v>85</v>
      </c>
      <c r="H27" s="4"/>
      <c r="I27" s="4"/>
      <c r="J27" s="4"/>
      <c r="K27" s="4"/>
      <c r="X27" s="87"/>
    </row>
    <row r="28" spans="1:25" ht="15.75">
      <c r="A28" s="26"/>
      <c r="G28" s="89"/>
      <c r="H28" s="89"/>
      <c r="I28" s="89"/>
      <c r="J28" s="89"/>
      <c r="K28" s="89"/>
    </row>
    <row r="29" spans="1:25" ht="15.75">
      <c r="A29" s="26">
        <v>17</v>
      </c>
      <c r="B29" s="89" t="s">
        <v>224</v>
      </c>
      <c r="C29" s="89"/>
      <c r="D29" s="89"/>
      <c r="E29" s="89"/>
      <c r="F29" s="57">
        <f>SUM(F23:F27)</f>
        <v>159159.35999999999</v>
      </c>
      <c r="G29" s="89"/>
      <c r="H29" s="89"/>
      <c r="I29" s="89"/>
      <c r="J29" s="89"/>
      <c r="K29" s="89"/>
      <c r="T29" s="92" t="s">
        <v>225</v>
      </c>
      <c r="X29" s="112">
        <f>-SUM(X23:X27)</f>
        <v>-12903.830296326247</v>
      </c>
    </row>
    <row r="30" spans="1:25">
      <c r="T30" s="92" t="s">
        <v>226</v>
      </c>
    </row>
    <row r="31" spans="1:25" ht="15.75">
      <c r="B31" s="89" t="s">
        <v>74</v>
      </c>
      <c r="T31" s="92" t="s">
        <v>227</v>
      </c>
    </row>
    <row r="32" spans="1:25" ht="15.75">
      <c r="B32" s="89" t="s">
        <v>189</v>
      </c>
    </row>
    <row r="33" spans="2:2" ht="15.75">
      <c r="B33" s="89" t="s">
        <v>121</v>
      </c>
    </row>
    <row r="34" spans="2:2" ht="15.75">
      <c r="B34" s="89" t="s">
        <v>122</v>
      </c>
    </row>
    <row r="35" spans="2:2" ht="15.75">
      <c r="B35" s="89" t="s">
        <v>158</v>
      </c>
    </row>
    <row r="36" spans="2:2" ht="15.75">
      <c r="B36" s="113" t="s">
        <v>243</v>
      </c>
    </row>
  </sheetData>
  <pageMargins left="0.7" right="0.7" top="0.75" bottom="0.75" header="0.3" footer="0.3"/>
  <pageSetup paperSize="5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0"/>
  <sheetViews>
    <sheetView view="pageBreakPreview" zoomScale="60" zoomScaleNormal="100" workbookViewId="0">
      <selection activeCell="S14" sqref="S14"/>
    </sheetView>
  </sheetViews>
  <sheetFormatPr defaultRowHeight="15"/>
  <cols>
    <col min="1" max="1" width="4.5703125" customWidth="1"/>
    <col min="2" max="2" width="14.85546875" style="105" customWidth="1"/>
    <col min="3" max="3" width="17.5703125" customWidth="1"/>
    <col min="6" max="6" width="12.42578125" customWidth="1"/>
    <col min="7" max="7" width="2" customWidth="1"/>
    <col min="8" max="8" width="18.42578125" customWidth="1"/>
    <col min="9" max="9" width="1.28515625" style="92" customWidth="1"/>
    <col min="10" max="10" width="11.140625" bestFit="1" customWidth="1"/>
    <col min="11" max="11" width="9.42578125" bestFit="1" customWidth="1"/>
    <col min="12" max="12" width="1.85546875" style="92" customWidth="1"/>
    <col min="13" max="13" width="10" customWidth="1"/>
    <col min="14" max="14" width="9.42578125" bestFit="1" customWidth="1"/>
    <col min="15" max="15" width="1.28515625" style="92" customWidth="1"/>
    <col min="16" max="16" width="10.5703125" bestFit="1" customWidth="1"/>
    <col min="17" max="17" width="9.42578125" bestFit="1" customWidth="1"/>
    <col min="18" max="18" width="1" style="92" customWidth="1"/>
    <col min="19" max="19" width="12.28515625" bestFit="1" customWidth="1"/>
    <col min="20" max="20" width="11.140625" bestFit="1" customWidth="1"/>
  </cols>
  <sheetData>
    <row r="1" spans="2:20" s="92" customFormat="1" ht="15.75">
      <c r="B1" s="10" t="s">
        <v>37</v>
      </c>
      <c r="T1" s="68" t="s">
        <v>212</v>
      </c>
    </row>
    <row r="2" spans="2:20" s="92" customFormat="1" ht="15.75">
      <c r="B2" s="10" t="s">
        <v>38</v>
      </c>
      <c r="T2" s="107" t="s">
        <v>206</v>
      </c>
    </row>
    <row r="3" spans="2:20" s="92" customFormat="1" ht="15.75">
      <c r="B3" s="10" t="s">
        <v>39</v>
      </c>
    </row>
    <row r="4" spans="2:20" ht="15.75">
      <c r="B4" s="10" t="s">
        <v>115</v>
      </c>
    </row>
    <row r="5" spans="2:20" ht="60">
      <c r="B5" s="94" t="s">
        <v>204</v>
      </c>
      <c r="C5" s="141" t="s">
        <v>205</v>
      </c>
      <c r="D5" s="108"/>
      <c r="E5" s="108"/>
      <c r="F5" s="94" t="s">
        <v>207</v>
      </c>
      <c r="G5" s="108"/>
      <c r="H5" s="94" t="s">
        <v>208</v>
      </c>
      <c r="I5" s="94"/>
      <c r="J5" s="94" t="s">
        <v>199</v>
      </c>
      <c r="K5" s="94" t="s">
        <v>203</v>
      </c>
      <c r="L5" s="94"/>
      <c r="M5" s="94" t="s">
        <v>200</v>
      </c>
      <c r="N5" s="94" t="s">
        <v>203</v>
      </c>
      <c r="O5" s="94"/>
      <c r="P5" s="94" t="s">
        <v>201</v>
      </c>
      <c r="Q5" s="94" t="s">
        <v>203</v>
      </c>
      <c r="R5" s="94"/>
      <c r="S5" s="94" t="s">
        <v>202</v>
      </c>
      <c r="T5" s="94" t="s">
        <v>203</v>
      </c>
    </row>
    <row r="6" spans="2:20">
      <c r="B6" s="105">
        <v>5810</v>
      </c>
      <c r="C6" t="s">
        <v>159</v>
      </c>
      <c r="F6" s="97">
        <v>5374.7</v>
      </c>
      <c r="G6" s="97"/>
      <c r="H6" s="97">
        <v>90.025460258261106</v>
      </c>
      <c r="I6" s="97"/>
      <c r="J6" s="97">
        <f>SUMIF('800 Midwest Region Pivot'!E:E,'LY-R4A'!B6,'800 Midwest Region Pivot'!G:G)</f>
        <v>0</v>
      </c>
      <c r="K6" s="97">
        <v>0</v>
      </c>
      <c r="L6" s="97"/>
      <c r="M6" s="97">
        <v>0</v>
      </c>
      <c r="N6" s="97">
        <v>0</v>
      </c>
      <c r="O6" s="97"/>
      <c r="P6" s="97">
        <f>SUMIF('102 RVP Atl Midwest Pivot'!E:E,'LY-R4A'!B6,'102 RVP Atl Midwest Pivot'!G:G)</f>
        <v>715.47</v>
      </c>
      <c r="Q6" s="97">
        <v>49.921688557811514</v>
      </c>
      <c r="R6" s="97"/>
      <c r="S6" s="97">
        <f>SUMIF('102 without RVP Pivot'!E:E,'LY-R4A'!B6,'102 without RVP Pivot'!G:G)</f>
        <v>1445</v>
      </c>
      <c r="T6" s="97">
        <v>40.103771700449592</v>
      </c>
    </row>
    <row r="7" spans="2:20">
      <c r="B7" s="105">
        <v>5815</v>
      </c>
      <c r="C7" t="s">
        <v>160</v>
      </c>
      <c r="F7" s="97">
        <v>3.22</v>
      </c>
      <c r="G7" s="97"/>
      <c r="H7" s="97">
        <v>0</v>
      </c>
      <c r="I7" s="97"/>
      <c r="J7" s="97">
        <f>SUMIF('800 Midwest Region Pivot'!E:E,'LY-R4A'!B7,'800 Midwest Region Pivot'!G:G)</f>
        <v>0</v>
      </c>
      <c r="K7" s="97">
        <v>0</v>
      </c>
      <c r="L7" s="97"/>
      <c r="M7" s="97">
        <v>0</v>
      </c>
      <c r="N7" s="97">
        <v>0</v>
      </c>
      <c r="O7" s="97"/>
      <c r="P7" s="97">
        <f>SUMIF('102 RVP Atl Midwest Pivot'!E:E,'LY-R4A'!B7,'102 RVP Atl Midwest Pivot'!G:G)</f>
        <v>0</v>
      </c>
      <c r="Q7" s="97">
        <v>0</v>
      </c>
      <c r="R7" s="97"/>
      <c r="S7" s="97">
        <f>SUMIF('102 without RVP Pivot'!E:E,'LY-R4A'!B7,'102 without RVP Pivot'!G:G)</f>
        <v>0</v>
      </c>
      <c r="T7" s="97">
        <v>0</v>
      </c>
    </row>
    <row r="8" spans="2:20">
      <c r="B8" s="105">
        <v>5825</v>
      </c>
      <c r="C8" t="s">
        <v>161</v>
      </c>
      <c r="F8" s="97">
        <v>1208.8900000000001</v>
      </c>
      <c r="G8" s="97"/>
      <c r="H8" s="97">
        <v>7.0407931195950821</v>
      </c>
      <c r="I8" s="97"/>
      <c r="J8" s="97">
        <f>SUMIF('800 Midwest Region Pivot'!E:E,'LY-R4A'!B8,'800 Midwest Region Pivot'!G:G)</f>
        <v>0</v>
      </c>
      <c r="K8" s="97">
        <v>0</v>
      </c>
      <c r="L8" s="97"/>
      <c r="M8" s="97">
        <v>0</v>
      </c>
      <c r="N8" s="97">
        <v>0</v>
      </c>
      <c r="O8" s="97"/>
      <c r="P8" s="97">
        <f>SUMIF('102 RVP Atl Midwest Pivot'!E:E,'LY-R4A'!B8,'102 RVP Atl Midwest Pivot'!G:G)</f>
        <v>3.23</v>
      </c>
      <c r="Q8" s="97">
        <v>0.22537220853666984</v>
      </c>
      <c r="R8" s="97"/>
      <c r="S8" s="97">
        <f>SUMIF('102 without RVP Pivot'!E:E,'LY-R4A'!B8,'102 without RVP Pivot'!G:G)</f>
        <v>245.57</v>
      </c>
      <c r="T8" s="97">
        <v>6.8154209110584123</v>
      </c>
    </row>
    <row r="9" spans="2:20">
      <c r="B9" s="105">
        <v>5870</v>
      </c>
      <c r="C9" t="s">
        <v>162</v>
      </c>
      <c r="F9" s="97">
        <v>157.03</v>
      </c>
      <c r="G9" s="97"/>
      <c r="H9" s="97">
        <v>25.548461618580532</v>
      </c>
      <c r="I9" s="97"/>
      <c r="J9" s="97">
        <f>SUMIF('800 Midwest Region Pivot'!E:E,'LY-R4A'!B9,'800 Midwest Region Pivot'!G:G)</f>
        <v>0</v>
      </c>
      <c r="K9" s="97">
        <v>0</v>
      </c>
      <c r="L9" s="97"/>
      <c r="M9" s="97">
        <v>0</v>
      </c>
      <c r="N9" s="97">
        <v>0</v>
      </c>
      <c r="O9" s="97"/>
      <c r="P9" s="97">
        <f>SUMIF('102 RVP Atl Midwest Pivot'!E:E,'LY-R4A'!B9,'102 RVP Atl Midwest Pivot'!G:G)</f>
        <v>0</v>
      </c>
      <c r="Q9" s="97">
        <v>0</v>
      </c>
      <c r="R9" s="97"/>
      <c r="S9" s="97">
        <f>SUMIF('102 without RVP Pivot'!E:E,'LY-R4A'!B9,'102 without RVP Pivot'!G:G)</f>
        <v>920.55000000000007</v>
      </c>
      <c r="T9" s="97">
        <v>25.548461618580532</v>
      </c>
    </row>
    <row r="10" spans="2:20">
      <c r="B10" s="105">
        <v>5890</v>
      </c>
      <c r="C10" t="s">
        <v>163</v>
      </c>
      <c r="F10" s="97">
        <v>134.04</v>
      </c>
      <c r="G10" s="97"/>
      <c r="H10" s="97">
        <v>0</v>
      </c>
      <c r="I10" s="97"/>
      <c r="J10" s="97">
        <f>SUMIF('800 Midwest Region Pivot'!E:E,'LY-R4A'!B10,'800 Midwest Region Pivot'!G:G)</f>
        <v>0</v>
      </c>
      <c r="K10" s="97">
        <v>0</v>
      </c>
      <c r="L10" s="97"/>
      <c r="M10" s="97">
        <v>0</v>
      </c>
      <c r="N10" s="97">
        <v>0</v>
      </c>
      <c r="O10" s="97"/>
      <c r="P10" s="97">
        <f>SUMIF('102 RVP Atl Midwest Pivot'!E:E,'LY-R4A'!B10,'102 RVP Atl Midwest Pivot'!G:G)</f>
        <v>0</v>
      </c>
      <c r="Q10" s="97">
        <v>0</v>
      </c>
      <c r="R10" s="97"/>
      <c r="S10" s="97">
        <f>SUMIF('102 without RVP Pivot'!E:E,'LY-R4A'!B10,'102 without RVP Pivot'!G:G)</f>
        <v>0</v>
      </c>
      <c r="T10" s="97">
        <v>0</v>
      </c>
    </row>
    <row r="11" spans="2:20">
      <c r="B11" s="105">
        <v>6015</v>
      </c>
      <c r="C11" t="s">
        <v>164</v>
      </c>
      <c r="F11" s="97">
        <v>941.54</v>
      </c>
      <c r="G11" s="97"/>
      <c r="H11" s="97">
        <v>0</v>
      </c>
      <c r="I11" s="97"/>
      <c r="J11" s="97">
        <f>SUMIF('800 Midwest Region Pivot'!E:E,'LY-R4A'!B11,'800 Midwest Region Pivot'!G:G)</f>
        <v>0</v>
      </c>
      <c r="K11" s="97">
        <v>0</v>
      </c>
      <c r="L11" s="97"/>
      <c r="M11" s="97">
        <v>0</v>
      </c>
      <c r="N11" s="97">
        <v>0</v>
      </c>
      <c r="O11" s="97"/>
      <c r="P11" s="97">
        <f>SUMIF('102 RVP Atl Midwest Pivot'!E:E,'LY-R4A'!B11,'102 RVP Atl Midwest Pivot'!G:G)</f>
        <v>0</v>
      </c>
      <c r="Q11" s="97">
        <v>0</v>
      </c>
      <c r="R11" s="97"/>
      <c r="S11" s="97">
        <f>SUMIF('102 without RVP Pivot'!E:E,'LY-R4A'!B11,'102 without RVP Pivot'!G:G)</f>
        <v>0</v>
      </c>
      <c r="T11" s="97">
        <v>0</v>
      </c>
    </row>
    <row r="12" spans="2:20">
      <c r="B12" s="105">
        <v>6045</v>
      </c>
      <c r="C12" t="s">
        <v>165</v>
      </c>
      <c r="F12" s="97">
        <v>1452.58</v>
      </c>
      <c r="G12" s="97"/>
      <c r="H12" s="97">
        <v>0</v>
      </c>
      <c r="I12" s="97"/>
      <c r="J12" s="97">
        <f>SUMIF('800 Midwest Region Pivot'!E:E,'LY-R4A'!B12,'800 Midwest Region Pivot'!G:G)</f>
        <v>0</v>
      </c>
      <c r="K12" s="97">
        <v>0</v>
      </c>
      <c r="L12" s="97"/>
      <c r="M12" s="97">
        <v>0</v>
      </c>
      <c r="N12" s="97">
        <v>0</v>
      </c>
      <c r="O12" s="97"/>
      <c r="P12" s="97">
        <f>SUMIF('102 RVP Atl Midwest Pivot'!E:E,'LY-R4A'!B12,'102 RVP Atl Midwest Pivot'!G:G)</f>
        <v>0</v>
      </c>
      <c r="Q12" s="97">
        <v>0</v>
      </c>
      <c r="R12" s="97"/>
      <c r="S12" s="97">
        <f>SUMIF('102 without RVP Pivot'!E:E,'LY-R4A'!B12,'102 without RVP Pivot'!G:G)</f>
        <v>0</v>
      </c>
      <c r="T12" s="97">
        <v>0</v>
      </c>
    </row>
    <row r="13" spans="2:20">
      <c r="B13" s="105">
        <v>6185</v>
      </c>
      <c r="C13" t="s">
        <v>166</v>
      </c>
      <c r="F13" s="97">
        <v>5379.62</v>
      </c>
      <c r="G13" s="97"/>
      <c r="H13" s="97">
        <v>861.04516192945835</v>
      </c>
      <c r="I13" s="97"/>
      <c r="J13" s="97">
        <f>SUMIF('800 Midwest Region Pivot'!E:E,'LY-R4A'!B13,'800 Midwest Region Pivot'!G:G)</f>
        <v>0</v>
      </c>
      <c r="K13" s="97">
        <v>0</v>
      </c>
      <c r="L13" s="97"/>
      <c r="M13" s="97">
        <v>0</v>
      </c>
      <c r="N13" s="97">
        <v>0</v>
      </c>
      <c r="O13" s="97"/>
      <c r="P13" s="97">
        <f>SUMIF('102 RVP Atl Midwest Pivot'!E:E,'LY-R4A'!B13,'102 RVP Atl Midwest Pivot'!G:G)</f>
        <v>1615.15</v>
      </c>
      <c r="Q13" s="97">
        <v>112.69657046996976</v>
      </c>
      <c r="R13" s="97"/>
      <c r="S13" s="97">
        <f>SUMIF('102 without RVP Pivot'!E:E,'LY-R4A'!B13,'102 without RVP Pivot'!G:G)</f>
        <v>26964.139999999996</v>
      </c>
      <c r="T13" s="97">
        <v>748.3485914594886</v>
      </c>
    </row>
    <row r="14" spans="2:20">
      <c r="B14" s="105">
        <v>6190</v>
      </c>
      <c r="C14" t="s">
        <v>168</v>
      </c>
      <c r="F14" s="97">
        <v>1417.01</v>
      </c>
      <c r="G14" s="97"/>
      <c r="H14" s="97">
        <v>1039.0524585146234</v>
      </c>
      <c r="I14" s="97"/>
      <c r="J14" s="97">
        <f>SUMIF('800 Midwest Region Pivot'!E:E,'LY-R4A'!B14,'800 Midwest Region Pivot'!G:G)</f>
        <v>265.60000000000002</v>
      </c>
      <c r="K14" s="97">
        <v>57.576670808477552</v>
      </c>
      <c r="L14" s="97"/>
      <c r="M14" s="97">
        <v>0</v>
      </c>
      <c r="N14" s="97">
        <v>0</v>
      </c>
      <c r="O14" s="97"/>
      <c r="P14" s="97">
        <f>SUMIF('102 RVP Atl Midwest Pivot'!E:E,'LY-R4A'!B14,'102 RVP Atl Midwest Pivot'!G:G)</f>
        <v>1656.6</v>
      </c>
      <c r="Q14" s="97">
        <v>115.58873085506107</v>
      </c>
      <c r="R14" s="97"/>
      <c r="S14" s="97">
        <f>SUMIF('102 without RVP Pivot'!E:E,'LY-R4A'!B14,'102 without RVP Pivot'!G:G)</f>
        <v>31199.229999999978</v>
      </c>
      <c r="T14" s="97">
        <v>865.88705685108482</v>
      </c>
    </row>
    <row r="15" spans="2:20">
      <c r="B15" s="105">
        <v>6195</v>
      </c>
      <c r="C15" t="s">
        <v>167</v>
      </c>
      <c r="F15" s="97">
        <v>1361.85</v>
      </c>
      <c r="G15" s="97"/>
      <c r="H15" s="97">
        <v>431.59472471247454</v>
      </c>
      <c r="I15" s="97"/>
      <c r="J15" s="97">
        <f>SUMIF('800 Midwest Region Pivot'!E:E,'LY-R4A'!B15,'800 Midwest Region Pivot'!G:G)</f>
        <v>0</v>
      </c>
      <c r="K15" s="97">
        <v>0</v>
      </c>
      <c r="L15" s="97"/>
      <c r="M15" s="97">
        <v>0</v>
      </c>
      <c r="N15" s="97">
        <v>0</v>
      </c>
      <c r="O15" s="97"/>
      <c r="P15" s="97">
        <f>SUMIF('102 RVP Atl Midwest Pivot'!E:E,'LY-R4A'!B15,'102 RVP Atl Midwest Pivot'!G:G)</f>
        <v>466.04</v>
      </c>
      <c r="Q15" s="97">
        <v>32.517790732640748</v>
      </c>
      <c r="R15" s="97"/>
      <c r="S15" s="97">
        <f>SUMIF('102 without RVP Pivot'!E:E,'LY-R4A'!B15,'102 without RVP Pivot'!G:G)</f>
        <v>14379.349999999993</v>
      </c>
      <c r="T15" s="97">
        <v>399.07693397983377</v>
      </c>
    </row>
    <row r="16" spans="2:20">
      <c r="B16" s="105">
        <v>6200</v>
      </c>
      <c r="C16" t="s">
        <v>169</v>
      </c>
      <c r="F16" s="97">
        <v>3749.22</v>
      </c>
      <c r="G16" s="97"/>
      <c r="H16" s="97">
        <v>830.90163851410921</v>
      </c>
      <c r="I16" s="97"/>
      <c r="J16" s="97">
        <f>SUMIF('800 Midwest Region Pivot'!E:E,'LY-R4A'!B16,'800 Midwest Region Pivot'!G:G)</f>
        <v>327.85</v>
      </c>
      <c r="K16" s="97">
        <v>71.071203029214473</v>
      </c>
      <c r="L16" s="97"/>
      <c r="M16" s="97">
        <v>0</v>
      </c>
      <c r="N16" s="97">
        <v>0</v>
      </c>
      <c r="O16" s="97"/>
      <c r="P16" s="97">
        <f>SUMIF('102 RVP Atl Midwest Pivot'!E:E,'LY-R4A'!B16,'102 RVP Atl Midwest Pivot'!G:G)</f>
        <v>1440.1200000000001</v>
      </c>
      <c r="Q16" s="97">
        <v>100.48390865567465</v>
      </c>
      <c r="R16" s="97"/>
      <c r="S16" s="97">
        <f>SUMIF('102 without RVP Pivot'!E:E,'LY-R4A'!B16,'102 without RVP Pivot'!G:G)</f>
        <v>23757.260000000009</v>
      </c>
      <c r="T16" s="97">
        <v>659.34652682922001</v>
      </c>
    </row>
    <row r="17" spans="2:20">
      <c r="B17" s="105">
        <v>6205</v>
      </c>
      <c r="C17" t="s">
        <v>170</v>
      </c>
      <c r="F17" s="97">
        <v>558.39</v>
      </c>
      <c r="G17" s="97"/>
      <c r="H17" s="97">
        <v>553.37237949447012</v>
      </c>
      <c r="I17" s="97"/>
      <c r="J17" s="97">
        <f>SUMIF('800 Midwest Region Pivot'!E:E,'LY-R4A'!B17,'800 Midwest Region Pivot'!G:G)</f>
        <v>0</v>
      </c>
      <c r="K17" s="97">
        <v>0</v>
      </c>
      <c r="L17" s="97"/>
      <c r="M17" s="97">
        <v>0</v>
      </c>
      <c r="N17" s="97">
        <v>0</v>
      </c>
      <c r="O17" s="97"/>
      <c r="P17" s="97">
        <f>SUMIF('102 RVP Atl Midwest Pivot'!E:E,'LY-R4A'!B17,'102 RVP Atl Midwest Pivot'!G:G)</f>
        <v>0</v>
      </c>
      <c r="Q17" s="97">
        <v>0</v>
      </c>
      <c r="R17" s="97"/>
      <c r="S17" s="97">
        <f>SUMIF('102 without RVP Pivot'!E:E,'LY-R4A'!B17,'102 without RVP Pivot'!G:G)</f>
        <v>19938.849999999999</v>
      </c>
      <c r="T17" s="97">
        <v>553.37237949447012</v>
      </c>
    </row>
    <row r="18" spans="2:20">
      <c r="B18" s="105">
        <v>6207</v>
      </c>
      <c r="C18" t="s">
        <v>171</v>
      </c>
      <c r="F18" s="99">
        <v>169.27</v>
      </c>
      <c r="G18" s="99"/>
      <c r="H18" s="99">
        <v>97.1686255121827</v>
      </c>
      <c r="I18" s="99"/>
      <c r="J18" s="97">
        <f>SUMIF('800 Midwest Region Pivot'!E:E,'LY-R4A'!B18,'800 Midwest Region Pivot'!G:G)</f>
        <v>0</v>
      </c>
      <c r="K18" s="99">
        <v>0</v>
      </c>
      <c r="L18" s="99"/>
      <c r="M18" s="97">
        <v>0</v>
      </c>
      <c r="N18" s="97">
        <v>0</v>
      </c>
      <c r="O18" s="99"/>
      <c r="P18" s="97">
        <f>SUMIF('102 RVP Atl Midwest Pivot'!E:E,'LY-R4A'!B18,'102 RVP Atl Midwest Pivot'!G:G)</f>
        <v>155</v>
      </c>
      <c r="Q18" s="99">
        <v>10.815075022657531</v>
      </c>
      <c r="R18" s="99"/>
      <c r="S18" s="97">
        <f>SUMIF('102 without RVP Pivot'!E:E,'LY-R4A'!B18,'102 without RVP Pivot'!G:G)</f>
        <v>3111.4500000000007</v>
      </c>
      <c r="T18" s="99">
        <v>86.353550489525176</v>
      </c>
    </row>
    <row r="19" spans="2:20" ht="15.75" thickBot="1">
      <c r="F19" s="109">
        <v>21907.360000000001</v>
      </c>
      <c r="G19" s="109"/>
      <c r="H19" s="109">
        <v>3935.7497036737545</v>
      </c>
      <c r="I19" s="109"/>
      <c r="J19" s="109">
        <v>593.45000000000005</v>
      </c>
      <c r="K19" s="109">
        <v>128.64787383769203</v>
      </c>
      <c r="L19" s="109"/>
      <c r="M19" s="109">
        <v>0</v>
      </c>
      <c r="N19" s="109">
        <v>0</v>
      </c>
      <c r="O19" s="109"/>
      <c r="P19" s="109">
        <v>6051.6100000000015</v>
      </c>
      <c r="Q19" s="109">
        <v>422.24913650235192</v>
      </c>
      <c r="R19" s="109"/>
      <c r="S19" s="109">
        <v>121961.4</v>
      </c>
      <c r="T19" s="109">
        <v>3384.8526933337107</v>
      </c>
    </row>
    <row r="20" spans="2:20" ht="15.75" thickTop="1"/>
    <row r="21" spans="2:20">
      <c r="J21" s="106"/>
      <c r="K21" s="97"/>
      <c r="L21" s="97"/>
      <c r="M21" s="97"/>
      <c r="N21" s="97"/>
      <c r="O21" s="97"/>
      <c r="P21" s="106"/>
      <c r="Q21" s="97"/>
      <c r="R21" s="97"/>
      <c r="S21" s="106"/>
    </row>
    <row r="22" spans="2:20">
      <c r="B22" s="96" t="s">
        <v>245</v>
      </c>
      <c r="C22" s="108" t="s">
        <v>246</v>
      </c>
      <c r="D22" s="108"/>
      <c r="J22" s="97"/>
      <c r="P22" s="97"/>
      <c r="S22" s="97"/>
    </row>
    <row r="23" spans="2:20">
      <c r="B23" s="105" t="s">
        <v>192</v>
      </c>
      <c r="C23" s="90">
        <v>1</v>
      </c>
      <c r="D23" s="110" t="s">
        <v>193</v>
      </c>
      <c r="J23" s="97"/>
      <c r="P23" s="97"/>
      <c r="S23" s="97"/>
    </row>
    <row r="24" spans="2:20" ht="30">
      <c r="B24" s="105" t="s">
        <v>194</v>
      </c>
      <c r="C24" s="90">
        <v>0.21677963406806305</v>
      </c>
      <c r="D24" s="110" t="s">
        <v>193</v>
      </c>
    </row>
    <row r="25" spans="2:20">
      <c r="B25" s="105" t="s">
        <v>195</v>
      </c>
      <c r="C25" s="90">
        <v>1</v>
      </c>
      <c r="D25" s="110" t="s">
        <v>193</v>
      </c>
    </row>
    <row r="26" spans="2:20" ht="30">
      <c r="B26" s="105" t="s">
        <v>196</v>
      </c>
      <c r="C26" s="90">
        <v>0</v>
      </c>
      <c r="D26" s="110" t="s">
        <v>193</v>
      </c>
    </row>
    <row r="27" spans="2:20" ht="30">
      <c r="B27" s="105" t="s">
        <v>197</v>
      </c>
      <c r="C27" s="90">
        <v>6.9774677565532461E-2</v>
      </c>
      <c r="D27" s="110" t="s">
        <v>193</v>
      </c>
    </row>
    <row r="28" spans="2:20" ht="30">
      <c r="B28" s="105" t="s">
        <v>198</v>
      </c>
      <c r="C28" s="90">
        <v>2.775347522522463E-2</v>
      </c>
      <c r="D28" s="110" t="s">
        <v>193</v>
      </c>
    </row>
    <row r="30" spans="2:20">
      <c r="B30" s="105" t="s">
        <v>211</v>
      </c>
    </row>
  </sheetData>
  <pageMargins left="0.7" right="0.7" top="0.75" bottom="0.75" header="0.3" footer="0.3"/>
  <pageSetup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E19" sqref="E19:G19"/>
    </sheetView>
  </sheetViews>
  <sheetFormatPr defaultRowHeight="15"/>
  <cols>
    <col min="1" max="1" width="13.140625" style="92" customWidth="1"/>
    <col min="2" max="2" width="24.7109375" style="161" bestFit="1" customWidth="1"/>
    <col min="3" max="3" width="12.42578125" style="92" bestFit="1" customWidth="1"/>
    <col min="4" max="16384" width="9.140625" style="92"/>
  </cols>
  <sheetData>
    <row r="1" spans="1:7">
      <c r="A1" s="92" t="s">
        <v>256</v>
      </c>
      <c r="B1" s="92" t="s">
        <v>257</v>
      </c>
      <c r="C1" s="159" t="s">
        <v>258</v>
      </c>
    </row>
    <row r="2" spans="1:7">
      <c r="A2" s="160">
        <v>5805</v>
      </c>
      <c r="B2" s="160" t="s">
        <v>259</v>
      </c>
      <c r="C2" s="159">
        <v>440</v>
      </c>
      <c r="E2" s="92">
        <f>A2</f>
        <v>5805</v>
      </c>
      <c r="G2" s="159">
        <f>C2</f>
        <v>440</v>
      </c>
    </row>
    <row r="3" spans="1:7">
      <c r="A3" s="160">
        <v>5820</v>
      </c>
      <c r="B3" s="160" t="s">
        <v>260</v>
      </c>
      <c r="C3" s="159">
        <v>517.63</v>
      </c>
      <c r="E3" s="92">
        <f t="shared" ref="E3:E18" si="0">A3</f>
        <v>5820</v>
      </c>
      <c r="G3" s="159">
        <f t="shared" ref="G3:G18" si="1">C3</f>
        <v>517.63</v>
      </c>
    </row>
    <row r="4" spans="1:7">
      <c r="A4" s="160">
        <v>5825</v>
      </c>
      <c r="B4" s="160" t="s">
        <v>261</v>
      </c>
      <c r="C4" s="159">
        <v>200</v>
      </c>
      <c r="E4" s="92">
        <f t="shared" si="0"/>
        <v>5825</v>
      </c>
      <c r="G4" s="159">
        <f t="shared" si="1"/>
        <v>200</v>
      </c>
    </row>
    <row r="5" spans="1:7">
      <c r="A5" s="160">
        <v>5860</v>
      </c>
      <c r="B5" s="160" t="s">
        <v>262</v>
      </c>
      <c r="C5" s="159">
        <v>6.36</v>
      </c>
      <c r="E5" s="92">
        <f t="shared" si="0"/>
        <v>5860</v>
      </c>
      <c r="G5" s="159">
        <f t="shared" si="1"/>
        <v>6.36</v>
      </c>
    </row>
    <row r="6" spans="1:7">
      <c r="A6" s="160">
        <v>5870</v>
      </c>
      <c r="B6" s="160" t="s">
        <v>263</v>
      </c>
      <c r="C6" s="159">
        <v>55.45</v>
      </c>
      <c r="E6" s="92">
        <f t="shared" si="0"/>
        <v>5870</v>
      </c>
      <c r="G6" s="159">
        <f t="shared" si="1"/>
        <v>55.45</v>
      </c>
    </row>
    <row r="7" spans="1:7">
      <c r="A7" s="160">
        <v>5880</v>
      </c>
      <c r="B7" s="160" t="s">
        <v>264</v>
      </c>
      <c r="C7" s="159">
        <v>10.34</v>
      </c>
      <c r="E7" s="92">
        <f t="shared" si="0"/>
        <v>5880</v>
      </c>
      <c r="G7" s="159">
        <f t="shared" si="1"/>
        <v>10.34</v>
      </c>
    </row>
    <row r="8" spans="1:7">
      <c r="A8" s="160">
        <v>5895</v>
      </c>
      <c r="B8" s="160" t="s">
        <v>265</v>
      </c>
      <c r="C8" s="159">
        <v>1169.5299999999997</v>
      </c>
      <c r="E8" s="92">
        <f t="shared" si="0"/>
        <v>5895</v>
      </c>
      <c r="G8" s="159">
        <f t="shared" si="1"/>
        <v>1169.5299999999997</v>
      </c>
    </row>
    <row r="9" spans="1:7">
      <c r="A9" s="160">
        <v>5900</v>
      </c>
      <c r="B9" s="160" t="s">
        <v>266</v>
      </c>
      <c r="C9" s="159">
        <v>108.48</v>
      </c>
      <c r="E9" s="92">
        <f t="shared" si="0"/>
        <v>5900</v>
      </c>
      <c r="G9" s="159">
        <f t="shared" si="1"/>
        <v>108.48</v>
      </c>
    </row>
    <row r="10" spans="1:7">
      <c r="A10" s="160">
        <v>6185</v>
      </c>
      <c r="B10" s="160" t="s">
        <v>267</v>
      </c>
      <c r="C10" s="159">
        <v>2434.7600000000002</v>
      </c>
      <c r="E10" s="92">
        <f t="shared" si="0"/>
        <v>6185</v>
      </c>
      <c r="G10" s="159">
        <f t="shared" si="1"/>
        <v>2434.7600000000002</v>
      </c>
    </row>
    <row r="11" spans="1:7">
      <c r="A11" s="160">
        <v>6190</v>
      </c>
      <c r="B11" s="160" t="s">
        <v>268</v>
      </c>
      <c r="C11" s="159">
        <v>270.2</v>
      </c>
      <c r="E11" s="92">
        <f t="shared" si="0"/>
        <v>6190</v>
      </c>
      <c r="G11" s="159">
        <f t="shared" si="1"/>
        <v>270.2</v>
      </c>
    </row>
    <row r="12" spans="1:7">
      <c r="A12" s="160">
        <v>6195</v>
      </c>
      <c r="B12" s="160" t="s">
        <v>269</v>
      </c>
      <c r="C12" s="159">
        <v>477.3</v>
      </c>
      <c r="E12" s="92">
        <f t="shared" si="0"/>
        <v>6195</v>
      </c>
      <c r="G12" s="159">
        <f t="shared" si="1"/>
        <v>477.3</v>
      </c>
    </row>
    <row r="13" spans="1:7">
      <c r="A13" s="160">
        <v>6200</v>
      </c>
      <c r="B13" s="160" t="s">
        <v>270</v>
      </c>
      <c r="C13" s="159">
        <v>1900.27</v>
      </c>
      <c r="E13" s="92">
        <f t="shared" si="0"/>
        <v>6200</v>
      </c>
      <c r="G13" s="159">
        <f t="shared" si="1"/>
        <v>1900.27</v>
      </c>
    </row>
    <row r="14" spans="1:7">
      <c r="A14" s="160">
        <v>6207</v>
      </c>
      <c r="B14" s="160" t="s">
        <v>271</v>
      </c>
      <c r="C14" s="159">
        <v>40</v>
      </c>
      <c r="E14" s="92">
        <f t="shared" si="0"/>
        <v>6207</v>
      </c>
      <c r="G14" s="159">
        <f t="shared" si="1"/>
        <v>40</v>
      </c>
    </row>
    <row r="15" spans="1:7">
      <c r="A15" s="160">
        <v>6215</v>
      </c>
      <c r="B15" s="160" t="s">
        <v>272</v>
      </c>
      <c r="C15" s="159">
        <v>49.82</v>
      </c>
      <c r="E15" s="92">
        <f t="shared" si="0"/>
        <v>6215</v>
      </c>
      <c r="G15" s="159">
        <f t="shared" si="1"/>
        <v>49.82</v>
      </c>
    </row>
    <row r="16" spans="1:7">
      <c r="A16" s="160">
        <v>6220</v>
      </c>
      <c r="B16" s="160" t="s">
        <v>273</v>
      </c>
      <c r="C16" s="159">
        <v>5</v>
      </c>
      <c r="E16" s="92">
        <f t="shared" si="0"/>
        <v>6220</v>
      </c>
      <c r="G16" s="159">
        <f t="shared" si="1"/>
        <v>5</v>
      </c>
    </row>
    <row r="17" spans="1:7">
      <c r="A17" s="160">
        <v>6285</v>
      </c>
      <c r="B17" s="160" t="s">
        <v>274</v>
      </c>
      <c r="C17" s="159">
        <v>215.65</v>
      </c>
      <c r="E17" s="92">
        <f t="shared" si="0"/>
        <v>6285</v>
      </c>
      <c r="G17" s="159">
        <f t="shared" si="1"/>
        <v>215.65</v>
      </c>
    </row>
    <row r="18" spans="1:7">
      <c r="A18" s="160">
        <v>6385</v>
      </c>
      <c r="B18" s="160" t="s">
        <v>275</v>
      </c>
      <c r="C18" s="159">
        <v>100</v>
      </c>
      <c r="E18" s="92">
        <f t="shared" si="0"/>
        <v>6385</v>
      </c>
      <c r="G18" s="159">
        <f t="shared" si="1"/>
        <v>100</v>
      </c>
    </row>
    <row r="19" spans="1:7">
      <c r="A19" s="160" t="s">
        <v>276</v>
      </c>
      <c r="B19" s="92"/>
      <c r="C19" s="159">
        <v>8000.7899999999991</v>
      </c>
      <c r="D19" s="159">
        <f>C19</f>
        <v>8000.7899999999991</v>
      </c>
      <c r="G19" s="159"/>
    </row>
    <row r="20" spans="1:7">
      <c r="B20" s="92"/>
    </row>
    <row r="21" spans="1:7">
      <c r="B21" s="92"/>
    </row>
    <row r="22" spans="1:7">
      <c r="B22" s="92"/>
    </row>
    <row r="23" spans="1:7">
      <c r="B23" s="92"/>
    </row>
    <row r="24" spans="1:7">
      <c r="B24" s="92"/>
    </row>
    <row r="25" spans="1:7">
      <c r="B25" s="92"/>
    </row>
    <row r="26" spans="1:7">
      <c r="B26" s="92"/>
    </row>
    <row r="27" spans="1:7">
      <c r="B27" s="92"/>
    </row>
    <row r="28" spans="1:7">
      <c r="B28" s="92"/>
    </row>
    <row r="29" spans="1:7">
      <c r="B29" s="92"/>
    </row>
    <row r="30" spans="1:7">
      <c r="B30" s="92"/>
    </row>
    <row r="31" spans="1:7">
      <c r="B31" s="92"/>
    </row>
    <row r="32" spans="1:7">
      <c r="B32" s="92"/>
    </row>
    <row r="33" spans="2:2">
      <c r="B33" s="92"/>
    </row>
    <row r="34" spans="2:2">
      <c r="B34" s="92"/>
    </row>
    <row r="35" spans="2:2">
      <c r="B35" s="92"/>
    </row>
    <row r="36" spans="2:2">
      <c r="B36" s="9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3" sqref="E3:G5"/>
    </sheetView>
  </sheetViews>
  <sheetFormatPr defaultRowHeight="15"/>
  <cols>
    <col min="1" max="1" width="13.140625" style="92" customWidth="1"/>
    <col min="2" max="2" width="24.7109375" style="161" bestFit="1" customWidth="1"/>
    <col min="3" max="3" width="12.42578125" style="92" bestFit="1" customWidth="1"/>
    <col min="4" max="16384" width="9.140625" style="92"/>
  </cols>
  <sheetData>
    <row r="1" spans="1:7">
      <c r="A1" s="92" t="s">
        <v>256</v>
      </c>
      <c r="B1" s="92" t="s">
        <v>257</v>
      </c>
      <c r="C1" s="159" t="s">
        <v>258</v>
      </c>
    </row>
    <row r="2" spans="1:7">
      <c r="A2" s="160">
        <v>5785</v>
      </c>
      <c r="B2" s="160" t="s">
        <v>277</v>
      </c>
      <c r="C2" s="159">
        <v>500</v>
      </c>
      <c r="E2" s="92">
        <f>A2</f>
        <v>5785</v>
      </c>
      <c r="G2" s="92">
        <f>C2</f>
        <v>500</v>
      </c>
    </row>
    <row r="3" spans="1:7">
      <c r="A3" s="160">
        <v>5805</v>
      </c>
      <c r="B3" s="160" t="s">
        <v>259</v>
      </c>
      <c r="C3" s="159">
        <v>170</v>
      </c>
      <c r="E3" s="92">
        <f t="shared" ref="E3:E5" si="0">A3</f>
        <v>5805</v>
      </c>
      <c r="G3" s="92">
        <f t="shared" ref="G3:G5" si="1">C3</f>
        <v>170</v>
      </c>
    </row>
    <row r="4" spans="1:7">
      <c r="A4" s="160">
        <v>6190</v>
      </c>
      <c r="B4" s="160" t="s">
        <v>268</v>
      </c>
      <c r="C4" s="159">
        <v>265.60000000000002</v>
      </c>
      <c r="E4" s="92">
        <f t="shared" si="0"/>
        <v>6190</v>
      </c>
      <c r="G4" s="92">
        <f t="shared" si="1"/>
        <v>265.60000000000002</v>
      </c>
    </row>
    <row r="5" spans="1:7">
      <c r="A5" s="160">
        <v>6200</v>
      </c>
      <c r="B5" s="160" t="s">
        <v>270</v>
      </c>
      <c r="C5" s="159">
        <v>327.85</v>
      </c>
      <c r="E5" s="92">
        <f t="shared" si="0"/>
        <v>6200</v>
      </c>
      <c r="G5" s="92">
        <f t="shared" si="1"/>
        <v>327.85</v>
      </c>
    </row>
    <row r="6" spans="1:7">
      <c r="A6" s="160" t="s">
        <v>276</v>
      </c>
      <c r="B6" s="92"/>
      <c r="C6" s="159">
        <v>1263.45</v>
      </c>
      <c r="D6" s="159">
        <f>C6</f>
        <v>1263.45</v>
      </c>
    </row>
    <row r="7" spans="1:7">
      <c r="B7" s="92"/>
    </row>
    <row r="8" spans="1:7">
      <c r="B8" s="92"/>
    </row>
    <row r="9" spans="1:7">
      <c r="B9" s="92"/>
    </row>
    <row r="10" spans="1:7">
      <c r="B10" s="9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39" sqref="C39"/>
    </sheetView>
  </sheetViews>
  <sheetFormatPr defaultRowHeight="15"/>
  <cols>
    <col min="1" max="1" width="13.140625" style="92" customWidth="1"/>
    <col min="2" max="2" width="18.5703125" style="161" bestFit="1" customWidth="1"/>
    <col min="3" max="3" width="12.42578125" style="92" bestFit="1" customWidth="1"/>
    <col min="4" max="16384" width="9.140625" style="92"/>
  </cols>
  <sheetData>
    <row r="1" spans="1:4">
      <c r="A1" s="92" t="s">
        <v>256</v>
      </c>
      <c r="B1" s="92" t="s">
        <v>257</v>
      </c>
      <c r="C1" s="159" t="s">
        <v>258</v>
      </c>
    </row>
    <row r="2" spans="1:4">
      <c r="A2" s="160">
        <v>6220</v>
      </c>
      <c r="B2" s="160" t="s">
        <v>273</v>
      </c>
      <c r="C2" s="159">
        <v>110.05000000000001</v>
      </c>
    </row>
    <row r="3" spans="1:4">
      <c r="A3" s="160" t="s">
        <v>276</v>
      </c>
      <c r="B3" s="92"/>
      <c r="C3" s="159">
        <v>110.05000000000001</v>
      </c>
      <c r="D3" s="159">
        <f>C3</f>
        <v>110.05000000000001</v>
      </c>
    </row>
    <row r="4" spans="1:4">
      <c r="B4" s="9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C39" sqref="C39"/>
    </sheetView>
  </sheetViews>
  <sheetFormatPr defaultRowHeight="15"/>
  <cols>
    <col min="1" max="1" width="13.140625" style="92" customWidth="1"/>
    <col min="2" max="2" width="25.85546875" style="161" bestFit="1" customWidth="1"/>
    <col min="3" max="3" width="12.42578125" style="92" bestFit="1" customWidth="1"/>
    <col min="4" max="16384" width="9.140625" style="92"/>
  </cols>
  <sheetData>
    <row r="1" spans="1:7">
      <c r="A1" s="92" t="s">
        <v>256</v>
      </c>
      <c r="B1" s="92" t="s">
        <v>257</v>
      </c>
      <c r="C1" s="159" t="s">
        <v>258</v>
      </c>
    </row>
    <row r="2" spans="1:7">
      <c r="A2" s="160">
        <v>5805</v>
      </c>
      <c r="B2" s="160" t="s">
        <v>259</v>
      </c>
      <c r="C2" s="159">
        <v>80</v>
      </c>
      <c r="E2" s="92">
        <f>A2</f>
        <v>5805</v>
      </c>
      <c r="G2" s="159">
        <f>C2</f>
        <v>80</v>
      </c>
    </row>
    <row r="3" spans="1:7">
      <c r="A3" s="160">
        <v>5810</v>
      </c>
      <c r="B3" s="160" t="s">
        <v>278</v>
      </c>
      <c r="C3" s="159">
        <v>715.47</v>
      </c>
      <c r="E3" s="92">
        <f t="shared" ref="E3:E15" si="0">A3</f>
        <v>5810</v>
      </c>
      <c r="G3" s="159">
        <f t="shared" ref="G3:G15" si="1">C3</f>
        <v>715.47</v>
      </c>
    </row>
    <row r="4" spans="1:7">
      <c r="A4" s="160">
        <v>5820</v>
      </c>
      <c r="B4" s="160" t="s">
        <v>260</v>
      </c>
      <c r="C4" s="159">
        <v>2856.9</v>
      </c>
      <c r="E4" s="92">
        <f t="shared" si="0"/>
        <v>5820</v>
      </c>
      <c r="G4" s="159">
        <f t="shared" si="1"/>
        <v>2856.9</v>
      </c>
    </row>
    <row r="5" spans="1:7">
      <c r="A5" s="160">
        <v>5825</v>
      </c>
      <c r="B5" s="160" t="s">
        <v>261</v>
      </c>
      <c r="C5" s="159">
        <v>3.23</v>
      </c>
      <c r="E5" s="92">
        <f t="shared" si="0"/>
        <v>5825</v>
      </c>
      <c r="G5" s="159">
        <f t="shared" si="1"/>
        <v>3.23</v>
      </c>
    </row>
    <row r="6" spans="1:7">
      <c r="A6" s="160">
        <v>5880</v>
      </c>
      <c r="B6" s="160" t="s">
        <v>264</v>
      </c>
      <c r="C6" s="159">
        <v>37.04</v>
      </c>
      <c r="E6" s="92">
        <f t="shared" si="0"/>
        <v>5880</v>
      </c>
      <c r="G6" s="159">
        <f t="shared" si="1"/>
        <v>37.04</v>
      </c>
    </row>
    <row r="7" spans="1:7">
      <c r="A7" s="160">
        <v>5895</v>
      </c>
      <c r="B7" s="160" t="s">
        <v>265</v>
      </c>
      <c r="C7" s="159">
        <v>31.81</v>
      </c>
      <c r="E7" s="92">
        <f t="shared" si="0"/>
        <v>5895</v>
      </c>
      <c r="G7" s="159">
        <f t="shared" si="1"/>
        <v>31.81</v>
      </c>
    </row>
    <row r="8" spans="1:7">
      <c r="A8" s="160">
        <v>5945</v>
      </c>
      <c r="B8" s="160" t="s">
        <v>279</v>
      </c>
      <c r="C8" s="159">
        <v>526.38</v>
      </c>
      <c r="E8" s="92">
        <f t="shared" si="0"/>
        <v>5945</v>
      </c>
      <c r="G8" s="159">
        <f t="shared" si="1"/>
        <v>526.38</v>
      </c>
    </row>
    <row r="9" spans="1:7">
      <c r="A9" s="160">
        <v>6185</v>
      </c>
      <c r="B9" s="160" t="s">
        <v>267</v>
      </c>
      <c r="C9" s="159">
        <v>1615.15</v>
      </c>
      <c r="E9" s="92">
        <f t="shared" si="0"/>
        <v>6185</v>
      </c>
      <c r="G9" s="159">
        <f t="shared" si="1"/>
        <v>1615.15</v>
      </c>
    </row>
    <row r="10" spans="1:7">
      <c r="A10" s="160">
        <v>6190</v>
      </c>
      <c r="B10" s="160" t="s">
        <v>268</v>
      </c>
      <c r="C10" s="159">
        <v>1656.6</v>
      </c>
      <c r="E10" s="92">
        <f t="shared" si="0"/>
        <v>6190</v>
      </c>
      <c r="G10" s="159">
        <f t="shared" si="1"/>
        <v>1656.6</v>
      </c>
    </row>
    <row r="11" spans="1:7">
      <c r="A11" s="160">
        <v>6195</v>
      </c>
      <c r="B11" s="160" t="s">
        <v>269</v>
      </c>
      <c r="C11" s="159">
        <v>466.04</v>
      </c>
      <c r="E11" s="92">
        <f t="shared" si="0"/>
        <v>6195</v>
      </c>
      <c r="G11" s="159">
        <f t="shared" si="1"/>
        <v>466.04</v>
      </c>
    </row>
    <row r="12" spans="1:7">
      <c r="A12" s="160">
        <v>6200</v>
      </c>
      <c r="B12" s="160" t="s">
        <v>270</v>
      </c>
      <c r="C12" s="159">
        <v>1440.1200000000001</v>
      </c>
      <c r="E12" s="92">
        <f t="shared" si="0"/>
        <v>6200</v>
      </c>
      <c r="G12" s="159">
        <f t="shared" si="1"/>
        <v>1440.1200000000001</v>
      </c>
    </row>
    <row r="13" spans="1:7">
      <c r="A13" s="160">
        <v>6207</v>
      </c>
      <c r="B13" s="160" t="s">
        <v>271</v>
      </c>
      <c r="C13" s="159">
        <v>155</v>
      </c>
      <c r="E13" s="92">
        <f t="shared" si="0"/>
        <v>6207</v>
      </c>
      <c r="G13" s="159">
        <f t="shared" si="1"/>
        <v>155</v>
      </c>
    </row>
    <row r="14" spans="1:7">
      <c r="A14" s="160">
        <v>6220</v>
      </c>
      <c r="B14" s="160" t="s">
        <v>273</v>
      </c>
      <c r="C14" s="159">
        <v>24.95</v>
      </c>
      <c r="E14" s="92">
        <f t="shared" si="0"/>
        <v>6220</v>
      </c>
      <c r="G14" s="159">
        <f t="shared" si="1"/>
        <v>24.95</v>
      </c>
    </row>
    <row r="15" spans="1:7">
      <c r="A15" s="160">
        <v>6360</v>
      </c>
      <c r="B15" s="160" t="s">
        <v>280</v>
      </c>
      <c r="C15" s="159">
        <v>14.17</v>
      </c>
      <c r="E15" s="92">
        <f t="shared" si="0"/>
        <v>6360</v>
      </c>
      <c r="G15" s="159">
        <f t="shared" si="1"/>
        <v>14.17</v>
      </c>
    </row>
    <row r="16" spans="1:7">
      <c r="A16" s="160" t="s">
        <v>276</v>
      </c>
      <c r="B16" s="92"/>
      <c r="C16" s="159">
        <v>9622.86</v>
      </c>
      <c r="D16" s="159">
        <f>C16</f>
        <v>9622.86</v>
      </c>
    </row>
    <row r="17" spans="2:2">
      <c r="B17" s="92"/>
    </row>
    <row r="18" spans="2:2">
      <c r="B18" s="92"/>
    </row>
    <row r="19" spans="2:2">
      <c r="B19" s="92"/>
    </row>
    <row r="20" spans="2:2">
      <c r="B20" s="92"/>
    </row>
    <row r="21" spans="2:2">
      <c r="B21" s="92"/>
    </row>
    <row r="22" spans="2:2">
      <c r="B22" s="92"/>
    </row>
    <row r="23" spans="2:2">
      <c r="B23" s="92"/>
    </row>
    <row r="24" spans="2:2">
      <c r="B24" s="92"/>
    </row>
    <row r="25" spans="2:2">
      <c r="B25" s="92"/>
    </row>
    <row r="26" spans="2:2">
      <c r="B26" s="92"/>
    </row>
    <row r="27" spans="2:2">
      <c r="B27" s="92"/>
    </row>
    <row r="28" spans="2:2">
      <c r="B28" s="92"/>
    </row>
    <row r="29" spans="2:2">
      <c r="B29" s="92"/>
    </row>
    <row r="30" spans="2:2">
      <c r="B30" s="9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E3" sqref="E3:G23"/>
    </sheetView>
  </sheetViews>
  <sheetFormatPr defaultRowHeight="15"/>
  <cols>
    <col min="1" max="1" width="13.140625" style="92" customWidth="1"/>
    <col min="2" max="2" width="29.140625" style="161" bestFit="1" customWidth="1"/>
    <col min="3" max="3" width="12.42578125" style="92" bestFit="1" customWidth="1"/>
    <col min="4" max="16384" width="9.140625" style="92"/>
  </cols>
  <sheetData>
    <row r="1" spans="1:7">
      <c r="A1" s="92" t="s">
        <v>256</v>
      </c>
      <c r="B1" s="92" t="s">
        <v>257</v>
      </c>
      <c r="C1" s="159" t="s">
        <v>258</v>
      </c>
    </row>
    <row r="2" spans="1:7">
      <c r="A2" s="160">
        <v>5650</v>
      </c>
      <c r="B2" s="160" t="s">
        <v>281</v>
      </c>
      <c r="C2" s="159">
        <v>1095.97</v>
      </c>
      <c r="E2" s="92">
        <f>A2</f>
        <v>5650</v>
      </c>
      <c r="G2" s="159">
        <f>C2</f>
        <v>1095.97</v>
      </c>
    </row>
    <row r="3" spans="1:7">
      <c r="A3" s="160">
        <v>5655</v>
      </c>
      <c r="B3" s="160" t="s">
        <v>282</v>
      </c>
      <c r="C3" s="159">
        <v>63.98</v>
      </c>
      <c r="E3" s="92">
        <f t="shared" ref="E3:E23" si="0">A3</f>
        <v>5655</v>
      </c>
      <c r="G3" s="159">
        <f t="shared" ref="G3:G23" si="1">C3</f>
        <v>63.98</v>
      </c>
    </row>
    <row r="4" spans="1:7">
      <c r="A4" s="160">
        <v>5660</v>
      </c>
      <c r="B4" s="160" t="s">
        <v>283</v>
      </c>
      <c r="C4" s="159">
        <v>3635.7799999999997</v>
      </c>
      <c r="E4" s="92">
        <f t="shared" si="0"/>
        <v>5660</v>
      </c>
      <c r="G4" s="159">
        <f t="shared" si="1"/>
        <v>3635.7799999999997</v>
      </c>
    </row>
    <row r="5" spans="1:7">
      <c r="A5" s="160">
        <v>5740</v>
      </c>
      <c r="B5" s="160" t="s">
        <v>284</v>
      </c>
      <c r="C5" s="159">
        <v>84.710000000000008</v>
      </c>
      <c r="E5" s="92">
        <f t="shared" si="0"/>
        <v>5740</v>
      </c>
      <c r="G5" s="159">
        <f t="shared" si="1"/>
        <v>84.710000000000008</v>
      </c>
    </row>
    <row r="6" spans="1:7">
      <c r="A6" s="160">
        <v>5805</v>
      </c>
      <c r="B6" s="160" t="s">
        <v>259</v>
      </c>
      <c r="C6" s="159">
        <v>173.5</v>
      </c>
      <c r="E6" s="92">
        <f t="shared" si="0"/>
        <v>5805</v>
      </c>
      <c r="G6" s="159">
        <f t="shared" si="1"/>
        <v>173.5</v>
      </c>
    </row>
    <row r="7" spans="1:7">
      <c r="A7" s="160">
        <v>5810</v>
      </c>
      <c r="B7" s="160" t="s">
        <v>278</v>
      </c>
      <c r="C7" s="159">
        <v>1445</v>
      </c>
      <c r="E7" s="92">
        <f t="shared" si="0"/>
        <v>5810</v>
      </c>
      <c r="G7" s="159">
        <f t="shared" si="1"/>
        <v>1445</v>
      </c>
    </row>
    <row r="8" spans="1:7">
      <c r="A8" s="160">
        <v>5820</v>
      </c>
      <c r="B8" s="160" t="s">
        <v>260</v>
      </c>
      <c r="C8" s="159">
        <v>2641.55</v>
      </c>
      <c r="E8" s="92">
        <f t="shared" si="0"/>
        <v>5820</v>
      </c>
      <c r="G8" s="159">
        <f t="shared" si="1"/>
        <v>2641.55</v>
      </c>
    </row>
    <row r="9" spans="1:7">
      <c r="A9" s="160">
        <v>5825</v>
      </c>
      <c r="B9" s="160" t="s">
        <v>261</v>
      </c>
      <c r="C9" s="159">
        <v>245.57</v>
      </c>
      <c r="E9" s="92">
        <f t="shared" si="0"/>
        <v>5825</v>
      </c>
      <c r="G9" s="159">
        <f t="shared" si="1"/>
        <v>245.57</v>
      </c>
    </row>
    <row r="10" spans="1:7">
      <c r="A10" s="160">
        <v>5870</v>
      </c>
      <c r="B10" s="160" t="s">
        <v>263</v>
      </c>
      <c r="C10" s="159">
        <v>920.55000000000007</v>
      </c>
      <c r="E10" s="92">
        <f t="shared" si="0"/>
        <v>5870</v>
      </c>
      <c r="G10" s="159">
        <f t="shared" si="1"/>
        <v>920.55000000000007</v>
      </c>
    </row>
    <row r="11" spans="1:7">
      <c r="A11" s="160">
        <v>5875</v>
      </c>
      <c r="B11" s="160" t="s">
        <v>285</v>
      </c>
      <c r="C11" s="159">
        <v>80</v>
      </c>
      <c r="E11" s="92">
        <f t="shared" si="0"/>
        <v>5875</v>
      </c>
      <c r="G11" s="159">
        <f t="shared" si="1"/>
        <v>80</v>
      </c>
    </row>
    <row r="12" spans="1:7">
      <c r="A12" s="160">
        <v>5880</v>
      </c>
      <c r="B12" s="160" t="s">
        <v>264</v>
      </c>
      <c r="C12" s="159">
        <v>832.87</v>
      </c>
      <c r="E12" s="92">
        <f t="shared" si="0"/>
        <v>5880</v>
      </c>
      <c r="G12" s="159">
        <f t="shared" si="1"/>
        <v>832.87</v>
      </c>
    </row>
    <row r="13" spans="1:7">
      <c r="A13" s="160">
        <v>5885</v>
      </c>
      <c r="B13" s="160" t="s">
        <v>286</v>
      </c>
      <c r="C13" s="159">
        <v>10.8</v>
      </c>
      <c r="E13" s="92">
        <f t="shared" si="0"/>
        <v>5885</v>
      </c>
      <c r="G13" s="159">
        <f t="shared" si="1"/>
        <v>10.8</v>
      </c>
    </row>
    <row r="14" spans="1:7">
      <c r="A14" s="160">
        <v>5895</v>
      </c>
      <c r="B14" s="160" t="s">
        <v>265</v>
      </c>
      <c r="C14" s="159">
        <v>36</v>
      </c>
      <c r="E14" s="92">
        <f t="shared" si="0"/>
        <v>5895</v>
      </c>
      <c r="G14" s="159">
        <f t="shared" si="1"/>
        <v>36</v>
      </c>
    </row>
    <row r="15" spans="1:7">
      <c r="A15" s="160">
        <v>5900</v>
      </c>
      <c r="B15" s="160" t="s">
        <v>266</v>
      </c>
      <c r="C15" s="159">
        <v>397.3</v>
      </c>
      <c r="E15" s="92">
        <f t="shared" si="0"/>
        <v>5900</v>
      </c>
      <c r="G15" s="159">
        <f t="shared" si="1"/>
        <v>397.3</v>
      </c>
    </row>
    <row r="16" spans="1:7">
      <c r="A16" s="160">
        <v>5945</v>
      </c>
      <c r="B16" s="160" t="s">
        <v>279</v>
      </c>
      <c r="C16" s="159">
        <v>8993.7099999999973</v>
      </c>
      <c r="E16" s="92">
        <f t="shared" si="0"/>
        <v>5945</v>
      </c>
      <c r="G16" s="159">
        <f t="shared" si="1"/>
        <v>8993.7099999999973</v>
      </c>
    </row>
    <row r="17" spans="1:7">
      <c r="A17" s="160">
        <v>6185</v>
      </c>
      <c r="B17" s="160" t="s">
        <v>267</v>
      </c>
      <c r="C17" s="159">
        <v>26964.139999999996</v>
      </c>
      <c r="E17" s="92">
        <f t="shared" si="0"/>
        <v>6185</v>
      </c>
      <c r="G17" s="159">
        <f t="shared" si="1"/>
        <v>26964.139999999996</v>
      </c>
    </row>
    <row r="18" spans="1:7">
      <c r="A18" s="160">
        <v>6190</v>
      </c>
      <c r="B18" s="160" t="s">
        <v>268</v>
      </c>
      <c r="C18" s="159">
        <v>31199.229999999978</v>
      </c>
      <c r="E18" s="92">
        <f t="shared" si="0"/>
        <v>6190</v>
      </c>
      <c r="G18" s="159">
        <f t="shared" si="1"/>
        <v>31199.229999999978</v>
      </c>
    </row>
    <row r="19" spans="1:7">
      <c r="A19" s="160">
        <v>6195</v>
      </c>
      <c r="B19" s="160" t="s">
        <v>269</v>
      </c>
      <c r="C19" s="159">
        <v>14379.349999999993</v>
      </c>
      <c r="E19" s="92">
        <f t="shared" si="0"/>
        <v>6195</v>
      </c>
      <c r="G19" s="159">
        <f t="shared" si="1"/>
        <v>14379.349999999993</v>
      </c>
    </row>
    <row r="20" spans="1:7">
      <c r="A20" s="160">
        <v>6200</v>
      </c>
      <c r="B20" s="160" t="s">
        <v>270</v>
      </c>
      <c r="C20" s="159">
        <v>23757.260000000009</v>
      </c>
      <c r="E20" s="92">
        <f t="shared" si="0"/>
        <v>6200</v>
      </c>
      <c r="G20" s="159">
        <f t="shared" si="1"/>
        <v>23757.260000000009</v>
      </c>
    </row>
    <row r="21" spans="1:7">
      <c r="A21" s="160">
        <v>6205</v>
      </c>
      <c r="B21" s="160" t="s">
        <v>287</v>
      </c>
      <c r="C21" s="159">
        <v>19938.849999999999</v>
      </c>
      <c r="E21" s="92">
        <f t="shared" si="0"/>
        <v>6205</v>
      </c>
      <c r="G21" s="159">
        <f t="shared" si="1"/>
        <v>19938.849999999999</v>
      </c>
    </row>
    <row r="22" spans="1:7">
      <c r="A22" s="160">
        <v>6207</v>
      </c>
      <c r="B22" s="160" t="s">
        <v>271</v>
      </c>
      <c r="C22" s="159">
        <v>3111.4500000000007</v>
      </c>
      <c r="E22" s="92">
        <f t="shared" si="0"/>
        <v>6207</v>
      </c>
      <c r="G22" s="159">
        <f t="shared" si="1"/>
        <v>3111.4500000000007</v>
      </c>
    </row>
    <row r="23" spans="1:7">
      <c r="A23" s="160">
        <v>6215</v>
      </c>
      <c r="B23" s="160" t="s">
        <v>272</v>
      </c>
      <c r="C23" s="159">
        <v>120.37</v>
      </c>
      <c r="E23" s="92">
        <f t="shared" si="0"/>
        <v>6215</v>
      </c>
      <c r="G23" s="159">
        <f t="shared" si="1"/>
        <v>120.37</v>
      </c>
    </row>
    <row r="24" spans="1:7">
      <c r="A24" s="160" t="s">
        <v>276</v>
      </c>
      <c r="B24" s="92"/>
      <c r="C24" s="159">
        <v>140127.93999999997</v>
      </c>
      <c r="D24" s="159">
        <f>C24</f>
        <v>140127.93999999997</v>
      </c>
    </row>
    <row r="25" spans="1:7">
      <c r="B25" s="92"/>
    </row>
    <row r="26" spans="1:7">
      <c r="B26" s="92"/>
    </row>
    <row r="27" spans="1:7">
      <c r="B27" s="92"/>
    </row>
    <row r="28" spans="1:7">
      <c r="B28" s="92"/>
    </row>
    <row r="29" spans="1:7">
      <c r="B29" s="92"/>
    </row>
    <row r="30" spans="1:7">
      <c r="B30" s="92"/>
    </row>
    <row r="31" spans="1:7">
      <c r="B31" s="92"/>
    </row>
    <row r="32" spans="1:7">
      <c r="B32" s="92"/>
    </row>
    <row r="33" spans="2:2">
      <c r="B33" s="92"/>
    </row>
    <row r="34" spans="2:2">
      <c r="B34" s="92"/>
    </row>
    <row r="35" spans="2:2">
      <c r="B35" s="92"/>
    </row>
    <row r="36" spans="2:2">
      <c r="B36" s="92"/>
    </row>
    <row r="37" spans="2:2">
      <c r="B37" s="92"/>
    </row>
    <row r="38" spans="2:2">
      <c r="B38" s="92"/>
    </row>
    <row r="39" spans="2:2">
      <c r="B39" s="92"/>
    </row>
    <row r="40" spans="2:2">
      <c r="B40" s="92"/>
    </row>
    <row r="41" spans="2:2">
      <c r="B41" s="92"/>
    </row>
    <row r="42" spans="2:2">
      <c r="B42" s="92"/>
    </row>
    <row r="43" spans="2:2">
      <c r="B43" s="92"/>
    </row>
    <row r="44" spans="2:2">
      <c r="B44" s="92"/>
    </row>
    <row r="45" spans="2:2">
      <c r="B45" s="92"/>
    </row>
    <row r="46" spans="2:2">
      <c r="B46" s="9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5"/>
  <sheetViews>
    <sheetView view="pageBreakPreview" zoomScale="60" zoomScaleNormal="100" workbookViewId="0">
      <selection activeCell="F1" sqref="F1:F2"/>
    </sheetView>
  </sheetViews>
  <sheetFormatPr defaultRowHeight="15"/>
  <cols>
    <col min="1" max="1" width="3.28515625" bestFit="1" customWidth="1"/>
    <col min="3" max="3" width="24.85546875" customWidth="1"/>
    <col min="4" max="4" width="20.7109375" customWidth="1"/>
    <col min="5" max="5" width="12.5703125" customWidth="1"/>
    <col min="6" max="6" width="13.28515625" customWidth="1"/>
  </cols>
  <sheetData>
    <row r="1" spans="1:8" ht="15.75">
      <c r="A1" s="1"/>
      <c r="B1" s="10" t="s">
        <v>37</v>
      </c>
      <c r="C1" s="1"/>
      <c r="D1" s="1"/>
      <c r="F1" s="68" t="s">
        <v>212</v>
      </c>
      <c r="G1" s="1"/>
      <c r="H1" s="1"/>
    </row>
    <row r="2" spans="1:8" ht="15.75">
      <c r="A2" s="1"/>
      <c r="B2" s="10" t="s">
        <v>38</v>
      </c>
      <c r="C2" s="1"/>
      <c r="D2" s="1"/>
      <c r="F2" s="68" t="s">
        <v>247</v>
      </c>
      <c r="G2" s="1"/>
      <c r="H2" s="1"/>
    </row>
    <row r="3" spans="1:8" ht="15.75">
      <c r="A3" s="1"/>
      <c r="B3" s="10" t="s">
        <v>39</v>
      </c>
      <c r="C3" s="1"/>
      <c r="D3" s="1"/>
      <c r="E3" s="1"/>
      <c r="F3" s="1"/>
      <c r="G3" s="1"/>
      <c r="H3" s="1"/>
    </row>
    <row r="4" spans="1:8" ht="15.75">
      <c r="A4" s="1"/>
      <c r="B4" s="10" t="s">
        <v>80</v>
      </c>
      <c r="C4" s="1"/>
      <c r="D4" s="1"/>
      <c r="E4" s="1"/>
      <c r="F4" s="1"/>
      <c r="G4" s="1"/>
      <c r="H4" s="1"/>
    </row>
    <row r="5" spans="1:8" ht="15.75">
      <c r="A5" s="1"/>
      <c r="C5" s="1"/>
      <c r="D5" s="1"/>
      <c r="E5" s="1"/>
      <c r="F5" s="1"/>
      <c r="G5" s="1"/>
      <c r="H5" s="1"/>
    </row>
    <row r="6" spans="1:8" ht="15.75">
      <c r="A6" s="1"/>
      <c r="C6" s="1"/>
      <c r="D6" s="1"/>
      <c r="E6" s="1"/>
      <c r="F6" s="1"/>
      <c r="G6" s="1"/>
      <c r="H6" s="1"/>
    </row>
    <row r="7" spans="1:8" ht="15.75">
      <c r="A7" s="1"/>
      <c r="C7" s="1"/>
      <c r="D7" s="1"/>
      <c r="E7" s="1"/>
      <c r="F7" s="1"/>
      <c r="G7" s="1"/>
      <c r="H7" s="1"/>
    </row>
    <row r="8" spans="1:8" ht="15.75">
      <c r="A8" s="1"/>
      <c r="B8" s="1"/>
      <c r="C8" s="1"/>
      <c r="D8" s="1"/>
      <c r="E8" s="1"/>
      <c r="F8" s="1"/>
      <c r="G8" s="1"/>
      <c r="H8" s="1"/>
    </row>
    <row r="9" spans="1:8" ht="15.75">
      <c r="A9" s="1"/>
      <c r="B9" s="1"/>
      <c r="C9" s="1"/>
      <c r="D9" s="1"/>
      <c r="E9" s="1"/>
      <c r="F9" s="1"/>
      <c r="G9" s="1"/>
      <c r="H9" s="1"/>
    </row>
    <row r="10" spans="1:8" ht="15.75">
      <c r="A10" s="63"/>
      <c r="B10" s="28"/>
      <c r="C10" s="28"/>
      <c r="D10" s="28"/>
      <c r="E10" s="28"/>
      <c r="F10" s="28"/>
      <c r="G10" s="1"/>
      <c r="H10" s="1"/>
    </row>
    <row r="11" spans="1:8" ht="15.75">
      <c r="A11" s="38">
        <v>1</v>
      </c>
      <c r="B11" s="28" t="s">
        <v>81</v>
      </c>
      <c r="C11" s="28"/>
      <c r="D11" s="28"/>
      <c r="E11" s="29">
        <f>+'LY-R2'!D13+'LY-R2'!F13</f>
        <v>-1132.5145631067935</v>
      </c>
      <c r="F11" s="30" t="s">
        <v>72</v>
      </c>
      <c r="G11" s="1"/>
      <c r="H11" s="1"/>
    </row>
    <row r="12" spans="1:8" ht="15.75">
      <c r="A12" s="38"/>
      <c r="B12" s="28"/>
      <c r="C12" s="28"/>
      <c r="D12" s="28"/>
      <c r="E12" s="28"/>
      <c r="F12" s="30"/>
      <c r="G12" s="1"/>
      <c r="H12" s="1"/>
    </row>
    <row r="13" spans="1:8" ht="15.75">
      <c r="A13" s="38">
        <v>2</v>
      </c>
      <c r="B13" s="28" t="s">
        <v>82</v>
      </c>
      <c r="C13" s="28"/>
      <c r="D13" s="28"/>
      <c r="E13" s="47">
        <v>7.6499999999999999E-2</v>
      </c>
      <c r="F13" s="30" t="s">
        <v>75</v>
      </c>
      <c r="G13" s="1"/>
      <c r="H13" s="1"/>
    </row>
    <row r="14" spans="1:8" ht="15.75">
      <c r="A14" s="38"/>
      <c r="B14" s="28"/>
      <c r="C14" s="28"/>
      <c r="D14" s="28"/>
      <c r="E14" s="28"/>
      <c r="F14" s="28"/>
      <c r="G14" s="1"/>
      <c r="H14" s="1"/>
    </row>
    <row r="15" spans="1:8" ht="15.75">
      <c r="A15" s="21">
        <v>3</v>
      </c>
      <c r="B15" s="2" t="s">
        <v>83</v>
      </c>
      <c r="C15" s="2"/>
      <c r="D15" s="3"/>
      <c r="E15" s="11">
        <f>+E11*E13</f>
        <v>-86.637364077669702</v>
      </c>
      <c r="F15" s="3"/>
      <c r="G15" s="1"/>
      <c r="H15" s="1"/>
    </row>
    <row r="16" spans="1:8" ht="15.75">
      <c r="A16" s="63"/>
      <c r="B16" s="28"/>
      <c r="C16" s="28"/>
      <c r="D16" s="28"/>
      <c r="E16" s="28"/>
      <c r="F16" s="28"/>
      <c r="G16" s="1"/>
      <c r="H16" s="1"/>
    </row>
    <row r="17" spans="1:8" ht="15.75">
      <c r="A17" s="28"/>
      <c r="B17" s="28"/>
      <c r="C17" s="28"/>
      <c r="D17" s="28"/>
      <c r="E17" s="28"/>
      <c r="F17" s="28"/>
      <c r="G17" s="1"/>
      <c r="H17" s="1"/>
    </row>
    <row r="18" spans="1:8" ht="15.75">
      <c r="A18" s="28"/>
      <c r="B18" s="28"/>
      <c r="C18" s="28"/>
      <c r="D18" s="28"/>
      <c r="E18" s="28"/>
      <c r="F18" s="28"/>
      <c r="G18" s="1"/>
      <c r="H18" s="1"/>
    </row>
    <row r="19" spans="1:8" ht="15.75">
      <c r="A19" s="28"/>
      <c r="B19" s="28" t="s">
        <v>74</v>
      </c>
      <c r="C19" s="28"/>
      <c r="D19" s="28"/>
      <c r="E19" s="28"/>
      <c r="F19" s="28"/>
      <c r="G19" s="1"/>
      <c r="H19" s="1"/>
    </row>
    <row r="20" spans="1:8" ht="15.75">
      <c r="A20" s="28"/>
      <c r="B20" s="28" t="s">
        <v>231</v>
      </c>
      <c r="C20" s="28"/>
      <c r="D20" s="28"/>
      <c r="E20" s="28"/>
      <c r="F20" s="28"/>
      <c r="G20" s="1"/>
      <c r="H20" s="1"/>
    </row>
    <row r="21" spans="1:8" ht="15.75">
      <c r="A21" s="28"/>
      <c r="B21" s="28" t="s">
        <v>84</v>
      </c>
      <c r="C21" s="28"/>
      <c r="D21" s="28"/>
      <c r="E21" s="28"/>
      <c r="F21" s="28"/>
      <c r="G21" s="1"/>
      <c r="H21" s="1"/>
    </row>
    <row r="22" spans="1:8" ht="15.75">
      <c r="A22" s="1"/>
      <c r="B22" s="1"/>
      <c r="C22" s="1"/>
      <c r="D22" s="1"/>
      <c r="E22" s="1"/>
      <c r="F22" s="1"/>
      <c r="G22" s="1"/>
      <c r="H22" s="1"/>
    </row>
    <row r="23" spans="1:8" ht="15.75">
      <c r="A23" s="1"/>
      <c r="B23" s="1"/>
      <c r="C23" s="1"/>
      <c r="D23" s="1"/>
      <c r="E23" s="1"/>
      <c r="F23" s="1"/>
      <c r="G23" s="1"/>
      <c r="H23" s="1"/>
    </row>
    <row r="24" spans="1:8" ht="15.75">
      <c r="A24" s="1"/>
      <c r="B24" s="1"/>
      <c r="C24" s="1"/>
      <c r="D24" s="1"/>
      <c r="E24" s="1"/>
      <c r="F24" s="1"/>
      <c r="G24" s="1"/>
      <c r="H24" s="1"/>
    </row>
    <row r="25" spans="1:8" ht="15.75">
      <c r="A25" s="1"/>
      <c r="B25" s="1"/>
      <c r="C25" s="1"/>
      <c r="D25" s="1"/>
      <c r="E25" s="1"/>
      <c r="F25" s="1"/>
      <c r="G25" s="1"/>
      <c r="H25" s="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2"/>
  <sheetViews>
    <sheetView view="pageBreakPreview" zoomScale="60" zoomScaleNormal="100" workbookViewId="0">
      <selection activeCell="G2" sqref="G2"/>
    </sheetView>
  </sheetViews>
  <sheetFormatPr defaultRowHeight="15"/>
  <cols>
    <col min="1" max="1" width="3.28515625" bestFit="1" customWidth="1"/>
    <col min="2" max="2" width="20.85546875" customWidth="1"/>
    <col min="3" max="3" width="15.28515625" customWidth="1"/>
    <col min="6" max="6" width="15.140625" customWidth="1"/>
    <col min="7" max="7" width="13.42578125" customWidth="1"/>
  </cols>
  <sheetData>
    <row r="1" spans="1:10" ht="15.75">
      <c r="B1" s="10" t="s">
        <v>37</v>
      </c>
      <c r="C1" s="1"/>
      <c r="D1" s="1"/>
      <c r="E1" s="1"/>
      <c r="G1" s="68" t="s">
        <v>212</v>
      </c>
      <c r="H1" s="1"/>
      <c r="I1" s="1"/>
      <c r="J1" s="1"/>
    </row>
    <row r="2" spans="1:10" ht="15.75">
      <c r="B2" s="10" t="s">
        <v>38</v>
      </c>
      <c r="C2" s="1"/>
      <c r="D2" s="1"/>
      <c r="E2" s="1"/>
      <c r="G2" s="68" t="s">
        <v>130</v>
      </c>
      <c r="H2" s="1"/>
      <c r="I2" s="1"/>
      <c r="J2" s="1"/>
    </row>
    <row r="3" spans="1:10" ht="15.75">
      <c r="B3" s="10" t="s">
        <v>39</v>
      </c>
      <c r="C3" s="1"/>
      <c r="D3" s="1"/>
      <c r="E3" s="1"/>
      <c r="F3" s="1"/>
      <c r="G3" s="1"/>
      <c r="H3" s="1"/>
      <c r="I3" s="1"/>
      <c r="J3" s="1"/>
    </row>
    <row r="4" spans="1:10" ht="15.75">
      <c r="B4" s="10" t="s">
        <v>86</v>
      </c>
      <c r="C4" s="1"/>
      <c r="D4" s="1"/>
      <c r="E4" s="1"/>
      <c r="F4" s="1"/>
      <c r="G4" s="1"/>
      <c r="H4" s="1"/>
      <c r="I4" s="1"/>
      <c r="J4" s="1"/>
    </row>
    <row r="5" spans="1:10" ht="15.75">
      <c r="A5" s="1"/>
      <c r="C5" s="1"/>
      <c r="D5" s="1"/>
      <c r="E5" s="1"/>
      <c r="F5" s="1"/>
      <c r="G5" s="1"/>
      <c r="H5" s="1"/>
      <c r="I5" s="1"/>
      <c r="J5" s="1"/>
    </row>
    <row r="6" spans="1:10" ht="15.75">
      <c r="A6" s="10"/>
      <c r="C6" s="1"/>
      <c r="D6" s="1"/>
      <c r="E6" s="1"/>
      <c r="F6" s="1"/>
      <c r="G6" s="1"/>
      <c r="H6" s="1"/>
      <c r="I6" s="1"/>
      <c r="J6" s="1"/>
    </row>
    <row r="7" spans="1:10" ht="15.75">
      <c r="A7" s="10"/>
      <c r="C7" s="1"/>
      <c r="D7" s="1"/>
      <c r="E7" s="1"/>
      <c r="F7" s="1"/>
      <c r="G7" s="1"/>
      <c r="H7" s="1"/>
      <c r="I7" s="1"/>
      <c r="J7" s="1"/>
    </row>
    <row r="8" spans="1:10" ht="15.75">
      <c r="A8" s="1"/>
      <c r="C8" s="1"/>
      <c r="D8" s="1"/>
      <c r="E8" s="1"/>
      <c r="F8" s="1"/>
      <c r="G8" s="4"/>
      <c r="H8" s="1"/>
      <c r="I8" s="1"/>
      <c r="J8" s="1"/>
    </row>
    <row r="9" spans="1:10" ht="15.75">
      <c r="A9" s="1"/>
      <c r="B9" s="1"/>
      <c r="C9" s="1"/>
      <c r="D9" s="1"/>
      <c r="E9" s="1"/>
      <c r="F9" s="37"/>
      <c r="G9" s="45"/>
      <c r="H9" s="1"/>
      <c r="I9" s="1"/>
      <c r="J9" s="1"/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A12" s="26">
        <v>1</v>
      </c>
      <c r="B12" s="1" t="s">
        <v>54</v>
      </c>
      <c r="C12" s="1"/>
      <c r="D12" s="1"/>
      <c r="E12" s="1"/>
      <c r="F12" s="29">
        <f>+(145604+141408)/2</f>
        <v>143506</v>
      </c>
      <c r="G12" s="36" t="s">
        <v>72</v>
      </c>
      <c r="H12" s="1"/>
      <c r="I12" s="1"/>
      <c r="J12" s="1"/>
    </row>
    <row r="13" spans="1:10" ht="15.75">
      <c r="A13" s="26"/>
      <c r="B13" s="1"/>
      <c r="C13" s="1"/>
      <c r="D13" s="1"/>
      <c r="E13" s="1"/>
      <c r="F13" s="37"/>
      <c r="G13" s="45"/>
      <c r="H13" s="1"/>
      <c r="I13" s="1"/>
      <c r="J13" s="1"/>
    </row>
    <row r="14" spans="1:10" ht="15.75">
      <c r="A14" s="26">
        <v>2</v>
      </c>
      <c r="B14" s="1" t="s">
        <v>55</v>
      </c>
      <c r="C14" s="1"/>
      <c r="D14" s="1"/>
      <c r="E14" s="1"/>
      <c r="F14" s="33">
        <v>27505</v>
      </c>
      <c r="G14" s="45" t="s">
        <v>75</v>
      </c>
      <c r="H14" s="1"/>
      <c r="I14" s="1"/>
      <c r="J14" s="1"/>
    </row>
    <row r="15" spans="1:10" ht="15.75">
      <c r="A15" s="26"/>
      <c r="B15" s="1"/>
      <c r="C15" s="1"/>
      <c r="D15" s="1"/>
      <c r="E15" s="1"/>
      <c r="F15" s="37"/>
      <c r="G15" s="45"/>
      <c r="H15" s="1"/>
      <c r="I15" s="1"/>
      <c r="J15" s="1"/>
    </row>
    <row r="16" spans="1:10" ht="15.75">
      <c r="A16" s="26">
        <v>3</v>
      </c>
      <c r="B16" s="1" t="s">
        <v>56</v>
      </c>
      <c r="C16" s="1"/>
      <c r="D16" s="1"/>
      <c r="E16" s="1"/>
      <c r="F16" s="29">
        <f>+F12+F14</f>
        <v>171011</v>
      </c>
      <c r="G16" s="45"/>
      <c r="H16" s="1"/>
      <c r="I16" s="1"/>
      <c r="J16" s="1"/>
    </row>
    <row r="17" spans="1:10" ht="15.75">
      <c r="A17" s="26"/>
      <c r="B17" s="1"/>
      <c r="C17" s="1"/>
      <c r="D17" s="1"/>
      <c r="E17" s="1"/>
      <c r="F17" s="37"/>
      <c r="G17" s="45"/>
      <c r="H17" s="1"/>
      <c r="I17" s="1"/>
      <c r="J17" s="1"/>
    </row>
    <row r="18" spans="1:10" ht="15.75">
      <c r="A18" s="26">
        <v>4</v>
      </c>
      <c r="B18" s="1" t="s">
        <v>58</v>
      </c>
      <c r="C18" s="1"/>
      <c r="D18" s="1"/>
      <c r="E18" s="1"/>
      <c r="F18" s="33">
        <v>3</v>
      </c>
      <c r="G18" s="45" t="s">
        <v>75</v>
      </c>
      <c r="H18" s="1"/>
      <c r="I18" s="1"/>
      <c r="J18" s="1"/>
    </row>
    <row r="19" spans="1:10" ht="15.75">
      <c r="A19" s="26"/>
      <c r="B19" s="1"/>
      <c r="C19" s="1"/>
      <c r="D19" s="1"/>
      <c r="E19" s="1"/>
      <c r="F19" s="37"/>
      <c r="G19" s="45"/>
      <c r="H19" s="1"/>
      <c r="I19" s="1"/>
      <c r="J19" s="1"/>
    </row>
    <row r="20" spans="1:10" ht="15.75">
      <c r="A20" s="26">
        <v>5</v>
      </c>
      <c r="B20" s="1" t="s">
        <v>59</v>
      </c>
      <c r="C20" s="1"/>
      <c r="D20" s="1"/>
      <c r="E20" s="1"/>
      <c r="F20" s="29">
        <f>+F16/F18</f>
        <v>57003.666666666664</v>
      </c>
      <c r="G20" s="45"/>
      <c r="H20" s="1"/>
      <c r="I20" s="1"/>
      <c r="J20" s="1"/>
    </row>
    <row r="21" spans="1:10" ht="15.75">
      <c r="A21" s="26"/>
      <c r="B21" s="1"/>
      <c r="C21" s="1"/>
      <c r="D21" s="1"/>
      <c r="E21" s="1"/>
      <c r="F21" s="37"/>
      <c r="G21" s="45"/>
      <c r="H21" s="1"/>
      <c r="I21" s="1"/>
      <c r="J21" s="1"/>
    </row>
    <row r="22" spans="1:10" ht="15.75">
      <c r="A22" s="26">
        <v>6</v>
      </c>
      <c r="B22" s="1" t="s">
        <v>57</v>
      </c>
      <c r="C22" s="1"/>
      <c r="D22" s="1"/>
      <c r="E22" s="1"/>
      <c r="F22" s="33">
        <f>+'LY-R1'!D34</f>
        <v>73660</v>
      </c>
      <c r="G22" s="45" t="s">
        <v>75</v>
      </c>
      <c r="H22" s="1"/>
      <c r="I22" s="1"/>
      <c r="J22" s="1"/>
    </row>
    <row r="23" spans="1:10" ht="15.75">
      <c r="A23" s="26"/>
      <c r="B23" s="1"/>
      <c r="C23" s="1"/>
      <c r="D23" s="1"/>
      <c r="E23" s="1"/>
      <c r="F23" s="37"/>
      <c r="G23" s="45"/>
      <c r="H23" s="1"/>
      <c r="I23" s="1"/>
      <c r="J23" s="1"/>
    </row>
    <row r="24" spans="1:10" ht="15.75">
      <c r="A24" s="26">
        <v>7</v>
      </c>
      <c r="B24" s="1" t="s">
        <v>51</v>
      </c>
      <c r="C24" s="1"/>
      <c r="D24" s="1"/>
      <c r="E24" s="1"/>
      <c r="F24" s="46">
        <f>+F22-F20</f>
        <v>16656.333333333336</v>
      </c>
      <c r="G24" s="45"/>
      <c r="H24" s="1"/>
      <c r="I24" s="1"/>
      <c r="J24" s="1"/>
    </row>
    <row r="25" spans="1:10" ht="15.75">
      <c r="A25" s="26"/>
      <c r="B25" s="1"/>
      <c r="C25" s="1"/>
      <c r="D25" s="1"/>
      <c r="E25" s="1"/>
      <c r="F25" s="37"/>
      <c r="G25" s="45"/>
      <c r="H25" s="1"/>
      <c r="I25" s="1"/>
      <c r="J25" s="1"/>
    </row>
    <row r="26" spans="1:10" ht="15.7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>
      <c r="A27" s="1"/>
      <c r="B27" s="1" t="s">
        <v>74</v>
      </c>
      <c r="C27" s="1"/>
      <c r="D27" s="1"/>
      <c r="E27" s="1"/>
      <c r="F27" s="1"/>
      <c r="G27" s="1"/>
      <c r="H27" s="1"/>
      <c r="I27" s="1"/>
      <c r="J27" s="1"/>
    </row>
    <row r="28" spans="1:10" ht="15.75">
      <c r="A28" s="1"/>
      <c r="B28" s="1" t="s">
        <v>131</v>
      </c>
      <c r="C28" s="1"/>
      <c r="D28" s="1"/>
      <c r="E28" s="1"/>
      <c r="F28" s="1"/>
      <c r="G28" s="1"/>
      <c r="H28" s="1"/>
      <c r="I28" s="1"/>
      <c r="J28" s="1"/>
    </row>
    <row r="29" spans="1:10" ht="15.75">
      <c r="A29" s="1"/>
      <c r="B29" s="1" t="s">
        <v>87</v>
      </c>
      <c r="C29" s="1"/>
      <c r="D29" s="1"/>
      <c r="E29" s="1"/>
      <c r="F29" s="1"/>
      <c r="G29" s="1"/>
      <c r="H29" s="1"/>
      <c r="I29" s="1"/>
      <c r="J29" s="1"/>
    </row>
    <row r="30" spans="1:10" ht="15.7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8"/>
  <sheetViews>
    <sheetView workbookViewId="0">
      <selection activeCell="E22" sqref="E22"/>
    </sheetView>
  </sheetViews>
  <sheetFormatPr defaultRowHeight="15"/>
  <cols>
    <col min="2" max="5" width="12.7109375" customWidth="1"/>
  </cols>
  <sheetData>
    <row r="1" spans="1:8" ht="15.75">
      <c r="A1" s="1"/>
      <c r="B1" s="1"/>
      <c r="C1" s="1"/>
      <c r="D1" s="1"/>
      <c r="E1" s="1" t="s">
        <v>179</v>
      </c>
      <c r="F1" s="1"/>
      <c r="G1" s="1"/>
      <c r="H1" s="1"/>
    </row>
    <row r="2" spans="1:8" ht="15.75">
      <c r="A2" s="1"/>
      <c r="B2" s="1"/>
      <c r="C2" s="1"/>
      <c r="D2" s="1"/>
      <c r="E2" s="1" t="s">
        <v>132</v>
      </c>
      <c r="F2" s="1"/>
      <c r="G2" s="1"/>
      <c r="H2" s="1"/>
    </row>
    <row r="3" spans="1:8" ht="15.75">
      <c r="A3" s="1"/>
      <c r="B3" s="1"/>
      <c r="C3" s="1"/>
      <c r="D3" s="1"/>
      <c r="E3" s="1"/>
      <c r="F3" s="1"/>
      <c r="G3" s="1"/>
      <c r="H3" s="1"/>
    </row>
    <row r="4" spans="1:8" ht="15.75">
      <c r="A4" s="1"/>
      <c r="B4" s="10" t="s">
        <v>37</v>
      </c>
      <c r="C4" s="10"/>
      <c r="D4" s="10"/>
      <c r="E4" s="10"/>
      <c r="F4" s="10"/>
      <c r="G4" s="1"/>
      <c r="H4" s="1"/>
    </row>
    <row r="5" spans="1:8" ht="15.75">
      <c r="A5" s="1"/>
      <c r="B5" s="10" t="s">
        <v>38</v>
      </c>
      <c r="C5" s="10"/>
      <c r="D5" s="10"/>
      <c r="E5" s="10"/>
      <c r="F5" s="10"/>
      <c r="G5" s="1"/>
      <c r="H5" s="1"/>
    </row>
    <row r="6" spans="1:8" ht="15.75">
      <c r="A6" s="1"/>
      <c r="B6" s="10" t="s">
        <v>39</v>
      </c>
      <c r="C6" s="10"/>
      <c r="D6" s="10"/>
      <c r="E6" s="10"/>
      <c r="F6" s="10"/>
      <c r="G6" s="1"/>
      <c r="H6" s="1"/>
    </row>
    <row r="7" spans="1:8" ht="15.75">
      <c r="A7" s="1"/>
      <c r="B7" s="10" t="s">
        <v>98</v>
      </c>
      <c r="C7" s="10"/>
      <c r="D7" s="10"/>
      <c r="E7" s="10"/>
      <c r="F7" s="10"/>
      <c r="G7" s="1"/>
      <c r="H7" s="1"/>
    </row>
    <row r="8" spans="1:8" ht="15.75">
      <c r="A8" s="1"/>
      <c r="B8" s="1"/>
      <c r="C8" s="1"/>
      <c r="D8" s="1"/>
      <c r="E8" s="1"/>
      <c r="F8" s="1"/>
      <c r="G8" s="1"/>
      <c r="H8" s="1"/>
    </row>
    <row r="9" spans="1:8" ht="15.75">
      <c r="A9" s="26"/>
      <c r="B9" s="1"/>
      <c r="C9" s="1"/>
      <c r="D9" s="1"/>
      <c r="E9" s="1"/>
      <c r="F9" s="1"/>
      <c r="G9" s="1"/>
      <c r="H9" s="1"/>
    </row>
    <row r="10" spans="1:8" ht="15.75">
      <c r="A10" s="20"/>
      <c r="H10" s="1"/>
    </row>
    <row r="11" spans="1:8" ht="15.75">
      <c r="A11" s="26">
        <v>1</v>
      </c>
      <c r="B11" s="28" t="s">
        <v>99</v>
      </c>
      <c r="C11" s="28"/>
      <c r="D11" s="28"/>
      <c r="E11" s="29">
        <f>+'LY-R1'!H15</f>
        <v>2182808</v>
      </c>
      <c r="F11" s="30" t="s">
        <v>72</v>
      </c>
      <c r="G11" s="1"/>
      <c r="H11" s="1"/>
    </row>
    <row r="12" spans="1:8" ht="15.75">
      <c r="A12" s="26">
        <v>2</v>
      </c>
      <c r="B12" s="28" t="s">
        <v>100</v>
      </c>
      <c r="C12" s="28"/>
      <c r="D12" s="28"/>
      <c r="E12" s="28">
        <f>+'LY-R1'!H45+'LY-R1'!H46+'LY-R1'!H47+'LY-R1'!H48+'LY-R1'!H51+'LY-R1'!H29+'LY-R1'!H43</f>
        <v>1799557.6184237385</v>
      </c>
      <c r="F12" s="30" t="s">
        <v>72</v>
      </c>
      <c r="G12" s="1"/>
      <c r="H12" s="1"/>
    </row>
    <row r="13" spans="1:8" ht="15.75">
      <c r="A13" s="26">
        <v>3</v>
      </c>
      <c r="B13" s="28" t="s">
        <v>101</v>
      </c>
      <c r="C13" s="28"/>
      <c r="D13" s="28"/>
      <c r="E13" s="32">
        <f>+'LY-R1'!H61</f>
        <v>171809</v>
      </c>
      <c r="F13" s="30" t="s">
        <v>72</v>
      </c>
      <c r="G13" s="1"/>
      <c r="H13" s="1"/>
    </row>
    <row r="14" spans="1:8" ht="15.75">
      <c r="A14" s="26">
        <v>4</v>
      </c>
      <c r="B14" s="28" t="s">
        <v>63</v>
      </c>
      <c r="C14" s="28"/>
      <c r="D14" s="28"/>
      <c r="E14" s="29">
        <f>+E11-E12-E13</f>
        <v>211441.38157626148</v>
      </c>
      <c r="F14" s="30"/>
      <c r="G14" s="1"/>
      <c r="H14" s="1"/>
    </row>
    <row r="15" spans="1:8" ht="15.75">
      <c r="A15" s="26"/>
      <c r="B15" s="28"/>
      <c r="C15" s="28"/>
      <c r="D15" s="28"/>
      <c r="E15" s="28"/>
      <c r="F15" s="30"/>
      <c r="G15" s="1"/>
      <c r="H15" s="1"/>
    </row>
    <row r="16" spans="1:8" ht="15.75">
      <c r="A16" s="88">
        <v>5</v>
      </c>
      <c r="B16" s="6" t="s">
        <v>64</v>
      </c>
      <c r="C16" s="6"/>
      <c r="D16" s="6"/>
      <c r="E16" s="7">
        <f>0.06*E14</f>
        <v>12686.482894575689</v>
      </c>
      <c r="F16" s="17" t="s">
        <v>75</v>
      </c>
      <c r="G16" s="1"/>
      <c r="H16" s="1"/>
    </row>
    <row r="17" spans="1:8" ht="15.75">
      <c r="A17" s="26"/>
      <c r="B17" s="28"/>
      <c r="C17" s="28"/>
      <c r="D17" s="28"/>
      <c r="E17" s="28"/>
      <c r="F17" s="30"/>
      <c r="G17" s="1"/>
      <c r="H17" s="1"/>
    </row>
    <row r="18" spans="1:8" ht="15.75">
      <c r="A18" s="26">
        <v>6</v>
      </c>
      <c r="B18" s="28" t="s">
        <v>65</v>
      </c>
      <c r="C18" s="28"/>
      <c r="D18" s="28"/>
      <c r="E18" s="29">
        <f>+E14-E16</f>
        <v>198754.89868168579</v>
      </c>
      <c r="F18" s="30"/>
      <c r="G18" s="1"/>
      <c r="H18" s="1"/>
    </row>
    <row r="19" spans="1:8" ht="15.75">
      <c r="A19" s="26"/>
      <c r="B19" s="28"/>
      <c r="C19" s="28"/>
      <c r="D19" s="28"/>
      <c r="E19" s="28"/>
      <c r="F19" s="30"/>
      <c r="G19" s="1"/>
      <c r="H19" s="1"/>
    </row>
    <row r="20" spans="1:8" ht="15.75">
      <c r="A20" s="26">
        <v>7</v>
      </c>
      <c r="B20" s="28" t="s">
        <v>66</v>
      </c>
      <c r="C20" s="28"/>
      <c r="D20" s="28"/>
      <c r="E20" s="32">
        <f>0.34*E18</f>
        <v>67576.665551773171</v>
      </c>
      <c r="F20" s="30" t="s">
        <v>75</v>
      </c>
      <c r="G20" s="1"/>
      <c r="H20" s="1"/>
    </row>
    <row r="21" spans="1:8" ht="15.75">
      <c r="A21" s="26"/>
      <c r="B21" s="28"/>
      <c r="C21" s="28"/>
      <c r="D21" s="28"/>
      <c r="E21" s="28"/>
      <c r="F21" s="28"/>
      <c r="G21" s="1"/>
      <c r="H21" s="1"/>
    </row>
    <row r="22" spans="1:8" ht="15.75">
      <c r="A22" s="26">
        <v>8</v>
      </c>
      <c r="B22" s="28" t="s">
        <v>67</v>
      </c>
      <c r="C22" s="28"/>
      <c r="D22" s="28"/>
      <c r="E22" s="46">
        <f>+E16+E20</f>
        <v>80263.14844634886</v>
      </c>
      <c r="F22" s="28"/>
      <c r="G22" s="1"/>
      <c r="H22" s="1"/>
    </row>
    <row r="23" spans="1:8" ht="15.75">
      <c r="A23" s="26"/>
      <c r="B23" s="28"/>
      <c r="C23" s="28"/>
      <c r="D23" s="28"/>
      <c r="E23" s="28"/>
      <c r="F23" s="28"/>
      <c r="G23" s="1"/>
      <c r="H23" s="1"/>
    </row>
    <row r="24" spans="1:8" ht="15.75">
      <c r="A24" s="26"/>
      <c r="B24" s="28"/>
      <c r="C24" s="28"/>
      <c r="D24" s="28"/>
      <c r="E24" s="28"/>
      <c r="F24" s="28"/>
      <c r="G24" s="1"/>
      <c r="H24" s="1"/>
    </row>
    <row r="25" spans="1:8" ht="15.75">
      <c r="A25" s="26"/>
      <c r="B25" s="28"/>
      <c r="C25" s="28"/>
      <c r="D25" s="28"/>
      <c r="E25" s="28"/>
      <c r="F25" s="28"/>
      <c r="G25" s="1"/>
      <c r="H25" s="1"/>
    </row>
    <row r="26" spans="1:8" ht="15.75">
      <c r="A26" s="26"/>
      <c r="B26" s="28" t="s">
        <v>74</v>
      </c>
      <c r="C26" s="28"/>
      <c r="D26" s="28"/>
      <c r="E26" s="28"/>
      <c r="F26" s="28"/>
      <c r="G26" s="1"/>
      <c r="H26" s="1"/>
    </row>
    <row r="27" spans="1:8" ht="15.75">
      <c r="A27" s="28"/>
      <c r="B27" s="28" t="s">
        <v>102</v>
      </c>
      <c r="C27" s="28"/>
      <c r="D27" s="28"/>
      <c r="E27" s="28"/>
      <c r="F27" s="28"/>
      <c r="G27" s="1"/>
      <c r="H27" s="1"/>
    </row>
    <row r="28" spans="1:8" ht="15.75">
      <c r="A28" s="28"/>
      <c r="B28" s="28" t="s">
        <v>103</v>
      </c>
      <c r="C28" s="28"/>
      <c r="D28" s="28"/>
      <c r="E28" s="28"/>
      <c r="F28" s="28"/>
      <c r="G28" s="1"/>
      <c r="H28" s="1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G31"/>
  <sheetViews>
    <sheetView view="pageBreakPreview" zoomScale="60" zoomScaleNormal="100" workbookViewId="0">
      <selection activeCell="B29" sqref="B29"/>
    </sheetView>
  </sheetViews>
  <sheetFormatPr defaultRowHeight="15"/>
  <cols>
    <col min="1" max="1" width="4" style="115" bestFit="1" customWidth="1"/>
    <col min="2" max="2" width="12.7109375" style="115" customWidth="1"/>
    <col min="3" max="3" width="19.140625" style="115" customWidth="1"/>
    <col min="4" max="5" width="12.7109375" style="115" customWidth="1"/>
    <col min="6" max="6" width="20.42578125" style="115" customWidth="1"/>
    <col min="7" max="7" width="16.85546875" style="115" customWidth="1"/>
    <col min="8" max="16384" width="9.140625" style="115"/>
  </cols>
  <sheetData>
    <row r="1" spans="1:7" ht="15.75">
      <c r="A1" s="113"/>
      <c r="B1" s="114" t="s">
        <v>37</v>
      </c>
      <c r="C1" s="113"/>
      <c r="D1" s="113"/>
      <c r="F1" s="113"/>
      <c r="G1" s="116" t="s">
        <v>212</v>
      </c>
    </row>
    <row r="2" spans="1:7" ht="15.75">
      <c r="A2" s="113"/>
      <c r="B2" s="114" t="s">
        <v>38</v>
      </c>
      <c r="C2" s="113"/>
      <c r="D2" s="113"/>
      <c r="F2" s="113"/>
      <c r="G2" s="116" t="s">
        <v>190</v>
      </c>
    </row>
    <row r="3" spans="1:7" ht="15.75">
      <c r="A3" s="113"/>
      <c r="B3" s="114" t="s">
        <v>39</v>
      </c>
      <c r="C3" s="113"/>
      <c r="D3" s="113"/>
      <c r="E3" s="113"/>
      <c r="F3" s="113"/>
      <c r="G3" s="113"/>
    </row>
    <row r="4" spans="1:7" ht="15.75">
      <c r="A4" s="113"/>
      <c r="B4" s="114" t="s">
        <v>114</v>
      </c>
      <c r="C4" s="113"/>
      <c r="D4" s="113"/>
      <c r="E4" s="113"/>
      <c r="F4" s="113"/>
      <c r="G4" s="113"/>
    </row>
    <row r="5" spans="1:7" ht="15.75">
      <c r="A5" s="113"/>
      <c r="C5" s="113"/>
      <c r="D5" s="113"/>
      <c r="E5" s="113"/>
      <c r="F5" s="113"/>
      <c r="G5" s="113"/>
    </row>
    <row r="6" spans="1:7" ht="15.75">
      <c r="A6" s="113"/>
      <c r="C6" s="113"/>
      <c r="D6" s="113"/>
      <c r="E6" s="113"/>
      <c r="F6" s="113"/>
      <c r="G6" s="113"/>
    </row>
    <row r="7" spans="1:7" ht="15.75">
      <c r="A7" s="113"/>
      <c r="C7" s="113"/>
      <c r="D7" s="113"/>
      <c r="E7" s="113"/>
      <c r="F7" s="113"/>
      <c r="G7" s="113"/>
    </row>
    <row r="8" spans="1:7" ht="15.75">
      <c r="A8" s="113"/>
      <c r="B8" s="113"/>
      <c r="C8" s="113"/>
      <c r="D8" s="113"/>
      <c r="E8" s="113"/>
      <c r="F8" s="113"/>
      <c r="G8" s="113"/>
    </row>
    <row r="9" spans="1:7" ht="15.75">
      <c r="A9" s="113"/>
      <c r="B9" s="113"/>
      <c r="C9" s="113"/>
      <c r="D9" s="113"/>
      <c r="E9" s="113"/>
      <c r="F9" s="113"/>
      <c r="G9" s="113"/>
    </row>
    <row r="10" spans="1:7" ht="15.75">
      <c r="A10" s="113"/>
      <c r="B10" s="113"/>
      <c r="C10" s="113"/>
      <c r="D10" s="113"/>
      <c r="E10" s="113"/>
      <c r="F10" s="113"/>
      <c r="G10" s="113"/>
    </row>
    <row r="11" spans="1:7" ht="15.75">
      <c r="A11" s="142"/>
      <c r="B11" s="113"/>
      <c r="C11" s="113"/>
      <c r="D11" s="113"/>
      <c r="E11" s="113"/>
      <c r="F11" s="117" t="s">
        <v>72</v>
      </c>
      <c r="G11" s="117"/>
    </row>
    <row r="12" spans="1:7" ht="15.75">
      <c r="A12" s="142">
        <v>1</v>
      </c>
      <c r="B12" s="113" t="s">
        <v>43</v>
      </c>
      <c r="C12" s="113"/>
      <c r="D12" s="113"/>
      <c r="E12" s="113"/>
      <c r="F12" s="122">
        <f>+'LY-R1'!H55</f>
        <v>1879820.7668700875</v>
      </c>
      <c r="G12" s="122"/>
    </row>
    <row r="13" spans="1:7" ht="15.75">
      <c r="A13" s="142">
        <v>2</v>
      </c>
      <c r="B13" s="113" t="s">
        <v>44</v>
      </c>
      <c r="C13" s="113"/>
      <c r="D13" s="113"/>
      <c r="E13" s="113"/>
      <c r="F13" s="102">
        <f>+'LY-R1'!H49+'LY-R1'!H50</f>
        <v>80263.14844634886</v>
      </c>
      <c r="G13" s="143"/>
    </row>
    <row r="14" spans="1:7" ht="15.75">
      <c r="A14" s="142">
        <v>3</v>
      </c>
      <c r="B14" s="113" t="s">
        <v>45</v>
      </c>
      <c r="C14" s="113"/>
      <c r="D14" s="113"/>
      <c r="E14" s="113"/>
      <c r="F14" s="144">
        <f>+F12-F13</f>
        <v>1799557.6184237385</v>
      </c>
      <c r="G14" s="145"/>
    </row>
    <row r="15" spans="1:7" ht="15.75">
      <c r="A15" s="142">
        <v>4</v>
      </c>
      <c r="B15" s="113" t="s">
        <v>46</v>
      </c>
      <c r="C15" s="113"/>
      <c r="D15" s="113"/>
      <c r="E15" s="113"/>
      <c r="F15" s="126">
        <v>0.88</v>
      </c>
      <c r="G15" s="146" t="s">
        <v>75</v>
      </c>
    </row>
    <row r="16" spans="1:7" ht="15.75">
      <c r="A16" s="142">
        <v>5</v>
      </c>
      <c r="B16" s="113" t="s">
        <v>47</v>
      </c>
      <c r="C16" s="113"/>
      <c r="D16" s="113"/>
      <c r="E16" s="113"/>
      <c r="F16" s="144">
        <f>+F14/F15</f>
        <v>2044951.8391178846</v>
      </c>
      <c r="G16" s="145"/>
    </row>
    <row r="17" spans="1:7" ht="15.75">
      <c r="A17" s="142">
        <v>6</v>
      </c>
      <c r="B17" s="113" t="s">
        <v>48</v>
      </c>
      <c r="C17" s="113"/>
      <c r="D17" s="113"/>
      <c r="E17" s="113"/>
      <c r="F17" s="147">
        <f>+F14</f>
        <v>1799557.6184237385</v>
      </c>
      <c r="G17" s="148"/>
    </row>
    <row r="18" spans="1:7" ht="15.75">
      <c r="A18" s="142">
        <v>7</v>
      </c>
      <c r="B18" s="113" t="s">
        <v>49</v>
      </c>
      <c r="C18" s="113"/>
      <c r="D18" s="113"/>
      <c r="E18" s="113"/>
      <c r="F18" s="144">
        <f>+F16-F17</f>
        <v>245394.22069414612</v>
      </c>
      <c r="G18" s="145"/>
    </row>
    <row r="19" spans="1:7" ht="15.75">
      <c r="A19" s="142">
        <v>8</v>
      </c>
      <c r="B19" s="113" t="s">
        <v>146</v>
      </c>
      <c r="C19" s="113"/>
      <c r="D19" s="113"/>
      <c r="E19" s="113"/>
      <c r="F19" s="91">
        <f>+'LY-R1'!H63</f>
        <v>132908.23312991252</v>
      </c>
      <c r="G19" s="149"/>
    </row>
    <row r="20" spans="1:7" ht="15.75">
      <c r="A20" s="142">
        <v>9</v>
      </c>
      <c r="B20" s="113" t="s">
        <v>147</v>
      </c>
      <c r="C20" s="113"/>
      <c r="D20" s="113"/>
      <c r="E20" s="113"/>
      <c r="F20" s="144">
        <f>+F19-F18</f>
        <v>-112485.9875642336</v>
      </c>
      <c r="G20" s="145"/>
    </row>
    <row r="21" spans="1:7" ht="15.75">
      <c r="A21" s="142">
        <v>10</v>
      </c>
      <c r="B21" s="113" t="s">
        <v>50</v>
      </c>
      <c r="C21" s="113"/>
      <c r="D21" s="113"/>
      <c r="E21" s="113"/>
      <c r="F21" s="150">
        <f>+'Sch 14'!D26</f>
        <v>1.6442266266839944</v>
      </c>
      <c r="G21" s="133" t="s">
        <v>85</v>
      </c>
    </row>
    <row r="22" spans="1:7" ht="18">
      <c r="A22" s="142">
        <v>11</v>
      </c>
      <c r="B22" s="113" t="s">
        <v>230</v>
      </c>
      <c r="C22" s="113"/>
      <c r="D22" s="113"/>
      <c r="E22" s="113"/>
      <c r="F22" s="151">
        <f>+F20*F21</f>
        <v>-184952.45588195755</v>
      </c>
      <c r="G22" s="152"/>
    </row>
    <row r="23" spans="1:7" ht="15.75">
      <c r="A23" s="142"/>
      <c r="B23" s="113"/>
      <c r="C23" s="113"/>
      <c r="D23" s="113"/>
      <c r="E23" s="113"/>
      <c r="F23" s="122"/>
      <c r="G23" s="122"/>
    </row>
    <row r="24" spans="1:7" ht="15.75">
      <c r="A24" s="142"/>
      <c r="B24" s="113"/>
      <c r="C24" s="113"/>
      <c r="D24" s="113"/>
      <c r="E24" s="113"/>
      <c r="F24" s="152"/>
      <c r="G24" s="152"/>
    </row>
    <row r="25" spans="1:7" ht="15.75">
      <c r="A25" s="142"/>
      <c r="B25" s="153"/>
      <c r="C25" s="113"/>
      <c r="D25" s="113"/>
      <c r="E25" s="113"/>
      <c r="F25" s="154"/>
      <c r="G25" s="144"/>
    </row>
    <row r="26" spans="1:7" ht="15.75">
      <c r="A26" s="142"/>
      <c r="B26" s="113" t="s">
        <v>74</v>
      </c>
      <c r="C26" s="113"/>
      <c r="D26" s="113"/>
      <c r="E26" s="113"/>
      <c r="F26" s="152"/>
      <c r="G26" s="152"/>
    </row>
    <row r="27" spans="1:7" ht="15.75">
      <c r="A27" s="142"/>
      <c r="B27" s="113" t="s">
        <v>249</v>
      </c>
      <c r="C27" s="113"/>
      <c r="D27" s="113"/>
      <c r="E27" s="113"/>
      <c r="F27" s="155"/>
      <c r="G27" s="103"/>
    </row>
    <row r="28" spans="1:7" ht="15.75">
      <c r="A28" s="142"/>
      <c r="B28" s="113" t="s">
        <v>135</v>
      </c>
      <c r="C28" s="113"/>
      <c r="D28" s="113"/>
      <c r="E28" s="113"/>
      <c r="F28" s="156"/>
      <c r="G28" s="156"/>
    </row>
    <row r="29" spans="1:7" ht="15.75">
      <c r="A29" s="142"/>
      <c r="B29" s="113" t="s">
        <v>229</v>
      </c>
      <c r="C29" s="113"/>
      <c r="D29" s="113"/>
      <c r="E29" s="113"/>
      <c r="F29" s="113"/>
      <c r="G29" s="113"/>
    </row>
    <row r="30" spans="1:7" ht="15.75">
      <c r="A30" s="142"/>
      <c r="B30" s="113"/>
      <c r="C30" s="113"/>
      <c r="D30" s="113"/>
      <c r="E30" s="113"/>
      <c r="F30" s="113"/>
      <c r="G30" s="113"/>
    </row>
    <row r="31" spans="1:7" ht="15.75">
      <c r="A31" s="113"/>
      <c r="B31" s="113"/>
      <c r="C31" s="113"/>
      <c r="D31" s="113"/>
      <c r="E31" s="113"/>
      <c r="F31" s="113"/>
      <c r="G31" s="113"/>
    </row>
  </sheetData>
  <pageMargins left="0.7" right="0.7" top="0.75" bottom="0.75" header="0.3" footer="0.3"/>
  <pageSetup scale="9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F28"/>
  <sheetViews>
    <sheetView view="pageBreakPreview" zoomScaleNormal="100" zoomScaleSheetLayoutView="100" workbookViewId="0">
      <selection activeCell="J33" sqref="J33"/>
    </sheetView>
  </sheetViews>
  <sheetFormatPr defaultRowHeight="15"/>
  <cols>
    <col min="1" max="1" width="2.7109375" bestFit="1" customWidth="1"/>
    <col min="2" max="2" width="12.7109375" customWidth="1"/>
    <col min="3" max="3" width="30.7109375" customWidth="1"/>
    <col min="4" max="5" width="12.7109375" customWidth="1"/>
  </cols>
  <sheetData>
    <row r="1" spans="1:6" ht="15.75">
      <c r="A1" s="1"/>
      <c r="B1" s="10" t="s">
        <v>37</v>
      </c>
      <c r="C1" s="1"/>
      <c r="D1" s="1"/>
      <c r="E1" s="1"/>
      <c r="F1" s="1"/>
    </row>
    <row r="2" spans="1:6" ht="15.75">
      <c r="A2" s="1"/>
      <c r="B2" s="10" t="s">
        <v>38</v>
      </c>
      <c r="C2" s="1"/>
      <c r="D2" s="1"/>
      <c r="E2" s="1"/>
      <c r="F2" s="1"/>
    </row>
    <row r="3" spans="1:6" ht="15.75">
      <c r="A3" s="1"/>
      <c r="B3" s="10" t="s">
        <v>39</v>
      </c>
      <c r="C3" s="1"/>
      <c r="D3" s="1"/>
      <c r="E3" s="1"/>
      <c r="F3" s="1"/>
    </row>
    <row r="4" spans="1:6" ht="15.75">
      <c r="A4" s="1"/>
      <c r="B4" s="10" t="s">
        <v>129</v>
      </c>
      <c r="C4" s="1"/>
      <c r="D4" s="1"/>
      <c r="E4" s="1"/>
      <c r="F4" s="1"/>
    </row>
    <row r="5" spans="1:6" ht="15.75">
      <c r="A5" s="1"/>
      <c r="C5" s="1"/>
      <c r="D5" s="1"/>
      <c r="E5" s="1"/>
      <c r="F5" s="1"/>
    </row>
    <row r="6" spans="1:6" ht="15.75">
      <c r="A6" s="1"/>
      <c r="C6" s="89" t="s">
        <v>222</v>
      </c>
      <c r="D6" s="1"/>
      <c r="E6" s="1"/>
      <c r="F6" s="1"/>
    </row>
    <row r="7" spans="1:6" ht="15.75">
      <c r="A7" s="1"/>
      <c r="B7" s="1"/>
      <c r="C7" s="1"/>
      <c r="D7" s="1"/>
      <c r="E7" s="27"/>
      <c r="F7" s="1"/>
    </row>
    <row r="8" spans="1:6" ht="15.75">
      <c r="A8" s="1"/>
      <c r="B8" s="1"/>
      <c r="C8" s="1"/>
      <c r="D8" s="25"/>
      <c r="E8" s="27"/>
      <c r="F8" s="1"/>
    </row>
    <row r="9" spans="1:6" ht="15.75">
      <c r="A9" s="1"/>
      <c r="B9" s="1"/>
      <c r="C9" s="1"/>
      <c r="D9" s="1"/>
      <c r="E9" s="1"/>
      <c r="F9" s="1"/>
    </row>
    <row r="10" spans="1:6" ht="15.75">
      <c r="A10" s="1"/>
      <c r="B10" s="1"/>
      <c r="C10" s="1"/>
      <c r="D10" s="1"/>
      <c r="E10" s="1"/>
      <c r="F10" s="1"/>
    </row>
    <row r="11" spans="1:6" ht="15.75">
      <c r="A11" s="38">
        <v>1</v>
      </c>
      <c r="B11" s="39" t="s">
        <v>174</v>
      </c>
      <c r="C11" s="30"/>
      <c r="D11" s="40">
        <v>132717</v>
      </c>
      <c r="E11" s="30" t="s">
        <v>72</v>
      </c>
      <c r="F11" s="1"/>
    </row>
    <row r="12" spans="1:6" ht="15.75">
      <c r="A12" s="38">
        <v>2</v>
      </c>
      <c r="B12" s="39" t="s">
        <v>175</v>
      </c>
      <c r="C12" s="30"/>
      <c r="D12" s="111">
        <v>1272</v>
      </c>
      <c r="E12" s="30" t="s">
        <v>72</v>
      </c>
      <c r="F12" s="1"/>
    </row>
    <row r="13" spans="1:6" s="92" customFormat="1" ht="15.75">
      <c r="A13" s="38">
        <v>3</v>
      </c>
      <c r="B13" s="39" t="s">
        <v>219</v>
      </c>
      <c r="C13" s="30"/>
      <c r="D13" s="111">
        <v>29879</v>
      </c>
      <c r="E13" s="30" t="s">
        <v>72</v>
      </c>
      <c r="F13" s="89"/>
    </row>
    <row r="14" spans="1:6" ht="15.75">
      <c r="A14" s="38"/>
      <c r="B14" s="39"/>
      <c r="C14" s="30"/>
      <c r="D14" s="42"/>
      <c r="E14" s="30"/>
      <c r="F14" s="1"/>
    </row>
    <row r="15" spans="1:6" ht="15.75">
      <c r="A15" s="21">
        <v>4</v>
      </c>
      <c r="B15" s="39" t="s">
        <v>220</v>
      </c>
      <c r="C15" s="30"/>
      <c r="D15" s="40">
        <f>SUM(D11:D14)</f>
        <v>163868</v>
      </c>
      <c r="E15" s="30"/>
      <c r="F15" s="1"/>
    </row>
    <row r="16" spans="1:6" ht="15.75">
      <c r="A16" s="38"/>
      <c r="B16" s="39"/>
      <c r="C16" s="30"/>
      <c r="D16" s="42"/>
      <c r="E16" s="30"/>
      <c r="F16" s="1"/>
    </row>
    <row r="17" spans="1:6" ht="18">
      <c r="A17" s="38">
        <v>5</v>
      </c>
      <c r="B17" s="19" t="s">
        <v>127</v>
      </c>
      <c r="C17" s="2"/>
      <c r="D17" s="86">
        <f>+D15-(D15)</f>
        <v>0</v>
      </c>
      <c r="E17" s="17" t="s">
        <v>75</v>
      </c>
      <c r="F17" s="1"/>
    </row>
    <row r="18" spans="1:6" ht="15.75">
      <c r="A18" s="38"/>
      <c r="B18" s="39"/>
      <c r="C18" s="28"/>
      <c r="D18" s="42"/>
      <c r="E18" s="30"/>
      <c r="F18" s="1"/>
    </row>
    <row r="19" spans="1:6" ht="15.75">
      <c r="A19" s="38"/>
      <c r="B19" s="39"/>
      <c r="C19" s="28"/>
      <c r="D19" s="44"/>
      <c r="E19" s="30"/>
      <c r="F19" s="1"/>
    </row>
    <row r="20" spans="1:6" ht="15.75">
      <c r="A20" s="38"/>
      <c r="B20" s="39"/>
      <c r="C20" s="28"/>
      <c r="D20" s="42"/>
      <c r="E20" s="43"/>
      <c r="F20" s="1"/>
    </row>
    <row r="21" spans="1:6" ht="15.75">
      <c r="A21" s="38"/>
      <c r="B21" s="39"/>
      <c r="C21" s="28"/>
      <c r="D21" s="44"/>
      <c r="E21" s="28"/>
      <c r="F21" s="1"/>
    </row>
    <row r="22" spans="1:6" ht="15.75">
      <c r="A22" s="28"/>
      <c r="B22" s="39"/>
      <c r="C22" s="28"/>
      <c r="D22" s="42"/>
      <c r="E22" s="28"/>
      <c r="F22" s="1"/>
    </row>
    <row r="23" spans="1:6" ht="15.75">
      <c r="A23" s="28"/>
      <c r="B23" s="28"/>
      <c r="C23" s="28"/>
      <c r="D23" s="28"/>
      <c r="E23" s="28"/>
      <c r="F23" s="1"/>
    </row>
    <row r="24" spans="1:6" ht="15.75">
      <c r="A24" s="28"/>
      <c r="B24" s="28" t="s">
        <v>74</v>
      </c>
      <c r="C24" s="28"/>
      <c r="D24" s="28"/>
      <c r="E24" s="28"/>
      <c r="F24" s="1"/>
    </row>
    <row r="25" spans="1:6" ht="15.75">
      <c r="A25" s="28"/>
      <c r="B25" s="28" t="s">
        <v>128</v>
      </c>
      <c r="C25" s="28"/>
      <c r="D25" s="28"/>
      <c r="E25" s="28"/>
      <c r="F25" s="1"/>
    </row>
    <row r="26" spans="1:6" ht="15.75">
      <c r="A26" s="28"/>
      <c r="B26" s="28" t="s">
        <v>221</v>
      </c>
      <c r="C26" s="28"/>
      <c r="D26" s="28"/>
      <c r="E26" s="28"/>
      <c r="F26" s="1"/>
    </row>
    <row r="27" spans="1:6" ht="15.75">
      <c r="A27" s="28"/>
      <c r="B27" s="28"/>
      <c r="C27" s="28"/>
      <c r="D27" s="28"/>
      <c r="E27" s="28"/>
      <c r="F27" s="1"/>
    </row>
    <row r="28" spans="1:6" ht="15.75">
      <c r="A28" s="1"/>
      <c r="B28" s="1"/>
      <c r="C28" s="1"/>
      <c r="D28" s="1"/>
      <c r="E28" s="1"/>
      <c r="F28" s="1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T1:BB39"/>
  <sheetViews>
    <sheetView topLeftCell="AT1" workbookViewId="0">
      <selection activeCell="J33" sqref="J33"/>
    </sheetView>
  </sheetViews>
  <sheetFormatPr defaultRowHeight="15"/>
  <cols>
    <col min="50" max="50" width="22.7109375" customWidth="1"/>
    <col min="51" max="51" width="12.7109375" customWidth="1"/>
  </cols>
  <sheetData>
    <row r="1" spans="46:54" ht="15.75">
      <c r="AT1" s="1"/>
      <c r="AU1" s="1"/>
      <c r="AV1" s="1"/>
      <c r="AW1" s="1"/>
      <c r="AX1" s="1"/>
      <c r="AY1" s="1" t="s">
        <v>179</v>
      </c>
      <c r="AZ1" s="1"/>
      <c r="BA1" s="1"/>
      <c r="BB1" s="1"/>
    </row>
    <row r="2" spans="46:54" ht="15.75">
      <c r="AT2" s="1"/>
      <c r="AU2" s="1"/>
      <c r="AV2" s="1"/>
      <c r="AW2" s="1"/>
      <c r="AX2" s="1"/>
      <c r="AY2" s="1" t="s">
        <v>136</v>
      </c>
      <c r="AZ2" s="1"/>
      <c r="BA2" s="1"/>
      <c r="BB2" s="1"/>
    </row>
    <row r="3" spans="46:54" ht="15.75">
      <c r="AT3" s="1"/>
      <c r="AU3" s="10" t="s">
        <v>37</v>
      </c>
      <c r="AV3" s="1"/>
      <c r="AW3" s="1"/>
      <c r="AX3" s="1"/>
      <c r="AY3" s="1"/>
      <c r="AZ3" s="1"/>
      <c r="BA3" s="1"/>
      <c r="BB3" s="1"/>
    </row>
    <row r="4" spans="46:54" ht="15.75">
      <c r="AT4" s="1"/>
      <c r="AU4" s="10" t="s">
        <v>38</v>
      </c>
      <c r="AV4" s="1"/>
      <c r="AW4" s="1"/>
      <c r="AX4" s="1"/>
      <c r="AY4" s="1"/>
      <c r="AZ4" s="1"/>
      <c r="BA4" s="1"/>
      <c r="BB4" s="1"/>
    </row>
    <row r="5" spans="46:54" ht="15.75">
      <c r="AT5" s="1"/>
      <c r="AU5" s="10" t="s">
        <v>39</v>
      </c>
      <c r="AV5" s="1"/>
      <c r="AW5" s="1"/>
      <c r="AX5" s="1"/>
      <c r="AY5" s="1"/>
      <c r="AZ5" s="1"/>
      <c r="BA5" s="1"/>
      <c r="BB5" s="1"/>
    </row>
    <row r="6" spans="46:54" ht="15.75">
      <c r="AT6" s="1"/>
      <c r="AU6" s="10" t="s">
        <v>115</v>
      </c>
      <c r="AV6" s="1"/>
      <c r="AW6" s="1"/>
      <c r="AX6" s="1"/>
      <c r="AY6" s="1"/>
      <c r="AZ6" s="1"/>
      <c r="BA6" s="1"/>
      <c r="BB6" s="1"/>
    </row>
    <row r="7" spans="46:54" ht="15.75">
      <c r="AT7" s="1"/>
      <c r="AU7" s="1"/>
      <c r="AV7" s="1"/>
      <c r="AW7" s="1"/>
      <c r="AX7" s="1"/>
      <c r="AY7" s="1"/>
      <c r="AZ7" s="1"/>
      <c r="BA7" s="1"/>
      <c r="BB7" s="1"/>
    </row>
    <row r="8" spans="46:54" ht="15.75">
      <c r="AT8" s="26"/>
      <c r="AU8" s="48" t="s">
        <v>117</v>
      </c>
      <c r="AV8" s="49"/>
      <c r="AW8" s="49"/>
      <c r="AX8" s="1"/>
      <c r="AY8" s="4" t="s">
        <v>72</v>
      </c>
      <c r="AZ8" s="1"/>
      <c r="BA8" s="1"/>
      <c r="BB8" s="1"/>
    </row>
    <row r="9" spans="46:54" ht="15.75">
      <c r="AT9" s="26">
        <v>1</v>
      </c>
      <c r="AU9" s="50">
        <v>5810</v>
      </c>
      <c r="AV9" s="51" t="s">
        <v>159</v>
      </c>
      <c r="AW9" s="51"/>
      <c r="AX9" s="1"/>
      <c r="AY9" s="51">
        <v>5374.7</v>
      </c>
      <c r="AZ9" s="1"/>
      <c r="BA9" s="1"/>
      <c r="BB9" s="1"/>
    </row>
    <row r="10" spans="46:54" ht="15.75">
      <c r="AT10" s="26">
        <v>2</v>
      </c>
      <c r="AU10" s="48">
        <v>5815</v>
      </c>
      <c r="AV10" s="51" t="s">
        <v>160</v>
      </c>
      <c r="AW10" s="52"/>
      <c r="AX10" s="1"/>
      <c r="AY10" s="34">
        <v>3.22</v>
      </c>
      <c r="AZ10" s="1"/>
      <c r="BA10" s="1"/>
      <c r="BB10" s="1"/>
    </row>
    <row r="11" spans="46:54" ht="15.75">
      <c r="AT11" s="58">
        <v>3</v>
      </c>
      <c r="AU11" s="50">
        <v>5825</v>
      </c>
      <c r="AV11" s="51" t="s">
        <v>161</v>
      </c>
      <c r="AW11" s="51"/>
      <c r="AX11" s="1"/>
      <c r="AY11" s="34">
        <v>1208.8900000000001</v>
      </c>
      <c r="AZ11" s="1"/>
      <c r="BA11" s="1"/>
      <c r="BB11" s="1"/>
    </row>
    <row r="12" spans="46:54" ht="15.75">
      <c r="AT12" s="26">
        <v>4</v>
      </c>
      <c r="AU12" s="50">
        <v>5870</v>
      </c>
      <c r="AV12" s="29" t="s">
        <v>162</v>
      </c>
      <c r="AW12" s="34"/>
      <c r="AX12" s="1"/>
      <c r="AY12" s="34">
        <v>157.03</v>
      </c>
      <c r="AZ12" s="1"/>
      <c r="BA12" s="1"/>
      <c r="BB12" s="1"/>
    </row>
    <row r="13" spans="46:54" ht="15.75">
      <c r="AT13" s="58">
        <v>5</v>
      </c>
      <c r="AU13" s="48">
        <v>5890</v>
      </c>
      <c r="AV13" s="29" t="s">
        <v>163</v>
      </c>
      <c r="AW13" s="49"/>
      <c r="AX13" s="1"/>
      <c r="AY13" s="34">
        <v>134.04</v>
      </c>
      <c r="AZ13" s="1"/>
      <c r="BA13" s="1"/>
      <c r="BB13" s="1"/>
    </row>
    <row r="14" spans="46:54" ht="15.75">
      <c r="AT14" s="26">
        <v>6</v>
      </c>
      <c r="AU14" s="50">
        <v>6015</v>
      </c>
      <c r="AV14" s="51" t="s">
        <v>164</v>
      </c>
      <c r="AW14" s="29"/>
      <c r="AX14" s="1"/>
      <c r="AY14" s="34">
        <v>941.54</v>
      </c>
      <c r="AZ14" s="1"/>
      <c r="BA14" s="1"/>
      <c r="BB14" s="1"/>
    </row>
    <row r="15" spans="46:54" ht="15.75">
      <c r="AT15" s="58">
        <v>7</v>
      </c>
      <c r="AU15" s="48">
        <v>6045</v>
      </c>
      <c r="AV15" s="51" t="s">
        <v>165</v>
      </c>
      <c r="AW15" s="49"/>
      <c r="AX15" s="1"/>
      <c r="AY15" s="34">
        <v>1452.58</v>
      </c>
      <c r="AZ15" s="1"/>
      <c r="BA15" s="1"/>
      <c r="BB15" s="1"/>
    </row>
    <row r="16" spans="46:54" ht="15.75">
      <c r="AT16" s="26">
        <v>8</v>
      </c>
      <c r="AU16" s="50">
        <v>6185</v>
      </c>
      <c r="AV16" s="51" t="s">
        <v>166</v>
      </c>
      <c r="AW16" s="51"/>
      <c r="AX16" s="1"/>
      <c r="AY16" s="34">
        <v>5379.62</v>
      </c>
      <c r="AZ16" s="1"/>
      <c r="BA16" s="1"/>
      <c r="BB16" s="1"/>
    </row>
    <row r="17" spans="46:54" ht="15.75">
      <c r="AT17" s="58">
        <v>9</v>
      </c>
      <c r="AU17" s="48">
        <v>6190</v>
      </c>
      <c r="AV17" s="51" t="s">
        <v>168</v>
      </c>
      <c r="AW17" s="49"/>
      <c r="AX17" s="1"/>
      <c r="AY17" s="34">
        <v>1417.01</v>
      </c>
      <c r="AZ17" s="1"/>
      <c r="BA17" s="1"/>
      <c r="BB17" s="1"/>
    </row>
    <row r="18" spans="46:54" ht="15.75">
      <c r="AT18" s="26">
        <v>10</v>
      </c>
      <c r="AU18" s="50">
        <v>6195</v>
      </c>
      <c r="AV18" s="51" t="s">
        <v>167</v>
      </c>
      <c r="AW18" s="51"/>
      <c r="AX18" s="1"/>
      <c r="AY18" s="34">
        <v>1361.85</v>
      </c>
      <c r="AZ18" s="1"/>
      <c r="BA18" s="1"/>
      <c r="BB18" s="1"/>
    </row>
    <row r="19" spans="46:54" ht="15.75">
      <c r="AT19" s="26">
        <v>11</v>
      </c>
      <c r="AU19" s="50">
        <v>6200</v>
      </c>
      <c r="AV19" s="51" t="s">
        <v>169</v>
      </c>
      <c r="AW19" s="54"/>
      <c r="AX19" s="1"/>
      <c r="AY19" s="34">
        <v>3749.22</v>
      </c>
      <c r="AZ19" s="1"/>
      <c r="BA19" s="1"/>
      <c r="BB19" s="1"/>
    </row>
    <row r="20" spans="46:54" ht="15.75">
      <c r="AT20" s="58">
        <v>12</v>
      </c>
      <c r="AU20" s="50">
        <v>6205</v>
      </c>
      <c r="AV20" s="51" t="s">
        <v>170</v>
      </c>
      <c r="AW20" s="1"/>
      <c r="AX20" s="1"/>
      <c r="AY20" s="34">
        <v>558.39</v>
      </c>
      <c r="AZ20" s="1"/>
      <c r="BA20" s="1"/>
      <c r="BB20" s="1"/>
    </row>
    <row r="21" spans="46:54" ht="15.75">
      <c r="AT21" s="26">
        <v>13</v>
      </c>
      <c r="AU21" s="50">
        <v>6207</v>
      </c>
      <c r="AV21" s="51" t="s">
        <v>171</v>
      </c>
      <c r="AW21" s="1"/>
      <c r="AX21" s="1"/>
      <c r="AY21" s="55">
        <v>169.27</v>
      </c>
      <c r="AZ21" s="1"/>
      <c r="BA21" s="1"/>
      <c r="BB21" s="1"/>
    </row>
    <row r="22" spans="46:54" ht="15.75">
      <c r="AT22" s="58"/>
      <c r="AU22" s="1"/>
      <c r="AV22" s="1"/>
      <c r="AW22" s="1"/>
      <c r="AX22" s="1"/>
      <c r="AY22" s="34"/>
      <c r="AZ22" s="1"/>
      <c r="BA22" s="1"/>
      <c r="BB22" s="1"/>
    </row>
    <row r="23" spans="46:54" ht="15.75">
      <c r="AT23" s="26">
        <v>14</v>
      </c>
      <c r="AU23" s="51" t="s">
        <v>118</v>
      </c>
      <c r="AW23" s="1"/>
      <c r="AX23" s="1"/>
      <c r="AY23" s="51">
        <f>SUM(AY9:AY21)</f>
        <v>21907.360000000001</v>
      </c>
      <c r="AZ23" s="1"/>
      <c r="BA23" s="1"/>
      <c r="BB23" s="1"/>
    </row>
    <row r="24" spans="46:54" ht="15.75">
      <c r="AT24" s="58"/>
      <c r="AU24" s="1"/>
      <c r="AW24" s="1"/>
      <c r="AX24" s="1"/>
      <c r="AY24" s="1"/>
      <c r="AZ24" s="1"/>
      <c r="BA24" s="1"/>
      <c r="BB24" s="1"/>
    </row>
    <row r="25" spans="46:54" ht="15.75">
      <c r="AT25" s="26">
        <v>15</v>
      </c>
      <c r="AU25" s="51" t="s">
        <v>172</v>
      </c>
      <c r="AW25" s="1"/>
      <c r="AX25" s="1"/>
      <c r="AY25" s="49">
        <f>134652+10740+21739</f>
        <v>167131</v>
      </c>
      <c r="AZ25" s="4" t="s">
        <v>75</v>
      </c>
      <c r="BA25" s="1"/>
      <c r="BB25" s="1"/>
    </row>
    <row r="26" spans="46:54" ht="15.75">
      <c r="AT26" s="26"/>
      <c r="AU26" s="1"/>
      <c r="AV26" s="1"/>
      <c r="AW26" s="1"/>
      <c r="AX26" s="1"/>
      <c r="AY26" s="56"/>
      <c r="AZ26" s="4"/>
      <c r="BA26" s="1"/>
      <c r="BB26" s="1"/>
    </row>
    <row r="27" spans="46:54" ht="15.75">
      <c r="AT27" s="26">
        <v>16</v>
      </c>
      <c r="AU27" t="s">
        <v>173</v>
      </c>
      <c r="AY27" s="87">
        <v>-29879</v>
      </c>
      <c r="AZ27" s="4" t="s">
        <v>85</v>
      </c>
      <c r="BA27" s="1"/>
      <c r="BB27" s="1"/>
    </row>
    <row r="28" spans="46:54" ht="15.75">
      <c r="AT28" s="26"/>
      <c r="AZ28" s="1"/>
      <c r="BA28" s="1"/>
      <c r="BB28" s="1"/>
    </row>
    <row r="29" spans="46:54" ht="15.75">
      <c r="AT29" s="26">
        <v>17</v>
      </c>
      <c r="AU29" s="1" t="s">
        <v>120</v>
      </c>
      <c r="AV29" s="1"/>
      <c r="AW29" s="1"/>
      <c r="AX29" s="1"/>
      <c r="AY29" s="57">
        <f>SUM(AY23:AY27)</f>
        <v>159159.35999999999</v>
      </c>
      <c r="AZ29" s="1"/>
      <c r="BA29" s="1"/>
      <c r="BB29" s="1"/>
    </row>
    <row r="30" spans="46:54" ht="15.75">
      <c r="AZ30" s="1"/>
      <c r="BA30" s="1"/>
      <c r="BB30" s="1"/>
    </row>
    <row r="31" spans="46:54" ht="15.75">
      <c r="AT31" s="1"/>
      <c r="AU31" s="1"/>
      <c r="AV31" s="1"/>
      <c r="AW31" s="1"/>
      <c r="AX31" s="1"/>
      <c r="AY31" s="1"/>
      <c r="AZ31" s="1"/>
      <c r="BA31" s="1"/>
      <c r="BB31" s="1"/>
    </row>
    <row r="32" spans="46:54" ht="15.75">
      <c r="AT32" s="1"/>
      <c r="AU32" s="1"/>
      <c r="AV32" s="1"/>
      <c r="AW32" s="1"/>
      <c r="AX32" s="1"/>
      <c r="AY32" s="1"/>
      <c r="AZ32" s="1"/>
      <c r="BA32" s="1"/>
      <c r="BB32" s="1"/>
    </row>
    <row r="33" spans="46:54" ht="15.75">
      <c r="AT33" s="1"/>
      <c r="AU33" s="1"/>
      <c r="AV33" s="1"/>
      <c r="AW33" s="1"/>
      <c r="AX33" s="1"/>
      <c r="AY33" s="1"/>
      <c r="AZ33" s="1"/>
      <c r="BA33" s="1"/>
      <c r="BB33" s="1"/>
    </row>
    <row r="34" spans="46:54" ht="15.75">
      <c r="AT34" s="1"/>
      <c r="AU34" s="1" t="s">
        <v>74</v>
      </c>
      <c r="AV34" s="1"/>
      <c r="AW34" s="1"/>
      <c r="AY34" s="1"/>
      <c r="AZ34" s="1"/>
      <c r="BA34" s="1"/>
      <c r="BB34" s="1"/>
    </row>
    <row r="35" spans="46:54" ht="15.75">
      <c r="AT35" s="1"/>
      <c r="AU35" s="1" t="s">
        <v>119</v>
      </c>
      <c r="AV35" s="1"/>
      <c r="AW35" s="1"/>
      <c r="AY35" s="1"/>
      <c r="AZ35" s="1"/>
      <c r="BA35" s="1"/>
      <c r="BB35" s="1"/>
    </row>
    <row r="36" spans="46:54" ht="15.75">
      <c r="AT36" s="1"/>
      <c r="AU36" s="1" t="s">
        <v>121</v>
      </c>
      <c r="AV36" s="1"/>
      <c r="AW36" s="1"/>
      <c r="AY36" s="1"/>
      <c r="AZ36" s="1"/>
      <c r="BA36" s="1"/>
      <c r="BB36" s="1"/>
    </row>
    <row r="37" spans="46:54" ht="15.75">
      <c r="AT37" s="1"/>
      <c r="AU37" s="1" t="s">
        <v>122</v>
      </c>
      <c r="AV37" s="1"/>
      <c r="AW37" s="1"/>
      <c r="AY37" s="1"/>
      <c r="AZ37" s="1"/>
      <c r="BA37" s="1"/>
      <c r="BB37" s="1"/>
    </row>
    <row r="38" spans="46:54" ht="15.75">
      <c r="AT38" s="1"/>
      <c r="AU38" s="1" t="s">
        <v>158</v>
      </c>
      <c r="AV38" s="1"/>
      <c r="AW38" s="1"/>
      <c r="AY38" s="1"/>
      <c r="AZ38" s="1"/>
      <c r="BA38" s="1"/>
      <c r="BB38" s="1"/>
    </row>
    <row r="39" spans="46:54" ht="15.75">
      <c r="AT39" s="1"/>
      <c r="AU39" s="1"/>
      <c r="AV39" s="1"/>
      <c r="AW39" s="1"/>
      <c r="AY39" s="1"/>
      <c r="AZ39" s="1"/>
      <c r="BA39" s="1"/>
      <c r="BB39" s="1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I22"/>
  <sheetViews>
    <sheetView workbookViewId="0">
      <selection activeCell="J33" sqref="J33"/>
    </sheetView>
  </sheetViews>
  <sheetFormatPr defaultRowHeight="15"/>
  <sheetData>
    <row r="1" spans="1:9" ht="15.75">
      <c r="A1" s="1"/>
      <c r="B1" s="1"/>
      <c r="C1" s="1"/>
      <c r="D1" s="1"/>
      <c r="E1" s="1"/>
      <c r="F1" s="1" t="s">
        <v>179</v>
      </c>
      <c r="G1" s="1"/>
      <c r="H1" s="1"/>
      <c r="I1" s="1"/>
    </row>
    <row r="2" spans="1:9" ht="15.75">
      <c r="A2" s="1"/>
      <c r="B2" s="1"/>
      <c r="C2" s="1"/>
      <c r="D2" s="1"/>
      <c r="E2" s="1"/>
      <c r="F2" s="1" t="s">
        <v>133</v>
      </c>
      <c r="G2" s="1"/>
      <c r="H2" s="1"/>
      <c r="I2" s="1"/>
    </row>
    <row r="3" spans="1:9" ht="15.75">
      <c r="A3" s="1"/>
      <c r="B3" s="1"/>
      <c r="C3" s="1"/>
      <c r="D3" s="1"/>
      <c r="E3" s="1"/>
      <c r="F3" s="1"/>
      <c r="G3" s="1"/>
      <c r="H3" s="1"/>
      <c r="I3" s="1"/>
    </row>
    <row r="4" spans="1:9" ht="15.75">
      <c r="A4" s="1"/>
      <c r="B4" s="10" t="s">
        <v>37</v>
      </c>
      <c r="C4" s="1"/>
      <c r="D4" s="1"/>
      <c r="E4" s="1"/>
      <c r="F4" s="1"/>
      <c r="G4" s="1"/>
      <c r="H4" s="1"/>
      <c r="I4" s="1"/>
    </row>
    <row r="5" spans="1:9" ht="15.75">
      <c r="A5" s="1"/>
      <c r="B5" s="10" t="s">
        <v>38</v>
      </c>
      <c r="C5" s="1"/>
      <c r="D5" s="1"/>
      <c r="E5" s="1"/>
      <c r="F5" s="1"/>
      <c r="G5" s="1"/>
      <c r="H5" s="1"/>
      <c r="I5" s="1"/>
    </row>
    <row r="6" spans="1:9" ht="15.75">
      <c r="A6" s="1"/>
      <c r="B6" s="10" t="s">
        <v>39</v>
      </c>
      <c r="C6" s="1"/>
      <c r="D6" s="1"/>
      <c r="E6" s="1"/>
      <c r="F6" s="1"/>
      <c r="G6" s="1"/>
      <c r="H6" s="1"/>
      <c r="I6" s="1"/>
    </row>
    <row r="7" spans="1:9" ht="15.75">
      <c r="A7" s="1"/>
      <c r="B7" s="10" t="s">
        <v>123</v>
      </c>
      <c r="C7" s="1"/>
      <c r="D7" s="1"/>
      <c r="E7" s="1"/>
      <c r="F7" s="1"/>
      <c r="G7" s="1"/>
      <c r="H7" s="1"/>
      <c r="I7" s="1"/>
    </row>
    <row r="8" spans="1:9" ht="15.75">
      <c r="A8" s="1"/>
      <c r="B8" s="1"/>
      <c r="C8" s="1"/>
      <c r="D8" s="1"/>
      <c r="E8" s="1"/>
      <c r="F8" s="1"/>
      <c r="G8" s="4"/>
      <c r="H8" s="1"/>
      <c r="I8" s="1"/>
    </row>
    <row r="9" spans="1:9" ht="15.75">
      <c r="A9" s="1"/>
      <c r="B9" s="1"/>
      <c r="C9" s="1"/>
      <c r="D9" s="1"/>
      <c r="E9" s="1"/>
      <c r="F9" s="1"/>
      <c r="G9" s="1"/>
      <c r="H9" s="1"/>
      <c r="I9" s="1"/>
    </row>
    <row r="10" spans="1:9" ht="15.75">
      <c r="A10" s="1"/>
      <c r="B10" s="1"/>
      <c r="C10" s="1"/>
      <c r="D10" s="1"/>
      <c r="E10" s="1"/>
      <c r="F10" s="1"/>
      <c r="G10" s="1"/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15.75">
      <c r="A12" s="26">
        <v>1</v>
      </c>
      <c r="B12" s="1" t="s">
        <v>177</v>
      </c>
      <c r="C12" s="1"/>
      <c r="D12" s="1"/>
      <c r="E12" s="1"/>
      <c r="F12" s="51">
        <v>160.19</v>
      </c>
      <c r="G12" s="4" t="s">
        <v>72</v>
      </c>
      <c r="H12" s="1"/>
      <c r="I12" s="1"/>
    </row>
    <row r="13" spans="1:9" ht="15.75">
      <c r="A13" s="26"/>
      <c r="B13" s="1"/>
      <c r="C13" s="1"/>
      <c r="D13" s="1"/>
      <c r="E13" s="1"/>
      <c r="F13" s="1"/>
      <c r="G13" s="4"/>
      <c r="H13" s="1"/>
      <c r="I13" s="1"/>
    </row>
    <row r="14" spans="1:9" ht="15.75">
      <c r="A14" s="26">
        <v>2</v>
      </c>
      <c r="B14" s="1" t="s">
        <v>42</v>
      </c>
      <c r="C14" s="1"/>
      <c r="D14" s="1"/>
      <c r="E14" s="1"/>
      <c r="F14" s="59">
        <v>340.2</v>
      </c>
      <c r="G14" s="4" t="s">
        <v>75</v>
      </c>
      <c r="H14" s="1"/>
      <c r="I14" s="1"/>
    </row>
    <row r="15" spans="1:9" ht="15.75">
      <c r="A15" s="26"/>
      <c r="B15" s="1"/>
      <c r="C15" s="1"/>
      <c r="D15" s="1"/>
      <c r="E15" s="1"/>
      <c r="F15" s="1"/>
      <c r="G15" s="1"/>
      <c r="H15" s="1"/>
      <c r="I15" s="1"/>
    </row>
    <row r="16" spans="1:9" ht="15.75">
      <c r="A16" s="26">
        <v>3</v>
      </c>
      <c r="B16" s="1" t="s">
        <v>124</v>
      </c>
      <c r="C16" s="1"/>
      <c r="D16" s="1"/>
      <c r="E16" s="1"/>
      <c r="F16" s="57">
        <f>+F12+F14</f>
        <v>500.39</v>
      </c>
      <c r="G16" s="1"/>
      <c r="H16" s="1"/>
      <c r="I16" s="1"/>
    </row>
    <row r="17" spans="1:9" ht="15.75">
      <c r="A17" s="26"/>
      <c r="B17" s="1"/>
      <c r="C17" s="1"/>
      <c r="D17" s="1"/>
      <c r="E17" s="1"/>
      <c r="F17" s="1"/>
      <c r="G17" s="1"/>
      <c r="H17" s="1"/>
      <c r="I17" s="1"/>
    </row>
    <row r="18" spans="1:9" ht="15.75">
      <c r="A18" s="26"/>
      <c r="B18" s="1"/>
      <c r="C18" s="1"/>
      <c r="D18" s="1"/>
      <c r="E18" s="1"/>
      <c r="F18" s="1"/>
      <c r="G18" s="1"/>
      <c r="H18" s="1"/>
      <c r="I18" s="1"/>
    </row>
    <row r="19" spans="1:9" ht="15.75">
      <c r="A19" s="1"/>
      <c r="B19" s="1" t="s">
        <v>74</v>
      </c>
      <c r="C19" s="1"/>
      <c r="D19" s="1"/>
      <c r="E19" s="1"/>
      <c r="F19" s="1"/>
      <c r="G19" s="1"/>
      <c r="H19" s="1"/>
      <c r="I19" s="1"/>
    </row>
    <row r="20" spans="1:9" ht="15.75">
      <c r="A20" s="1"/>
      <c r="B20" s="1" t="s">
        <v>125</v>
      </c>
      <c r="C20" s="1"/>
      <c r="D20" s="1"/>
      <c r="E20" s="1"/>
      <c r="F20" s="1"/>
      <c r="G20" s="1"/>
      <c r="H20" s="1"/>
      <c r="I20" s="1"/>
    </row>
    <row r="21" spans="1:9" ht="15.75">
      <c r="A21" s="1"/>
      <c r="B21" s="1" t="s">
        <v>126</v>
      </c>
      <c r="C21" s="1"/>
      <c r="D21" s="1"/>
      <c r="E21" s="1"/>
      <c r="F21" s="1"/>
      <c r="G21" s="1"/>
      <c r="H21" s="1"/>
      <c r="I21" s="1"/>
    </row>
    <row r="22" spans="1:9" ht="15.75">
      <c r="A22" s="1"/>
      <c r="B22" s="1"/>
      <c r="C22" s="1"/>
      <c r="D22" s="1"/>
      <c r="E22" s="1"/>
      <c r="F22" s="1"/>
      <c r="G22" s="1"/>
      <c r="H22" s="1"/>
      <c r="I22" s="1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H22"/>
  <sheetViews>
    <sheetView workbookViewId="0">
      <selection activeCell="J33" sqref="J33"/>
    </sheetView>
  </sheetViews>
  <sheetFormatPr defaultRowHeight="15"/>
  <cols>
    <col min="3" max="3" width="9.140625" customWidth="1"/>
    <col min="6" max="6" width="10.28515625" bestFit="1" customWidth="1"/>
  </cols>
  <sheetData>
    <row r="1" spans="1:8" ht="15.75">
      <c r="A1" s="1"/>
      <c r="B1" s="10" t="s">
        <v>37</v>
      </c>
      <c r="C1" s="1"/>
      <c r="D1" s="1"/>
      <c r="E1" s="1"/>
      <c r="G1" s="1"/>
      <c r="H1" s="1" t="s">
        <v>179</v>
      </c>
    </row>
    <row r="2" spans="1:8" ht="15.75">
      <c r="A2" s="1"/>
      <c r="B2" s="10" t="s">
        <v>38</v>
      </c>
      <c r="C2" s="1"/>
      <c r="D2" s="1"/>
      <c r="E2" s="1"/>
      <c r="G2" s="1"/>
      <c r="H2" s="1" t="s">
        <v>149</v>
      </c>
    </row>
    <row r="3" spans="1:8" ht="15.75">
      <c r="A3" s="1"/>
      <c r="B3" s="10" t="s">
        <v>39</v>
      </c>
      <c r="C3" s="1"/>
      <c r="D3" s="1"/>
      <c r="E3" s="1"/>
      <c r="F3" s="1"/>
      <c r="G3" s="1"/>
      <c r="H3" s="1"/>
    </row>
    <row r="4" spans="1:8" ht="15.75">
      <c r="A4" s="1"/>
      <c r="B4" s="10" t="s">
        <v>92</v>
      </c>
      <c r="C4" s="1"/>
      <c r="D4" s="1"/>
      <c r="E4" s="1"/>
      <c r="F4" s="1"/>
      <c r="G4" s="1"/>
      <c r="H4" s="1"/>
    </row>
    <row r="5" spans="1:8" ht="15.75">
      <c r="A5" s="1"/>
      <c r="C5" s="1"/>
      <c r="D5" s="1"/>
      <c r="E5" s="1"/>
      <c r="F5" s="1"/>
      <c r="G5" s="1"/>
      <c r="H5" s="1"/>
    </row>
    <row r="6" spans="1:8" ht="15.75">
      <c r="A6" s="1"/>
      <c r="C6" s="1"/>
      <c r="D6" s="1"/>
      <c r="E6" s="1"/>
      <c r="F6" s="1"/>
      <c r="G6" s="1"/>
      <c r="H6" s="1"/>
    </row>
    <row r="7" spans="1:8" ht="15.75">
      <c r="A7" s="1"/>
      <c r="C7" s="1"/>
      <c r="D7" s="1"/>
      <c r="E7" s="1"/>
      <c r="F7" s="1"/>
      <c r="G7" s="1"/>
      <c r="H7" s="1"/>
    </row>
    <row r="8" spans="1:8" ht="15.75">
      <c r="A8" s="1"/>
      <c r="B8" s="1"/>
      <c r="C8" s="1"/>
      <c r="D8" s="1"/>
      <c r="E8" s="1"/>
      <c r="F8" s="1"/>
      <c r="G8" s="1"/>
      <c r="H8" s="1"/>
    </row>
    <row r="9" spans="1:8" ht="15.75">
      <c r="A9" s="1"/>
      <c r="B9" s="1"/>
      <c r="C9" s="1"/>
      <c r="D9" s="1"/>
      <c r="E9" s="1"/>
      <c r="F9" s="1"/>
      <c r="G9" s="4"/>
      <c r="H9" s="1"/>
    </row>
    <row r="12" spans="1:8" ht="15.75">
      <c r="A12" s="26">
        <v>1</v>
      </c>
      <c r="B12" s="89" t="s">
        <v>228</v>
      </c>
      <c r="C12" s="1"/>
      <c r="D12" s="1"/>
      <c r="E12" s="1"/>
      <c r="F12" s="29">
        <f>'LY-R1'!D45</f>
        <v>281828</v>
      </c>
      <c r="G12" s="36"/>
      <c r="H12" s="1"/>
    </row>
    <row r="13" spans="1:8" ht="15.75">
      <c r="A13" s="26"/>
      <c r="B13" s="1"/>
      <c r="C13" s="1"/>
      <c r="D13" s="1"/>
      <c r="E13" s="1"/>
      <c r="F13" s="1"/>
      <c r="G13" s="4"/>
      <c r="H13" s="1"/>
    </row>
    <row r="14" spans="1:8" ht="15.75">
      <c r="A14" s="26">
        <v>2</v>
      </c>
      <c r="B14" s="1" t="s">
        <v>51</v>
      </c>
      <c r="C14" s="1"/>
      <c r="D14" s="1"/>
      <c r="E14" s="1"/>
      <c r="F14" s="57">
        <v>0</v>
      </c>
      <c r="G14" s="60"/>
      <c r="H14" s="1"/>
    </row>
    <row r="15" spans="1:8" ht="15.75">
      <c r="A15" s="1"/>
      <c r="B15" s="1"/>
      <c r="C15" s="1"/>
      <c r="D15" s="1"/>
      <c r="E15" s="1"/>
      <c r="F15" s="1"/>
      <c r="G15" s="4"/>
      <c r="H15" s="1"/>
    </row>
    <row r="16" spans="1:8" ht="15.75">
      <c r="A16" s="1"/>
      <c r="B16" s="1"/>
      <c r="C16" s="1"/>
      <c r="D16" s="1"/>
      <c r="E16" s="1"/>
      <c r="F16" s="51"/>
      <c r="G16" s="61"/>
      <c r="H16" s="1"/>
    </row>
    <row r="17" spans="1:8" ht="15.75">
      <c r="A17" s="1"/>
      <c r="B17" s="1"/>
      <c r="C17" s="1"/>
      <c r="D17" s="1"/>
      <c r="E17" s="1"/>
      <c r="F17" s="52"/>
      <c r="G17" s="4"/>
      <c r="H17" s="1"/>
    </row>
    <row r="18" spans="1:8" ht="15.75">
      <c r="A18" s="1"/>
      <c r="B18" s="1"/>
      <c r="C18" s="1"/>
      <c r="D18" s="1"/>
      <c r="E18" s="1"/>
      <c r="F18" s="62"/>
      <c r="G18" s="60"/>
      <c r="H18" s="1"/>
    </row>
    <row r="19" spans="1:8" ht="15.75">
      <c r="A19" s="1"/>
      <c r="B19" s="1"/>
      <c r="C19" s="1"/>
      <c r="D19" s="1"/>
      <c r="E19" s="1"/>
      <c r="F19" s="52"/>
      <c r="G19" s="4"/>
      <c r="H19" s="1"/>
    </row>
    <row r="20" spans="1:8" ht="15.75">
      <c r="A20" s="1"/>
      <c r="B20" s="1"/>
      <c r="C20" s="1"/>
      <c r="D20" s="1"/>
      <c r="E20" s="1"/>
      <c r="F20" s="1"/>
      <c r="G20" s="51"/>
      <c r="H20" s="1"/>
    </row>
    <row r="21" spans="1:8" ht="15.75">
      <c r="A21" s="1"/>
      <c r="B21" s="1"/>
      <c r="C21" s="1"/>
      <c r="D21" s="1"/>
      <c r="E21" s="1"/>
      <c r="F21" s="1"/>
      <c r="G21" s="1"/>
      <c r="H21" s="1"/>
    </row>
    <row r="22" spans="1:8" ht="15.75">
      <c r="A22" s="1"/>
      <c r="B22" s="1"/>
      <c r="C22" s="1"/>
      <c r="D22" s="1"/>
      <c r="E22" s="1"/>
      <c r="F22" s="1"/>
      <c r="G22" s="1"/>
      <c r="H22" s="1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G30"/>
  <sheetViews>
    <sheetView workbookViewId="0">
      <selection activeCell="J33" sqref="J33"/>
    </sheetView>
  </sheetViews>
  <sheetFormatPr defaultRowHeight="15"/>
  <cols>
    <col min="2" max="2" width="12.7109375" customWidth="1"/>
    <col min="3" max="3" width="20.7109375" customWidth="1"/>
    <col min="4" max="5" width="12.7109375" customWidth="1"/>
  </cols>
  <sheetData>
    <row r="1" spans="1:7" ht="15.75">
      <c r="A1" s="1"/>
      <c r="B1" s="1"/>
      <c r="C1" s="1"/>
      <c r="D1" s="1" t="s">
        <v>179</v>
      </c>
      <c r="E1" s="1"/>
      <c r="F1" s="1"/>
      <c r="G1" s="1"/>
    </row>
    <row r="2" spans="1:7" ht="15.75">
      <c r="A2" s="1"/>
      <c r="B2" s="1"/>
      <c r="C2" s="1"/>
      <c r="D2" s="1" t="s">
        <v>148</v>
      </c>
      <c r="E2" s="1"/>
      <c r="F2" s="1"/>
      <c r="G2" s="1"/>
    </row>
    <row r="3" spans="1:7" ht="15.75">
      <c r="A3" s="1"/>
      <c r="B3" s="1"/>
      <c r="C3" s="1"/>
      <c r="D3" s="1"/>
      <c r="E3" s="1"/>
      <c r="F3" s="1"/>
      <c r="G3" s="1"/>
    </row>
    <row r="4" spans="1:7" ht="15.75">
      <c r="A4" s="1"/>
      <c r="B4" s="10" t="s">
        <v>37</v>
      </c>
      <c r="C4" s="1"/>
      <c r="D4" s="1"/>
      <c r="E4" s="1"/>
      <c r="F4" s="1"/>
      <c r="G4" s="1"/>
    </row>
    <row r="5" spans="1:7" ht="15.75">
      <c r="A5" s="1"/>
      <c r="B5" s="10" t="s">
        <v>38</v>
      </c>
      <c r="C5" s="1"/>
      <c r="D5" s="1"/>
      <c r="E5" s="1"/>
      <c r="F5" s="1"/>
      <c r="G5" s="1"/>
    </row>
    <row r="6" spans="1:7" ht="15.75">
      <c r="A6" s="1"/>
      <c r="B6" s="10" t="s">
        <v>39</v>
      </c>
      <c r="C6" s="1"/>
      <c r="D6" s="1"/>
      <c r="E6" s="1"/>
      <c r="F6" s="1"/>
      <c r="G6" s="1"/>
    </row>
    <row r="7" spans="1:7" ht="15.75">
      <c r="A7" s="1"/>
      <c r="B7" s="10" t="s">
        <v>97</v>
      </c>
      <c r="C7" s="1"/>
      <c r="D7" s="1"/>
      <c r="E7" s="1"/>
      <c r="F7" s="1"/>
      <c r="G7" s="1"/>
    </row>
    <row r="8" spans="1:7" ht="15.75">
      <c r="A8" s="1"/>
      <c r="B8" s="1"/>
      <c r="C8" s="1"/>
      <c r="D8" s="1"/>
      <c r="E8" s="1"/>
      <c r="F8" s="1"/>
      <c r="G8" s="1"/>
    </row>
    <row r="9" spans="1:7" ht="15.75">
      <c r="A9" s="64"/>
      <c r="B9" s="4"/>
      <c r="C9" s="4"/>
      <c r="D9" s="4"/>
      <c r="E9" s="4"/>
      <c r="F9" s="1"/>
      <c r="G9" s="1"/>
    </row>
    <row r="10" spans="1:7" ht="15.75">
      <c r="A10" s="1"/>
      <c r="B10" s="1"/>
      <c r="C10" s="1"/>
      <c r="D10" s="1"/>
      <c r="E10" s="1"/>
      <c r="F10" s="1"/>
      <c r="G10" s="1"/>
    </row>
    <row r="11" spans="1:7" ht="15.75">
      <c r="A11" s="1"/>
      <c r="B11" s="1"/>
      <c r="C11" s="1"/>
      <c r="D11" s="1"/>
      <c r="E11" s="1"/>
      <c r="F11" s="1"/>
      <c r="G11" s="1"/>
    </row>
    <row r="12" spans="1:7" ht="15.75">
      <c r="A12" s="26">
        <v>1</v>
      </c>
      <c r="B12" s="65" t="s">
        <v>178</v>
      </c>
      <c r="C12" s="36"/>
      <c r="D12" s="40">
        <v>153284</v>
      </c>
      <c r="E12" s="36" t="s">
        <v>72</v>
      </c>
      <c r="F12" s="1"/>
      <c r="G12" s="1"/>
    </row>
    <row r="13" spans="1:7" ht="15.75">
      <c r="A13" s="26"/>
      <c r="B13" s="24"/>
      <c r="C13" s="4"/>
      <c r="D13" s="25"/>
      <c r="E13" s="4"/>
      <c r="F13" s="1"/>
      <c r="G13" s="1"/>
    </row>
    <row r="14" spans="1:7" ht="15.75">
      <c r="A14" s="26">
        <v>2</v>
      </c>
      <c r="B14" s="1" t="s">
        <v>150</v>
      </c>
      <c r="C14" s="1"/>
      <c r="D14" s="33">
        <f>0.15*D12</f>
        <v>22992.6</v>
      </c>
      <c r="E14" s="60" t="s">
        <v>75</v>
      </c>
      <c r="F14" s="1"/>
      <c r="G14" s="1"/>
    </row>
    <row r="15" spans="1:7" ht="15.75">
      <c r="A15" s="26"/>
      <c r="B15" s="1"/>
      <c r="C15" s="1"/>
      <c r="D15" s="1"/>
      <c r="E15" s="4"/>
      <c r="F15" s="1"/>
      <c r="G15" s="1"/>
    </row>
    <row r="16" spans="1:7" ht="15.75">
      <c r="A16" s="26">
        <v>3</v>
      </c>
      <c r="B16" s="1" t="s">
        <v>151</v>
      </c>
      <c r="C16" s="1"/>
      <c r="D16" s="29">
        <f>+D12-D14</f>
        <v>130291.4</v>
      </c>
      <c r="E16" s="61"/>
      <c r="F16" s="1"/>
      <c r="G16" s="1"/>
    </row>
    <row r="17" spans="1:7" ht="15.75">
      <c r="A17" s="64"/>
      <c r="B17" s="1"/>
      <c r="C17" s="1"/>
      <c r="D17" s="1"/>
      <c r="E17" s="4"/>
      <c r="F17" s="1"/>
      <c r="G17" s="1"/>
    </row>
    <row r="18" spans="1:7" ht="15.75">
      <c r="A18" s="26">
        <v>4</v>
      </c>
      <c r="B18" s="66" t="s">
        <v>57</v>
      </c>
      <c r="C18" s="60"/>
      <c r="D18" s="41">
        <f>-'LY-R1'!D48</f>
        <v>120708</v>
      </c>
      <c r="E18" s="60" t="s">
        <v>72</v>
      </c>
      <c r="F18" s="1"/>
      <c r="G18" s="1"/>
    </row>
    <row r="19" spans="1:7" ht="15.75">
      <c r="A19" s="26"/>
      <c r="B19" s="24"/>
      <c r="C19" s="4"/>
      <c r="D19" s="25"/>
      <c r="E19" s="4"/>
      <c r="F19" s="1"/>
      <c r="G19" s="1"/>
    </row>
    <row r="20" spans="1:7" ht="15.75">
      <c r="A20" s="26">
        <v>5</v>
      </c>
      <c r="B20" s="67" t="s">
        <v>51</v>
      </c>
      <c r="C20" s="61"/>
      <c r="D20" s="44">
        <f>+D16-D18</f>
        <v>9583.3999999999942</v>
      </c>
      <c r="E20" s="51"/>
      <c r="F20" s="1"/>
      <c r="G20" s="1"/>
    </row>
    <row r="21" spans="1:7" ht="15.75">
      <c r="A21" s="26"/>
      <c r="B21" s="1"/>
      <c r="C21" s="1"/>
      <c r="D21" s="1"/>
      <c r="E21" s="1"/>
      <c r="F21" s="1"/>
      <c r="G21" s="1"/>
    </row>
    <row r="22" spans="1:7" ht="15.75">
      <c r="A22" s="26"/>
      <c r="B22" s="1"/>
      <c r="C22" s="1"/>
      <c r="D22" s="1"/>
      <c r="E22" s="1"/>
      <c r="F22" s="1"/>
      <c r="G22" s="1"/>
    </row>
    <row r="23" spans="1:7" ht="15.75">
      <c r="A23" s="1"/>
      <c r="B23" s="24"/>
      <c r="C23" s="4"/>
      <c r="D23" s="4"/>
      <c r="E23" s="1"/>
      <c r="F23" s="1"/>
      <c r="G23" s="1"/>
    </row>
    <row r="24" spans="1:7" ht="15.75">
      <c r="A24" s="1"/>
      <c r="B24" s="66" t="s">
        <v>74</v>
      </c>
      <c r="C24" s="60"/>
      <c r="D24" s="60"/>
      <c r="E24" s="1"/>
      <c r="F24" s="1"/>
      <c r="G24" s="1"/>
    </row>
    <row r="25" spans="1:7" ht="15.75">
      <c r="A25" s="1"/>
      <c r="B25" s="24" t="s">
        <v>153</v>
      </c>
      <c r="C25" s="4"/>
      <c r="D25" s="4"/>
      <c r="E25" s="1"/>
      <c r="F25" s="1"/>
      <c r="G25" s="1"/>
    </row>
    <row r="26" spans="1:7" ht="15.75">
      <c r="A26" s="1"/>
      <c r="B26" s="67" t="s">
        <v>154</v>
      </c>
      <c r="C26" s="51"/>
      <c r="D26" s="51"/>
      <c r="E26" s="1"/>
      <c r="F26" s="1"/>
      <c r="G26" s="1"/>
    </row>
    <row r="27" spans="1:7" ht="15.75">
      <c r="A27" s="1"/>
      <c r="B27" s="1" t="s">
        <v>155</v>
      </c>
      <c r="C27" s="1"/>
      <c r="D27" s="1"/>
      <c r="E27" s="1"/>
      <c r="F27" s="1"/>
      <c r="G27" s="1"/>
    </row>
    <row r="28" spans="1:7" ht="15.75">
      <c r="A28" s="1"/>
      <c r="B28" s="24" t="s">
        <v>152</v>
      </c>
      <c r="C28" s="1"/>
      <c r="D28" s="1"/>
      <c r="E28" s="1"/>
      <c r="F28" s="1"/>
      <c r="G28" s="1"/>
    </row>
    <row r="29" spans="1:7" ht="15.75">
      <c r="A29" s="1"/>
      <c r="B29" s="1"/>
      <c r="C29" s="1"/>
      <c r="D29" s="1"/>
      <c r="E29" s="1"/>
      <c r="F29" s="1"/>
      <c r="G29" s="1"/>
    </row>
    <row r="30" spans="1:7" ht="15.75">
      <c r="A30" s="1"/>
      <c r="B30" s="1"/>
      <c r="C30" s="1"/>
      <c r="D30" s="1"/>
      <c r="E30" s="1"/>
      <c r="F30" s="1"/>
      <c r="G30" s="1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F35"/>
  <sheetViews>
    <sheetView workbookViewId="0">
      <selection activeCell="J33" sqref="J33"/>
    </sheetView>
  </sheetViews>
  <sheetFormatPr defaultRowHeight="15"/>
  <cols>
    <col min="2" max="2" width="12.7109375" customWidth="1"/>
    <col min="3" max="3" width="16.7109375" customWidth="1"/>
    <col min="4" max="4" width="14.7109375" customWidth="1"/>
    <col min="5" max="5" width="12.7109375" customWidth="1"/>
  </cols>
  <sheetData>
    <row r="1" spans="1:6" ht="15.75">
      <c r="A1" s="1"/>
      <c r="B1" s="1"/>
      <c r="C1" s="1"/>
      <c r="D1" s="1" t="s">
        <v>179</v>
      </c>
      <c r="E1" s="1"/>
      <c r="F1" s="1"/>
    </row>
    <row r="2" spans="1:6" ht="15.75">
      <c r="A2" s="1"/>
      <c r="B2" s="1"/>
      <c r="C2" s="1"/>
      <c r="D2" s="1" t="s">
        <v>134</v>
      </c>
      <c r="E2" s="1"/>
      <c r="F2" s="1"/>
    </row>
    <row r="3" spans="1:6" ht="15.75">
      <c r="A3" s="1"/>
      <c r="B3" s="1"/>
      <c r="C3" s="1"/>
      <c r="D3" s="1"/>
      <c r="E3" s="1"/>
      <c r="F3" s="1"/>
    </row>
    <row r="4" spans="1:6" ht="15.75">
      <c r="A4" s="1"/>
      <c r="B4" s="10" t="s">
        <v>37</v>
      </c>
      <c r="C4" s="1"/>
      <c r="D4" s="1"/>
      <c r="E4" s="1"/>
      <c r="F4" s="1"/>
    </row>
    <row r="5" spans="1:6" ht="15.75">
      <c r="A5" s="1"/>
      <c r="B5" s="10" t="s">
        <v>38</v>
      </c>
      <c r="C5" s="1"/>
      <c r="D5" s="1"/>
      <c r="E5" s="1"/>
      <c r="F5" s="1"/>
    </row>
    <row r="6" spans="1:6" ht="15.75">
      <c r="A6" s="1"/>
      <c r="B6" s="10" t="s">
        <v>39</v>
      </c>
      <c r="C6" s="1"/>
      <c r="D6" s="1"/>
      <c r="E6" s="1"/>
      <c r="F6" s="1"/>
    </row>
    <row r="7" spans="1:6" ht="15.75">
      <c r="A7" s="1"/>
      <c r="B7" s="10" t="s">
        <v>62</v>
      </c>
      <c r="C7" s="1"/>
      <c r="D7" s="1"/>
      <c r="E7" s="1"/>
      <c r="F7" s="1"/>
    </row>
    <row r="8" spans="1:6" ht="15.75">
      <c r="A8" s="26"/>
      <c r="B8" s="1"/>
      <c r="C8" s="1"/>
      <c r="D8" s="1"/>
      <c r="E8" s="1"/>
      <c r="F8" s="1"/>
    </row>
    <row r="9" spans="1:6" ht="15.75">
      <c r="A9" s="64"/>
      <c r="B9" s="4"/>
      <c r="C9" s="4"/>
      <c r="D9" s="68"/>
      <c r="E9" s="4"/>
      <c r="F9" s="1"/>
    </row>
    <row r="10" spans="1:6" ht="15.75">
      <c r="A10" s="1"/>
      <c r="B10" s="1"/>
      <c r="C10" s="1"/>
      <c r="D10" s="1"/>
      <c r="E10" s="1"/>
      <c r="F10" s="1"/>
    </row>
    <row r="11" spans="1:6" ht="15.75">
      <c r="A11" s="26">
        <v>1</v>
      </c>
      <c r="B11" s="65" t="s">
        <v>61</v>
      </c>
      <c r="C11" s="36"/>
      <c r="D11" s="69">
        <v>21122468</v>
      </c>
      <c r="E11" s="36" t="s">
        <v>72</v>
      </c>
      <c r="F11" s="1"/>
    </row>
    <row r="12" spans="1:6" ht="15.75">
      <c r="A12" s="26"/>
      <c r="B12" s="24"/>
      <c r="C12" s="4"/>
      <c r="D12" s="68"/>
      <c r="E12" s="4"/>
      <c r="F12" s="1"/>
    </row>
    <row r="13" spans="1:6" ht="15.75">
      <c r="A13" s="26">
        <v>2</v>
      </c>
      <c r="B13" s="66" t="s">
        <v>107</v>
      </c>
      <c r="C13" s="60"/>
      <c r="D13" s="70">
        <v>2.7799999999999998E-2</v>
      </c>
      <c r="E13" s="60" t="s">
        <v>75</v>
      </c>
      <c r="F13" s="1"/>
    </row>
    <row r="14" spans="1:6" ht="15.75">
      <c r="A14" s="26"/>
      <c r="B14" s="1"/>
      <c r="C14" s="4"/>
      <c r="D14" s="68"/>
      <c r="E14" s="4"/>
      <c r="F14" s="1"/>
    </row>
    <row r="15" spans="1:6" ht="15.75">
      <c r="A15" s="26">
        <v>3</v>
      </c>
      <c r="B15" s="24" t="s">
        <v>108</v>
      </c>
      <c r="C15" s="61"/>
      <c r="D15" s="71">
        <f>+D11*D13</f>
        <v>587204.61040000001</v>
      </c>
      <c r="E15" s="61"/>
      <c r="F15" s="1"/>
    </row>
    <row r="16" spans="1:6" ht="15.75">
      <c r="A16" s="26"/>
      <c r="B16" s="1"/>
      <c r="C16" s="4"/>
      <c r="D16" s="68"/>
      <c r="E16" s="4"/>
      <c r="F16" s="1"/>
    </row>
    <row r="17" spans="1:6" ht="15.75">
      <c r="A17" s="26">
        <v>4</v>
      </c>
      <c r="B17" s="1" t="s">
        <v>111</v>
      </c>
      <c r="C17" s="1"/>
      <c r="D17" s="47">
        <f>+(100-62.5)%</f>
        <v>0.375</v>
      </c>
      <c r="E17" s="4" t="s">
        <v>85</v>
      </c>
      <c r="F17" s="1"/>
    </row>
    <row r="18" spans="1:6" ht="15.75">
      <c r="A18" s="64"/>
      <c r="B18" s="1"/>
      <c r="C18" s="1"/>
      <c r="D18" s="1"/>
      <c r="E18" s="1"/>
      <c r="F18" s="1"/>
    </row>
    <row r="19" spans="1:6" ht="15.75">
      <c r="A19" s="26">
        <v>5</v>
      </c>
      <c r="B19" s="1" t="s">
        <v>110</v>
      </c>
      <c r="C19" s="1"/>
      <c r="D19" s="72">
        <f>+D15*D17</f>
        <v>220201.72889999999</v>
      </c>
      <c r="E19" s="1"/>
      <c r="F19" s="1"/>
    </row>
    <row r="20" spans="1:6" ht="15.75">
      <c r="A20" s="26"/>
      <c r="B20" s="1"/>
      <c r="C20" s="1"/>
      <c r="D20" s="1"/>
      <c r="E20" s="1"/>
      <c r="F20" s="1"/>
    </row>
    <row r="21" spans="1:6" ht="15.75">
      <c r="A21" s="26">
        <v>6</v>
      </c>
      <c r="B21" s="67" t="s">
        <v>105</v>
      </c>
      <c r="C21" s="60"/>
      <c r="D21" s="70">
        <f>6.6%*0.5244</f>
        <v>3.4610399999999999E-2</v>
      </c>
      <c r="E21" s="60" t="s">
        <v>88</v>
      </c>
      <c r="F21" s="1"/>
    </row>
    <row r="22" spans="1:6" ht="15.75">
      <c r="A22" s="26"/>
      <c r="B22" s="1"/>
      <c r="C22" s="4"/>
      <c r="D22" s="68"/>
      <c r="E22" s="4"/>
      <c r="F22" s="1"/>
    </row>
    <row r="23" spans="1:6" ht="18">
      <c r="A23" s="26">
        <v>7</v>
      </c>
      <c r="B23" s="66" t="s">
        <v>106</v>
      </c>
      <c r="C23" s="51"/>
      <c r="D23" s="73">
        <f>+D21*D19</f>
        <v>7621.2699179205592</v>
      </c>
      <c r="E23" s="51"/>
      <c r="F23" s="1"/>
    </row>
    <row r="24" spans="1:6" ht="15.75">
      <c r="A24" s="1"/>
      <c r="B24" s="1"/>
      <c r="C24" s="1"/>
      <c r="D24" s="1"/>
      <c r="E24" s="1"/>
      <c r="F24" s="1"/>
    </row>
    <row r="25" spans="1:6" ht="15.75">
      <c r="A25" s="1"/>
      <c r="B25" s="1"/>
      <c r="C25" s="1"/>
      <c r="D25" s="1"/>
      <c r="E25" s="1"/>
      <c r="F25" s="1"/>
    </row>
    <row r="26" spans="1:6" ht="15.75">
      <c r="A26" s="1"/>
      <c r="B26" s="1"/>
      <c r="C26" s="1"/>
      <c r="D26" s="68"/>
      <c r="E26" s="1"/>
      <c r="F26" s="1"/>
    </row>
    <row r="27" spans="1:6" ht="15.75">
      <c r="A27" s="1"/>
      <c r="B27" s="1"/>
      <c r="C27" s="1"/>
      <c r="D27" s="68"/>
      <c r="E27" s="1"/>
      <c r="F27" s="1"/>
    </row>
    <row r="28" spans="1:6" ht="15.75">
      <c r="A28" s="1"/>
      <c r="B28" s="1" t="s">
        <v>74</v>
      </c>
      <c r="C28" s="1"/>
      <c r="D28" s="1"/>
      <c r="E28" s="1"/>
      <c r="F28" s="1"/>
    </row>
    <row r="29" spans="1:6" ht="15.75">
      <c r="A29" s="1"/>
      <c r="B29" s="1" t="s">
        <v>93</v>
      </c>
      <c r="C29" s="1"/>
      <c r="D29" s="1"/>
      <c r="E29" s="1"/>
      <c r="F29" s="1"/>
    </row>
    <row r="30" spans="1:6" ht="15.75">
      <c r="A30" s="1"/>
      <c r="B30" s="1" t="s">
        <v>94</v>
      </c>
      <c r="C30" s="1"/>
      <c r="D30" s="1"/>
      <c r="E30" s="1"/>
      <c r="F30" s="1"/>
    </row>
    <row r="31" spans="1:6" ht="15.75">
      <c r="A31" s="1"/>
      <c r="B31" s="1" t="s">
        <v>113</v>
      </c>
      <c r="C31" s="1"/>
      <c r="D31" s="1"/>
      <c r="E31" s="1"/>
      <c r="F31" s="1"/>
    </row>
    <row r="32" spans="1:6" ht="15.75">
      <c r="A32" s="1"/>
      <c r="B32" s="1" t="s">
        <v>112</v>
      </c>
      <c r="C32" s="1"/>
      <c r="D32" s="1"/>
      <c r="E32" s="1"/>
      <c r="F32" s="1"/>
    </row>
    <row r="33" spans="1:6" ht="15.75">
      <c r="A33" s="1"/>
      <c r="B33" s="1" t="s">
        <v>109</v>
      </c>
      <c r="C33" s="1"/>
      <c r="D33" s="1"/>
      <c r="E33" s="1"/>
      <c r="F33" s="1"/>
    </row>
    <row r="34" spans="1:6" ht="15.75">
      <c r="A34" s="1"/>
      <c r="B34" s="1"/>
      <c r="C34" s="1"/>
      <c r="D34" s="1"/>
      <c r="E34" s="1"/>
      <c r="F34" s="1"/>
    </row>
    <row r="35" spans="1:6" ht="15.75">
      <c r="A35" s="1"/>
      <c r="B35" s="1"/>
      <c r="C35" s="1"/>
      <c r="D35" s="1"/>
      <c r="E35" s="1"/>
      <c r="F35" s="1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A1:F33"/>
  <sheetViews>
    <sheetView workbookViewId="0">
      <selection activeCell="J33" sqref="J33"/>
    </sheetView>
  </sheetViews>
  <sheetFormatPr defaultRowHeight="15"/>
  <cols>
    <col min="2" max="2" width="12.7109375" customWidth="1"/>
    <col min="3" max="3" width="18.7109375" customWidth="1"/>
    <col min="4" max="6" width="12.7109375" customWidth="1"/>
  </cols>
  <sheetData>
    <row r="1" spans="1:6" ht="15.75">
      <c r="A1" s="1"/>
      <c r="B1" s="1"/>
      <c r="C1" s="1"/>
      <c r="D1" s="1" t="s">
        <v>179</v>
      </c>
      <c r="E1" s="1"/>
    </row>
    <row r="2" spans="1:6" ht="15.75">
      <c r="A2" s="1"/>
      <c r="B2" s="1"/>
      <c r="C2" s="1"/>
      <c r="D2" s="1" t="s">
        <v>157</v>
      </c>
      <c r="E2" s="1"/>
    </row>
    <row r="3" spans="1:6" ht="15.75">
      <c r="A3" s="1"/>
      <c r="B3" s="1"/>
      <c r="C3" s="1"/>
      <c r="D3" s="1"/>
      <c r="E3" s="1"/>
    </row>
    <row r="4" spans="1:6" ht="15.75">
      <c r="A4" s="1"/>
      <c r="B4" s="10" t="s">
        <v>37</v>
      </c>
      <c r="C4" s="1"/>
      <c r="D4" s="1"/>
      <c r="E4" s="1"/>
    </row>
    <row r="5" spans="1:6" ht="15.75">
      <c r="A5" s="1"/>
      <c r="B5" s="10" t="s">
        <v>38</v>
      </c>
      <c r="C5" s="1"/>
      <c r="D5" s="1"/>
      <c r="E5" s="1"/>
    </row>
    <row r="6" spans="1:6" ht="15.75">
      <c r="A6" s="1"/>
      <c r="B6" s="10" t="s">
        <v>39</v>
      </c>
      <c r="C6" s="1"/>
      <c r="D6" s="1"/>
      <c r="E6" s="1"/>
    </row>
    <row r="7" spans="1:6" ht="15.75">
      <c r="A7" s="1"/>
      <c r="B7" s="10" t="s">
        <v>137</v>
      </c>
      <c r="C7" s="1"/>
      <c r="D7" s="1"/>
      <c r="E7" s="1"/>
    </row>
    <row r="8" spans="1:6" ht="15.75">
      <c r="A8" s="1"/>
      <c r="B8" s="1"/>
      <c r="C8" s="1"/>
      <c r="D8" s="1"/>
      <c r="E8" s="1"/>
    </row>
    <row r="9" spans="1:6" ht="15.75">
      <c r="A9" s="1"/>
      <c r="B9" s="1"/>
      <c r="C9" s="1"/>
      <c r="D9" s="1"/>
      <c r="E9" s="1"/>
    </row>
    <row r="10" spans="1:6" ht="15.75">
      <c r="A10" s="1"/>
      <c r="B10" s="1"/>
      <c r="C10" s="1"/>
      <c r="D10" s="1"/>
      <c r="E10" s="1"/>
    </row>
    <row r="11" spans="1:6" ht="15.75">
      <c r="A11" s="26">
        <v>1</v>
      </c>
      <c r="B11" s="24" t="s">
        <v>68</v>
      </c>
      <c r="C11" s="1"/>
      <c r="D11" s="76">
        <v>1</v>
      </c>
      <c r="E11" s="1"/>
      <c r="F11" s="8"/>
    </row>
    <row r="12" spans="1:6" ht="15.75">
      <c r="A12" s="26"/>
      <c r="B12" s="40"/>
      <c r="C12" s="29"/>
      <c r="D12" s="76"/>
      <c r="E12" s="36"/>
      <c r="F12" s="18"/>
    </row>
    <row r="13" spans="1:6" ht="15.75">
      <c r="A13" s="26">
        <v>2</v>
      </c>
      <c r="B13" s="25" t="s">
        <v>138</v>
      </c>
      <c r="C13" s="53"/>
      <c r="D13" s="77">
        <v>1.8100000000000002E-2</v>
      </c>
      <c r="E13" s="78" t="s">
        <v>72</v>
      </c>
      <c r="F13" s="14"/>
    </row>
    <row r="14" spans="1:6" ht="15.75">
      <c r="A14" s="26">
        <v>3</v>
      </c>
      <c r="B14" s="79" t="s">
        <v>139</v>
      </c>
      <c r="C14" s="51"/>
      <c r="D14" s="80">
        <v>1.583E-3</v>
      </c>
      <c r="E14" s="61" t="s">
        <v>75</v>
      </c>
      <c r="F14" s="22"/>
    </row>
    <row r="15" spans="1:6" ht="15.75">
      <c r="A15" s="26"/>
      <c r="B15" s="81"/>
      <c r="C15" s="74"/>
      <c r="D15" s="77"/>
      <c r="E15" s="74"/>
      <c r="F15" s="16"/>
    </row>
    <row r="16" spans="1:6" ht="15.75">
      <c r="A16" s="26">
        <v>4</v>
      </c>
      <c r="B16" s="79" t="s">
        <v>140</v>
      </c>
      <c r="C16" s="61"/>
      <c r="D16" s="76">
        <f>+D11-D13-D14</f>
        <v>0.98031699999999999</v>
      </c>
      <c r="E16" s="61"/>
      <c r="F16" s="23"/>
    </row>
    <row r="17" spans="1:6" ht="15.75">
      <c r="A17" s="26"/>
      <c r="B17" s="82"/>
      <c r="C17" s="75"/>
      <c r="D17" s="77"/>
      <c r="E17" s="75"/>
      <c r="F17" s="16"/>
    </row>
    <row r="18" spans="1:6" ht="15.75">
      <c r="A18" s="26">
        <v>5</v>
      </c>
      <c r="B18" s="79" t="s">
        <v>141</v>
      </c>
      <c r="C18" s="61"/>
      <c r="D18" s="80">
        <f>0.06*D16</f>
        <v>5.881902E-2</v>
      </c>
      <c r="E18" s="61" t="s">
        <v>75</v>
      </c>
      <c r="F18" s="22"/>
    </row>
    <row r="19" spans="1:6" ht="15.75">
      <c r="A19" s="26"/>
      <c r="B19" s="81"/>
      <c r="C19" s="74"/>
      <c r="D19" s="77"/>
      <c r="E19" s="74"/>
      <c r="F19" s="16"/>
    </row>
    <row r="20" spans="1:6" ht="15.75">
      <c r="A20" s="26">
        <v>6</v>
      </c>
      <c r="B20" s="79" t="s">
        <v>65</v>
      </c>
      <c r="C20" s="61"/>
      <c r="D20" s="76">
        <f>+D16-D18</f>
        <v>0.92149798000000005</v>
      </c>
      <c r="E20" s="61"/>
      <c r="F20" s="9"/>
    </row>
    <row r="21" spans="1:6" ht="15.75">
      <c r="A21" s="26"/>
      <c r="B21" s="83"/>
      <c r="C21" s="35"/>
      <c r="D21" s="76"/>
      <c r="E21" s="35"/>
      <c r="F21" s="23"/>
    </row>
    <row r="22" spans="1:6" ht="15.75">
      <c r="A22" s="26">
        <v>7</v>
      </c>
      <c r="B22" s="82" t="s">
        <v>142</v>
      </c>
      <c r="C22" s="75"/>
      <c r="D22" s="80">
        <f>0.34*D20</f>
        <v>0.31330931320000005</v>
      </c>
      <c r="E22" s="75" t="s">
        <v>75</v>
      </c>
      <c r="F22" s="12"/>
    </row>
    <row r="23" spans="1:6" ht="15.75">
      <c r="A23" s="26"/>
      <c r="B23" s="40"/>
      <c r="C23" s="36"/>
      <c r="D23" s="76"/>
      <c r="E23" s="36"/>
      <c r="F23" s="23"/>
    </row>
    <row r="24" spans="1:6" ht="15.75">
      <c r="A24" s="26">
        <v>8</v>
      </c>
      <c r="B24" s="82" t="s">
        <v>143</v>
      </c>
      <c r="C24" s="75"/>
      <c r="D24" s="77">
        <f>+D20-D22</f>
        <v>0.60818866680000006</v>
      </c>
      <c r="E24" s="75"/>
      <c r="F24" s="16"/>
    </row>
    <row r="25" spans="1:6" ht="15.75">
      <c r="A25" s="26"/>
      <c r="B25" s="79"/>
      <c r="C25" s="61"/>
      <c r="D25" s="76"/>
      <c r="E25" s="61"/>
      <c r="F25" s="23"/>
    </row>
    <row r="26" spans="1:6" ht="18">
      <c r="A26" s="26">
        <v>9</v>
      </c>
      <c r="B26" s="84" t="s">
        <v>137</v>
      </c>
      <c r="C26" s="75"/>
      <c r="D26" s="85">
        <f>+D11/D24</f>
        <v>1.6442266266839944</v>
      </c>
      <c r="E26" s="75"/>
      <c r="F26" s="16"/>
    </row>
    <row r="27" spans="1:6" ht="15.75">
      <c r="A27" s="26"/>
      <c r="B27" s="1"/>
      <c r="C27" s="61"/>
      <c r="D27" s="76"/>
      <c r="E27" s="61"/>
      <c r="F27" s="15"/>
    </row>
    <row r="28" spans="1:6" ht="15.75">
      <c r="A28" s="1"/>
      <c r="B28" s="1"/>
      <c r="C28" s="60"/>
      <c r="D28" s="76"/>
      <c r="E28" s="60"/>
      <c r="F28" s="5"/>
    </row>
    <row r="29" spans="1:6" ht="15.75">
      <c r="A29" s="1"/>
      <c r="B29" s="1"/>
      <c r="C29" s="4"/>
      <c r="D29" s="68"/>
      <c r="E29" s="4"/>
    </row>
    <row r="30" spans="1:6" ht="15.75">
      <c r="A30" s="26"/>
      <c r="B30" s="1" t="s">
        <v>74</v>
      </c>
      <c r="C30" s="1"/>
      <c r="D30" s="1"/>
      <c r="E30" s="1"/>
    </row>
    <row r="31" spans="1:6" ht="15.75">
      <c r="A31" s="4"/>
      <c r="B31" s="25" t="s">
        <v>144</v>
      </c>
      <c r="C31" s="1"/>
      <c r="D31" s="1"/>
      <c r="E31" s="1"/>
    </row>
    <row r="32" spans="1:6" ht="15.75">
      <c r="A32" s="1"/>
      <c r="B32" s="1" t="s">
        <v>145</v>
      </c>
      <c r="C32" s="1"/>
      <c r="D32" s="1"/>
      <c r="E32" s="1"/>
    </row>
    <row r="33" spans="1:5" ht="15.75">
      <c r="A33" s="1"/>
      <c r="B33" s="1"/>
      <c r="C33" s="1"/>
      <c r="D33" s="1"/>
      <c r="E3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15</vt:i4>
      </vt:variant>
    </vt:vector>
  </HeadingPairs>
  <TitlesOfParts>
    <vt:vector size="36" baseType="lpstr">
      <vt:lpstr>LY-R1</vt:lpstr>
      <vt:lpstr>LY-R2</vt:lpstr>
      <vt:lpstr>LY-R3</vt:lpstr>
      <vt:lpstr>LY-R4</vt:lpstr>
      <vt:lpstr>LY-R4A</vt:lpstr>
      <vt:lpstr>345 WSC - KY Pivot</vt:lpstr>
      <vt:lpstr>800 Midwest Region Pivot</vt:lpstr>
      <vt:lpstr>860 State of KY Pivot</vt:lpstr>
      <vt:lpstr>102 RVP Atl Midwest Pivot</vt:lpstr>
      <vt:lpstr>102 without RVP Pivot</vt:lpstr>
      <vt:lpstr>LY-R5</vt:lpstr>
      <vt:lpstr>ACC-4</vt:lpstr>
      <vt:lpstr>ACC-11</vt:lpstr>
      <vt:lpstr>LY-R6</vt:lpstr>
      <vt:lpstr>ACC-3</vt:lpstr>
      <vt:lpstr>ACC-6</vt:lpstr>
      <vt:lpstr>ACC-7</vt:lpstr>
      <vt:lpstr>LYR-8</vt:lpstr>
      <vt:lpstr>ACC-10</vt:lpstr>
      <vt:lpstr>ACC-12</vt:lpstr>
      <vt:lpstr>Sch 14</vt:lpstr>
      <vt:lpstr>'ACC-10'!Print_Area</vt:lpstr>
      <vt:lpstr>'ACC-11'!Print_Area</vt:lpstr>
      <vt:lpstr>'ACC-12'!Print_Area</vt:lpstr>
      <vt:lpstr>'ACC-3'!Print_Area</vt:lpstr>
      <vt:lpstr>'ACC-4'!Print_Area</vt:lpstr>
      <vt:lpstr>'ACC-6'!Print_Area</vt:lpstr>
      <vt:lpstr>'ACC-7'!Print_Area</vt:lpstr>
      <vt:lpstr>'LY-R1'!Print_Area</vt:lpstr>
      <vt:lpstr>'LY-R2'!Print_Area</vt:lpstr>
      <vt:lpstr>'LY-R3'!Print_Area</vt:lpstr>
      <vt:lpstr>'LY-R4'!Print_Area</vt:lpstr>
      <vt:lpstr>'LY-R5'!Print_Area</vt:lpstr>
      <vt:lpstr>'LY-R6'!Print_Area</vt:lpstr>
      <vt:lpstr>'LYR-8'!Print_Area</vt:lpstr>
      <vt:lpstr>'Sch 14'!Print_Area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</dc:creator>
  <cp:lastModifiedBy>Mary Myers</cp:lastModifiedBy>
  <cp:lastPrinted>2014-03-20T19:35:53Z</cp:lastPrinted>
  <dcterms:created xsi:type="dcterms:W3CDTF">2013-12-20T13:56:37Z</dcterms:created>
  <dcterms:modified xsi:type="dcterms:W3CDTF">2014-03-20T19:36:39Z</dcterms:modified>
</cp:coreProperties>
</file>