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055"/>
  </bookViews>
  <sheets>
    <sheet name="PSC DR 3-3 Excerpt Exhibit 4" sheetId="1" r:id="rId1"/>
  </sheet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H19"/>
  <c r="H20"/>
  <c r="H21"/>
  <c r="H22"/>
  <c r="H18"/>
  <c r="J12"/>
  <c r="J13"/>
  <c r="J11"/>
  <c r="E38"/>
  <c r="C18"/>
  <c r="C24" s="1"/>
  <c r="J10"/>
  <c r="H24" l="1"/>
  <c r="H27" s="1"/>
  <c r="H29" s="1"/>
  <c r="J24"/>
  <c r="J27" s="1"/>
  <c r="J30" s="1"/>
  <c r="C27"/>
  <c r="C29" s="1"/>
  <c r="H30" l="1"/>
  <c r="J29"/>
  <c r="C30"/>
</calcChain>
</file>

<file path=xl/sharedStrings.xml><?xml version="1.0" encoding="utf-8"?>
<sst xmlns="http://schemas.openxmlformats.org/spreadsheetml/2006/main" count="55" uniqueCount="35">
  <si>
    <t>w/p [p-4]</t>
  </si>
  <si>
    <t>CALCULATION OF WSC COMPUTERS, DEPRECIATION</t>
  </si>
  <si>
    <t>EXPENSE AND ACCUMULATED DEPRECIATION</t>
  </si>
  <si>
    <t>Test Year Ended December 31, 2012</t>
  </si>
  <si>
    <t>Line No.</t>
  </si>
  <si>
    <t>Item</t>
  </si>
  <si>
    <t>Plant in Service</t>
  </si>
  <si>
    <t>Year in Service</t>
  </si>
  <si>
    <t>Depreciation or Amortization Expense</t>
  </si>
  <si>
    <t>[3]</t>
  </si>
  <si>
    <t>A/D or A/A</t>
  </si>
  <si>
    <t>(a)</t>
  </si>
  <si>
    <t>(b)</t>
  </si>
  <si>
    <t>(c)</t>
  </si>
  <si>
    <t>(d)</t>
  </si>
  <si>
    <t>WATER SERVICE CORPORATION OF KENTUCKY</t>
  </si>
  <si>
    <t>Computer systems cost</t>
  </si>
  <si>
    <t>pre 2001 balance</t>
  </si>
  <si>
    <t>[4]</t>
  </si>
  <si>
    <t>Totals - Computer system</t>
  </si>
  <si>
    <t>WSC Computer system Allocation</t>
  </si>
  <si>
    <t>Computer system - water operations</t>
  </si>
  <si>
    <t>[1]</t>
  </si>
  <si>
    <t>Computer system - sewer operations</t>
  </si>
  <si>
    <t>[2]</t>
  </si>
  <si>
    <t>Column(a) times depreciation rates listed below, unless fully depreciated</t>
  </si>
  <si>
    <t>Months</t>
  </si>
  <si>
    <t>Years</t>
  </si>
  <si>
    <t>Rate</t>
  </si>
  <si>
    <t>Comp Sys</t>
  </si>
  <si>
    <t>Per WSC GL</t>
  </si>
  <si>
    <t>Water allocation based on customer ratio of 100.0%</t>
  </si>
  <si>
    <t>Sewer allocation based on customer ratio of .0%</t>
  </si>
  <si>
    <t>Percentage allocated to WSC of Kentucky</t>
  </si>
  <si>
    <t>excerpt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</si>
</sst>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&quot;[&quot;#&quot;]&quot;"/>
    <numFmt numFmtId="165" formatCode="&quot;Test Year Ended&quot;\ mmmm\ dd\,\ yyyy"/>
    <numFmt numFmtId="166" formatCode="[$-409]mmmm\-yy;@"/>
    <numFmt numFmtId="167" formatCode="#."/>
    <numFmt numFmtId="168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Book Antiqua"/>
      <family val="1"/>
    </font>
    <font>
      <sz val="8"/>
      <name val="Book Antiqua"/>
      <family val="1"/>
    </font>
    <font>
      <u val="singleAccounting"/>
      <sz val="8"/>
      <name val="Arial"/>
      <family val="2"/>
    </font>
    <font>
      <sz val="8"/>
      <name val="Arial"/>
      <family val="2"/>
    </font>
    <font>
      <u val="singleAccounting"/>
      <sz val="8"/>
      <name val="Book Antiqua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" fontId="3" fillId="0" borderId="0" xfId="3" applyNumberFormat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3" applyFont="1" applyAlignment="1">
      <alignment horizontal="right"/>
    </xf>
    <xf numFmtId="0" fontId="4" fillId="0" borderId="0" xfId="3" applyFont="1" applyBorder="1" applyAlignment="1">
      <alignment horizontal="left"/>
    </xf>
    <xf numFmtId="1" fontId="4" fillId="0" borderId="0" xfId="3" applyNumberFormat="1" applyFont="1" applyFill="1" applyAlignment="1">
      <alignment horizontal="center"/>
    </xf>
    <xf numFmtId="165" fontId="4" fillId="0" borderId="0" xfId="3" applyNumberFormat="1" applyFont="1" applyFill="1" applyAlignment="1">
      <alignment horizontal="left"/>
    </xf>
    <xf numFmtId="0" fontId="4" fillId="0" borderId="0" xfId="3" applyFont="1" applyAlignment="1">
      <alignment horizontal="center"/>
    </xf>
    <xf numFmtId="166" fontId="5" fillId="0" borderId="0" xfId="3" applyNumberFormat="1" applyFont="1" applyAlignment="1">
      <alignment horizontal="center" wrapText="1"/>
    </xf>
    <xf numFmtId="164" fontId="6" fillId="0" borderId="0" xfId="3" applyNumberFormat="1" applyFont="1" applyAlignment="1">
      <alignment horizontal="center"/>
    </xf>
    <xf numFmtId="1" fontId="5" fillId="0" borderId="0" xfId="3" applyNumberFormat="1" applyFont="1" applyFill="1" applyAlignment="1">
      <alignment horizontal="center" wrapText="1"/>
    </xf>
    <xf numFmtId="43" fontId="5" fillId="0" borderId="0" xfId="1" applyFont="1" applyAlignment="1">
      <alignment horizontal="center" wrapText="1"/>
    </xf>
    <xf numFmtId="0" fontId="7" fillId="0" borderId="0" xfId="3" applyFont="1" applyAlignment="1">
      <alignment horizontal="center" wrapText="1"/>
    </xf>
    <xf numFmtId="166" fontId="6" fillId="0" borderId="0" xfId="3" applyNumberFormat="1" applyFont="1" applyAlignment="1">
      <alignment horizontal="center"/>
    </xf>
    <xf numFmtId="166" fontId="6" fillId="0" borderId="0" xfId="3" applyNumberFormat="1" applyFont="1"/>
    <xf numFmtId="1" fontId="6" fillId="0" borderId="0" xfId="3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6" fontId="5" fillId="0" borderId="0" xfId="3" applyNumberFormat="1" applyFont="1" applyFill="1"/>
    <xf numFmtId="168" fontId="6" fillId="0" borderId="0" xfId="1" applyNumberFormat="1" applyFont="1"/>
    <xf numFmtId="43" fontId="6" fillId="0" borderId="0" xfId="1" applyFont="1" applyAlignment="1">
      <alignment horizontal="center"/>
    </xf>
    <xf numFmtId="43" fontId="6" fillId="0" borderId="0" xfId="3" applyNumberFormat="1" applyFont="1"/>
    <xf numFmtId="166" fontId="6" fillId="0" borderId="0" xfId="3" quotePrefix="1" applyNumberFormat="1" applyFont="1" applyFill="1"/>
    <xf numFmtId="37" fontId="6" fillId="0" borderId="0" xfId="1" applyNumberFormat="1" applyFont="1" applyFill="1" applyBorder="1" applyProtection="1">
      <protection locked="0"/>
    </xf>
    <xf numFmtId="168" fontId="6" fillId="0" borderId="0" xfId="1" applyNumberFormat="1" applyFont="1" applyAlignment="1">
      <alignment horizontal="center"/>
    </xf>
    <xf numFmtId="0" fontId="6" fillId="0" borderId="0" xfId="3" quotePrefix="1" applyNumberFormat="1" applyFont="1" applyFill="1" applyAlignment="1">
      <alignment horizontal="left"/>
    </xf>
    <xf numFmtId="1" fontId="6" fillId="0" borderId="0" xfId="1" applyNumberFormat="1" applyFont="1" applyFill="1" applyAlignment="1">
      <alignment horizontal="center"/>
    </xf>
    <xf numFmtId="168" fontId="8" fillId="0" borderId="0" xfId="1" applyNumberFormat="1" applyFont="1"/>
    <xf numFmtId="9" fontId="6" fillId="0" borderId="0" xfId="2" applyFont="1"/>
    <xf numFmtId="1" fontId="6" fillId="0" borderId="0" xfId="3" applyNumberFormat="1" applyFont="1" applyFill="1" applyAlignment="1">
      <alignment horizontal="left"/>
    </xf>
    <xf numFmtId="43" fontId="6" fillId="0" borderId="0" xfId="1" applyFont="1"/>
    <xf numFmtId="168" fontId="8" fillId="0" borderId="0" xfId="1" applyNumberFormat="1" applyFont="1" applyFill="1"/>
    <xf numFmtId="43" fontId="5" fillId="0" borderId="0" xfId="1" applyFont="1"/>
    <xf numFmtId="168" fontId="5" fillId="0" borderId="0" xfId="1" applyNumberFormat="1" applyFont="1" applyAlignment="1">
      <alignment horizontal="center"/>
    </xf>
    <xf numFmtId="166" fontId="6" fillId="0" borderId="0" xfId="3" applyNumberFormat="1" applyFont="1" applyFill="1"/>
    <xf numFmtId="10" fontId="6" fillId="0" borderId="0" xfId="2" applyNumberFormat="1" applyFont="1"/>
    <xf numFmtId="167" fontId="5" fillId="0" borderId="0" xfId="1" applyNumberFormat="1" applyFont="1" applyFill="1" applyAlignment="1">
      <alignment horizontal="center"/>
    </xf>
    <xf numFmtId="43" fontId="5" fillId="0" borderId="0" xfId="1" quotePrefix="1" applyFont="1" applyFill="1"/>
    <xf numFmtId="43" fontId="5" fillId="0" borderId="0" xfId="1" applyFont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6" fillId="0" borderId="0" xfId="3" applyNumberFormat="1" applyFont="1"/>
    <xf numFmtId="166" fontId="6" fillId="0" borderId="0" xfId="3" applyNumberFormat="1" applyFont="1" applyAlignment="1">
      <alignment horizontal="right"/>
    </xf>
    <xf numFmtId="1" fontId="6" fillId="0" borderId="0" xfId="3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activeCell="G13" sqref="G13"/>
    </sheetView>
  </sheetViews>
  <sheetFormatPr defaultRowHeight="15"/>
  <cols>
    <col min="1" max="1" width="3.85546875" customWidth="1"/>
    <col min="2" max="2" width="43.140625" customWidth="1"/>
    <col min="3" max="3" width="11.5703125" bestFit="1" customWidth="1"/>
    <col min="4" max="4" width="5" customWidth="1"/>
    <col min="5" max="5" width="7.140625" customWidth="1"/>
    <col min="6" max="6" width="8" bestFit="1" customWidth="1"/>
    <col min="7" max="7" width="3" customWidth="1"/>
    <col min="8" max="8" width="12.7109375" customWidth="1"/>
    <col min="9" max="9" width="3" customWidth="1"/>
    <col min="10" max="10" width="12.140625" customWidth="1"/>
    <col min="11" max="11" width="4.140625" customWidth="1"/>
    <col min="15" max="15" width="10.42578125" bestFit="1" customWidth="1"/>
  </cols>
  <sheetData>
    <row r="1" spans="1:17" s="4" customFormat="1" ht="12.75" customHeight="1">
      <c r="A1" s="1" t="s">
        <v>15</v>
      </c>
      <c r="B1" s="1"/>
      <c r="C1" s="2"/>
      <c r="D1" s="3"/>
      <c r="F1" s="5"/>
      <c r="G1" s="3"/>
      <c r="H1" s="6"/>
      <c r="I1" s="3"/>
      <c r="J1" s="7" t="s">
        <v>0</v>
      </c>
      <c r="K1" s="3"/>
    </row>
    <row r="2" spans="1:17" s="4" customFormat="1" ht="12.75" customHeight="1">
      <c r="A2" s="8" t="s">
        <v>1</v>
      </c>
      <c r="B2" s="8"/>
      <c r="D2" s="3"/>
      <c r="F2" s="9"/>
      <c r="G2" s="3"/>
      <c r="H2" s="6"/>
      <c r="I2" s="3"/>
      <c r="K2" s="3"/>
    </row>
    <row r="3" spans="1:17" s="4" customFormat="1" ht="12.75" customHeight="1">
      <c r="A3" s="8" t="s">
        <v>2</v>
      </c>
      <c r="B3" s="8"/>
      <c r="D3" s="3"/>
      <c r="F3" s="9"/>
      <c r="G3" s="3"/>
      <c r="H3" s="6"/>
      <c r="I3" s="3"/>
      <c r="K3" s="3"/>
    </row>
    <row r="4" spans="1:17" s="4" customFormat="1" ht="12.75" customHeight="1">
      <c r="A4" s="10" t="s">
        <v>3</v>
      </c>
      <c r="B4" s="10"/>
      <c r="C4" s="10"/>
      <c r="D4" s="3"/>
      <c r="F4" s="9"/>
      <c r="G4" s="3"/>
      <c r="H4" s="6"/>
      <c r="I4" s="3"/>
      <c r="K4" s="3"/>
    </row>
    <row r="5" spans="1:17" s="4" customFormat="1" ht="12.75" customHeight="1">
      <c r="A5" s="11"/>
      <c r="D5" s="3"/>
      <c r="F5" s="9"/>
      <c r="G5" s="3"/>
      <c r="H5" s="6"/>
      <c r="I5" s="3"/>
      <c r="K5" s="3"/>
    </row>
    <row r="6" spans="1:17" s="4" customFormat="1" ht="12.75" customHeight="1">
      <c r="A6" s="11"/>
      <c r="D6" s="3"/>
      <c r="F6" s="9"/>
      <c r="G6" s="3"/>
      <c r="H6" s="6"/>
      <c r="I6" s="3"/>
      <c r="K6" s="3"/>
    </row>
    <row r="7" spans="1:17" s="16" customFormat="1" ht="45" customHeight="1">
      <c r="A7" s="12" t="s">
        <v>4</v>
      </c>
      <c r="B7" s="12" t="s">
        <v>5</v>
      </c>
      <c r="C7" s="12" t="s">
        <v>6</v>
      </c>
      <c r="D7" s="13"/>
      <c r="E7" s="12"/>
      <c r="F7" s="14" t="s">
        <v>7</v>
      </c>
      <c r="G7" s="13"/>
      <c r="H7" s="15" t="s">
        <v>8</v>
      </c>
      <c r="I7" s="13" t="s">
        <v>9</v>
      </c>
      <c r="J7" s="12" t="s">
        <v>10</v>
      </c>
      <c r="K7" s="13"/>
      <c r="L7" s="12"/>
      <c r="P7" s="12"/>
      <c r="Q7" s="12"/>
    </row>
    <row r="8" spans="1:17" s="4" customFormat="1" ht="12.75" customHeight="1">
      <c r="A8" s="17"/>
      <c r="B8" s="18"/>
      <c r="C8" s="17" t="s">
        <v>11</v>
      </c>
      <c r="D8" s="13"/>
      <c r="E8" s="17"/>
      <c r="F8" s="19" t="s">
        <v>12</v>
      </c>
      <c r="G8" s="13"/>
      <c r="H8" s="17" t="s">
        <v>13</v>
      </c>
      <c r="I8" s="13"/>
      <c r="J8" s="17" t="s">
        <v>14</v>
      </c>
      <c r="K8" s="13"/>
      <c r="L8" s="18"/>
      <c r="P8" s="18"/>
      <c r="Q8" s="18"/>
    </row>
    <row r="9" spans="1:17" s="4" customFormat="1" ht="12.75" customHeight="1">
      <c r="A9" s="20"/>
      <c r="B9" s="21" t="s">
        <v>16</v>
      </c>
      <c r="C9" s="22"/>
      <c r="D9" s="13"/>
      <c r="E9" s="18"/>
      <c r="F9" s="19"/>
      <c r="G9" s="13"/>
      <c r="H9" s="23"/>
      <c r="I9" s="13"/>
      <c r="J9" s="22"/>
      <c r="K9" s="13"/>
      <c r="L9" s="18"/>
      <c r="M9" s="24"/>
      <c r="N9" s="18"/>
      <c r="O9" s="18"/>
      <c r="P9" s="18"/>
      <c r="Q9" s="18"/>
    </row>
    <row r="10" spans="1:17" s="4" customFormat="1" ht="12.75" customHeight="1">
      <c r="A10" s="20">
        <v>37</v>
      </c>
      <c r="B10" s="25" t="s">
        <v>17</v>
      </c>
      <c r="C10" s="26">
        <v>771292.93</v>
      </c>
      <c r="D10" s="13" t="s">
        <v>18</v>
      </c>
      <c r="E10" s="18"/>
      <c r="F10" s="19"/>
      <c r="G10" s="13"/>
      <c r="H10" s="27">
        <v>0</v>
      </c>
      <c r="I10" s="13"/>
      <c r="J10" s="27">
        <f t="shared" ref="J10" si="0">-C10</f>
        <v>-771292.93</v>
      </c>
      <c r="K10" s="13"/>
      <c r="L10" s="18"/>
      <c r="M10" s="18"/>
      <c r="N10" s="18"/>
      <c r="O10" s="22"/>
      <c r="P10" s="18"/>
      <c r="Q10" s="18"/>
    </row>
    <row r="11" spans="1:17" s="4" customFormat="1" ht="12.75" customHeight="1">
      <c r="A11" s="20">
        <v>38</v>
      </c>
      <c r="B11" s="28">
        <v>2001</v>
      </c>
      <c r="C11" s="22">
        <v>45542.34</v>
      </c>
      <c r="D11" s="13" t="s">
        <v>18</v>
      </c>
      <c r="E11" s="18"/>
      <c r="F11" s="29">
        <v>12</v>
      </c>
      <c r="G11" s="13"/>
      <c r="H11" s="27">
        <v>0</v>
      </c>
      <c r="I11" s="13"/>
      <c r="J11" s="27">
        <f>-IF(C11/$D$38*F11&gt;=C11,C11,C11/$D$38*F11)</f>
        <v>-45542.34</v>
      </c>
      <c r="K11" s="13"/>
      <c r="L11" s="18"/>
      <c r="M11" s="18"/>
      <c r="N11" s="18"/>
      <c r="O11" s="22"/>
      <c r="P11" s="18"/>
      <c r="Q11" s="18"/>
    </row>
    <row r="12" spans="1:17" s="4" customFormat="1" ht="12.75" customHeight="1">
      <c r="A12" s="20">
        <v>39</v>
      </c>
      <c r="B12" s="28">
        <v>2002</v>
      </c>
      <c r="C12" s="22">
        <v>5912.31</v>
      </c>
      <c r="D12" s="13" t="s">
        <v>18</v>
      </c>
      <c r="E12" s="18"/>
      <c r="F12" s="29">
        <v>11</v>
      </c>
      <c r="G12" s="13"/>
      <c r="H12" s="27">
        <v>0</v>
      </c>
      <c r="I12" s="13"/>
      <c r="J12" s="27">
        <f t="shared" ref="J12:J22" si="1">-IF(C12/$D$38*F12&gt;=C12,C12,C12/$D$38*F12)</f>
        <v>-5912.31</v>
      </c>
      <c r="K12" s="13"/>
      <c r="L12" s="18"/>
      <c r="M12" s="18"/>
      <c r="N12" s="18"/>
      <c r="O12" s="22"/>
      <c r="P12" s="18"/>
      <c r="Q12" s="18"/>
    </row>
    <row r="13" spans="1:17" s="4" customFormat="1" ht="12.75" customHeight="1">
      <c r="A13" s="20">
        <v>40</v>
      </c>
      <c r="B13" s="28">
        <v>2003</v>
      </c>
      <c r="C13" s="22">
        <v>14240</v>
      </c>
      <c r="D13" s="13" t="s">
        <v>18</v>
      </c>
      <c r="E13" s="18"/>
      <c r="F13" s="29">
        <v>10</v>
      </c>
      <c r="G13" s="13"/>
      <c r="H13" s="27">
        <v>0</v>
      </c>
      <c r="I13" s="13"/>
      <c r="J13" s="27">
        <f t="shared" si="1"/>
        <v>-14240</v>
      </c>
      <c r="K13" s="13"/>
      <c r="L13" s="18"/>
      <c r="M13" s="18"/>
      <c r="N13" s="18"/>
      <c r="O13" s="18"/>
      <c r="P13" s="18"/>
      <c r="Q13" s="18"/>
    </row>
    <row r="14" spans="1:17" s="4" customFormat="1" ht="12.75" customHeight="1">
      <c r="A14" s="20">
        <v>41</v>
      </c>
      <c r="B14" s="28">
        <v>2004</v>
      </c>
      <c r="C14" s="22">
        <v>0</v>
      </c>
      <c r="D14" s="13" t="s">
        <v>18</v>
      </c>
      <c r="E14" s="18"/>
      <c r="F14" s="29">
        <v>9</v>
      </c>
      <c r="G14" s="13"/>
      <c r="H14" s="27">
        <v>0</v>
      </c>
      <c r="I14" s="13"/>
      <c r="J14" s="27">
        <f t="shared" si="1"/>
        <v>0</v>
      </c>
      <c r="K14" s="13"/>
      <c r="L14" s="18"/>
      <c r="M14" s="18"/>
      <c r="N14" s="18"/>
      <c r="O14" s="22"/>
      <c r="P14" s="18"/>
      <c r="Q14" s="18"/>
    </row>
    <row r="15" spans="1:17" s="4" customFormat="1" ht="12.75" customHeight="1">
      <c r="A15" s="20">
        <v>42</v>
      </c>
      <c r="B15" s="28">
        <v>2005</v>
      </c>
      <c r="C15" s="22">
        <v>0</v>
      </c>
      <c r="D15" s="13" t="s">
        <v>18</v>
      </c>
      <c r="E15" s="18"/>
      <c r="F15" s="29">
        <v>8</v>
      </c>
      <c r="G15" s="13"/>
      <c r="H15" s="27">
        <v>0</v>
      </c>
      <c r="I15" s="13"/>
      <c r="J15" s="27">
        <f t="shared" si="1"/>
        <v>0</v>
      </c>
      <c r="K15" s="13"/>
      <c r="L15" s="18"/>
      <c r="M15" s="18"/>
      <c r="N15" s="18"/>
      <c r="O15" s="22"/>
      <c r="P15" s="18"/>
      <c r="Q15" s="18"/>
    </row>
    <row r="16" spans="1:17" s="4" customFormat="1" ht="12.75" customHeight="1">
      <c r="A16" s="20">
        <v>43</v>
      </c>
      <c r="B16" s="28">
        <v>2006</v>
      </c>
      <c r="C16" s="30">
        <v>0</v>
      </c>
      <c r="D16" s="13" t="s">
        <v>18</v>
      </c>
      <c r="E16" s="18"/>
      <c r="F16" s="29">
        <v>7</v>
      </c>
      <c r="G16" s="13"/>
      <c r="H16" s="27">
        <v>0</v>
      </c>
      <c r="I16" s="13"/>
      <c r="J16" s="27">
        <f t="shared" si="1"/>
        <v>0</v>
      </c>
      <c r="K16" s="13"/>
      <c r="L16" s="18"/>
      <c r="M16" s="18"/>
      <c r="N16" s="18"/>
      <c r="O16" s="22"/>
      <c r="P16" s="18"/>
      <c r="Q16" s="18"/>
    </row>
    <row r="17" spans="1:17" s="4" customFormat="1" ht="12.75" customHeight="1">
      <c r="A17" s="20">
        <v>44</v>
      </c>
      <c r="B17" s="28">
        <v>2007</v>
      </c>
      <c r="C17" s="30">
        <v>0</v>
      </c>
      <c r="D17" s="13" t="s">
        <v>18</v>
      </c>
      <c r="E17" s="18"/>
      <c r="F17" s="29">
        <v>6</v>
      </c>
      <c r="G17" s="13"/>
      <c r="H17" s="27">
        <v>0</v>
      </c>
      <c r="I17" s="13"/>
      <c r="J17" s="27">
        <f t="shared" si="1"/>
        <v>0</v>
      </c>
      <c r="K17" s="13"/>
      <c r="L17" s="18"/>
      <c r="M17" s="18"/>
      <c r="N17" s="18"/>
      <c r="O17" s="31"/>
      <c r="P17" s="18"/>
      <c r="Q17" s="18"/>
    </row>
    <row r="18" spans="1:17" s="4" customFormat="1" ht="12.75" customHeight="1">
      <c r="A18" s="20">
        <v>45</v>
      </c>
      <c r="B18" s="32">
        <v>2008</v>
      </c>
      <c r="C18" s="30">
        <f>20826256.86+795767</f>
        <v>21622023.859999999</v>
      </c>
      <c r="D18" s="13" t="s">
        <v>18</v>
      </c>
      <c r="E18" s="18"/>
      <c r="F18" s="29">
        <v>5</v>
      </c>
      <c r="G18" s="13"/>
      <c r="H18" s="27">
        <f>+C18/$D$38</f>
        <v>2702752.9824999999</v>
      </c>
      <c r="I18" s="13"/>
      <c r="J18" s="27">
        <f t="shared" si="1"/>
        <v>-13513764.9125</v>
      </c>
      <c r="K18" s="13"/>
      <c r="L18" s="33"/>
      <c r="M18" s="18"/>
      <c r="N18" s="18"/>
      <c r="O18" s="18"/>
      <c r="P18" s="18"/>
      <c r="Q18" s="18"/>
    </row>
    <row r="19" spans="1:17" s="4" customFormat="1" ht="12.75" customHeight="1">
      <c r="A19" s="20">
        <v>46</v>
      </c>
      <c r="B19" s="32">
        <v>2009</v>
      </c>
      <c r="C19" s="30">
        <v>488372.76</v>
      </c>
      <c r="D19" s="13" t="s">
        <v>18</v>
      </c>
      <c r="E19" s="18"/>
      <c r="F19" s="29">
        <v>4</v>
      </c>
      <c r="G19" s="13"/>
      <c r="H19" s="27">
        <f t="shared" ref="H19:H22" si="2">+C19/$D$38</f>
        <v>61046.595000000001</v>
      </c>
      <c r="I19" s="13"/>
      <c r="J19" s="27">
        <f t="shared" si="1"/>
        <v>-244186.38</v>
      </c>
      <c r="K19" s="13"/>
      <c r="L19" s="33"/>
      <c r="M19" s="18"/>
      <c r="N19" s="18"/>
      <c r="O19" s="18"/>
      <c r="P19" s="18"/>
      <c r="Q19" s="18"/>
    </row>
    <row r="20" spans="1:17" s="4" customFormat="1" ht="12.75" customHeight="1">
      <c r="A20" s="20">
        <v>47</v>
      </c>
      <c r="B20" s="32">
        <v>2010</v>
      </c>
      <c r="C20" s="30">
        <v>-170056.34</v>
      </c>
      <c r="D20" s="13" t="s">
        <v>18</v>
      </c>
      <c r="E20" s="18"/>
      <c r="F20" s="29">
        <v>3</v>
      </c>
      <c r="G20" s="13"/>
      <c r="H20" s="27">
        <f t="shared" si="2"/>
        <v>-21257.0425</v>
      </c>
      <c r="I20" s="13"/>
      <c r="J20" s="27">
        <f t="shared" si="1"/>
        <v>170056.34</v>
      </c>
      <c r="K20" s="13"/>
      <c r="L20" s="18"/>
      <c r="M20" s="18"/>
      <c r="N20" s="18"/>
      <c r="O20" s="18"/>
      <c r="P20" s="18"/>
      <c r="Q20" s="18"/>
    </row>
    <row r="21" spans="1:17" s="4" customFormat="1" ht="13.5" customHeight="1">
      <c r="A21" s="20">
        <v>48</v>
      </c>
      <c r="B21" s="32">
        <v>2011</v>
      </c>
      <c r="C21" s="34">
        <v>95692.17</v>
      </c>
      <c r="D21" s="13" t="s">
        <v>18</v>
      </c>
      <c r="E21" s="18"/>
      <c r="F21" s="29">
        <v>2</v>
      </c>
      <c r="G21" s="13"/>
      <c r="H21" s="27">
        <f t="shared" si="2"/>
        <v>11961.52125</v>
      </c>
      <c r="I21" s="13"/>
      <c r="J21" s="27">
        <f t="shared" si="1"/>
        <v>-23923.0425</v>
      </c>
      <c r="K21" s="13"/>
      <c r="L21" s="18"/>
      <c r="M21" s="18"/>
      <c r="N21" s="18"/>
      <c r="O21" s="18"/>
      <c r="P21" s="18"/>
      <c r="Q21" s="18"/>
    </row>
    <row r="22" spans="1:17" s="4" customFormat="1" ht="13.5" customHeight="1">
      <c r="A22" s="20">
        <v>49</v>
      </c>
      <c r="B22" s="32">
        <v>2012</v>
      </c>
      <c r="C22" s="34">
        <v>68520.63</v>
      </c>
      <c r="D22" s="13" t="s">
        <v>18</v>
      </c>
      <c r="E22" s="18"/>
      <c r="F22" s="29">
        <v>1</v>
      </c>
      <c r="G22" s="13"/>
      <c r="H22" s="27">
        <f t="shared" si="2"/>
        <v>8565.0787500000006</v>
      </c>
      <c r="I22" s="13"/>
      <c r="J22" s="27">
        <f t="shared" si="1"/>
        <v>-8565.0787500000006</v>
      </c>
      <c r="K22" s="13"/>
      <c r="L22" s="18"/>
      <c r="M22" s="18"/>
      <c r="N22" s="18"/>
      <c r="O22" s="18"/>
      <c r="P22" s="18"/>
      <c r="Q22" s="18"/>
    </row>
    <row r="23" spans="1:17" s="4" customFormat="1" ht="5.0999999999999996" customHeight="1">
      <c r="A23" s="20"/>
      <c r="B23" s="32"/>
      <c r="C23" s="35">
        <v>0</v>
      </c>
      <c r="D23" s="13"/>
      <c r="E23" s="18"/>
      <c r="F23" s="29"/>
      <c r="G23" s="13"/>
      <c r="H23" s="36">
        <v>0</v>
      </c>
      <c r="I23" s="13"/>
      <c r="J23" s="35">
        <v>0</v>
      </c>
      <c r="K23" s="13"/>
      <c r="L23" s="18"/>
      <c r="M23" s="18"/>
      <c r="N23" s="18"/>
      <c r="O23" s="18"/>
      <c r="P23" s="18"/>
      <c r="Q23" s="18"/>
    </row>
    <row r="24" spans="1:17" s="4" customFormat="1" ht="12.75" customHeight="1">
      <c r="A24" s="20">
        <v>50</v>
      </c>
      <c r="B24" s="37" t="s">
        <v>19</v>
      </c>
      <c r="C24" s="22">
        <f>SUM(C10:C23)</f>
        <v>22941540.66</v>
      </c>
      <c r="D24" s="13"/>
      <c r="E24" s="18"/>
      <c r="F24" s="19"/>
      <c r="G24" s="13"/>
      <c r="H24" s="27">
        <f>SUM(H10:H23)</f>
        <v>2763069.1350000002</v>
      </c>
      <c r="I24" s="13"/>
      <c r="J24" s="22">
        <f>SUM(J10:J23)</f>
        <v>-14457370.653750001</v>
      </c>
      <c r="K24" s="13"/>
      <c r="L24" s="18"/>
      <c r="M24" s="18"/>
      <c r="N24" s="18"/>
      <c r="O24" s="18"/>
      <c r="P24" s="18"/>
      <c r="Q24" s="18"/>
    </row>
    <row r="25" spans="1:17" s="4" customFormat="1" ht="12.75" customHeight="1">
      <c r="A25" s="20">
        <v>51</v>
      </c>
      <c r="B25" s="37" t="s">
        <v>33</v>
      </c>
      <c r="C25" s="38">
        <v>2.775347522522463E-2</v>
      </c>
      <c r="D25" s="13"/>
      <c r="E25" s="18"/>
      <c r="F25" s="19"/>
      <c r="G25" s="13"/>
      <c r="H25" s="38">
        <v>2.775347522522463E-2</v>
      </c>
      <c r="I25" s="13"/>
      <c r="J25" s="38">
        <v>2.775347522522463E-2</v>
      </c>
      <c r="K25" s="13"/>
      <c r="L25" s="18"/>
      <c r="M25" s="18"/>
      <c r="N25" s="18"/>
      <c r="O25" s="18"/>
      <c r="P25" s="18"/>
      <c r="Q25" s="18"/>
    </row>
    <row r="26" spans="1:17" s="4" customFormat="1" ht="5.0999999999999996" customHeight="1">
      <c r="A26" s="39"/>
      <c r="B26" s="40"/>
      <c r="C26" s="35">
        <v>0</v>
      </c>
      <c r="D26" s="41"/>
      <c r="E26" s="35"/>
      <c r="F26" s="42"/>
      <c r="G26" s="41"/>
      <c r="H26" s="35">
        <v>0</v>
      </c>
      <c r="I26" s="41"/>
      <c r="J26" s="35">
        <v>0</v>
      </c>
      <c r="K26" s="41"/>
      <c r="L26" s="18"/>
      <c r="M26" s="18"/>
      <c r="N26" s="18"/>
      <c r="O26" s="18"/>
      <c r="P26" s="18"/>
      <c r="Q26" s="18"/>
    </row>
    <row r="27" spans="1:17" s="4" customFormat="1" ht="12.75" customHeight="1">
      <c r="A27" s="20">
        <v>52</v>
      </c>
      <c r="B27" s="37" t="s">
        <v>20</v>
      </c>
      <c r="C27" s="22">
        <f>+C24*C25</f>
        <v>636707.48033579357</v>
      </c>
      <c r="D27" s="13"/>
      <c r="E27" s="18"/>
      <c r="F27" s="19"/>
      <c r="G27" s="13"/>
      <c r="H27" s="22">
        <f>+H24*H25</f>
        <v>76684.770783805361</v>
      </c>
      <c r="I27" s="13"/>
      <c r="J27" s="22">
        <f>+J24*J25</f>
        <v>-401242.27826074028</v>
      </c>
      <c r="K27" s="13"/>
      <c r="L27" s="18"/>
      <c r="M27" s="18"/>
      <c r="N27" s="43"/>
      <c r="O27" s="18"/>
      <c r="P27" s="18"/>
      <c r="Q27" s="18"/>
    </row>
    <row r="28" spans="1:17" s="4" customFormat="1" ht="12.75" customHeight="1">
      <c r="A28" s="20"/>
      <c r="B28" s="37"/>
      <c r="C28" s="22"/>
      <c r="D28" s="13"/>
      <c r="E28" s="18"/>
      <c r="F28" s="19"/>
      <c r="G28" s="13"/>
      <c r="H28" s="23"/>
      <c r="I28" s="13"/>
      <c r="J28" s="22"/>
      <c r="K28" s="13"/>
      <c r="L28" s="18"/>
      <c r="M28" s="18"/>
      <c r="N28" s="18"/>
      <c r="O28" s="18"/>
      <c r="P28" s="18"/>
      <c r="Q28" s="18"/>
    </row>
    <row r="29" spans="1:17" s="4" customFormat="1" ht="12.75" customHeight="1">
      <c r="A29" s="20">
        <v>53</v>
      </c>
      <c r="B29" s="37" t="s">
        <v>21</v>
      </c>
      <c r="C29" s="22">
        <f>C27*1</f>
        <v>636707.48033579357</v>
      </c>
      <c r="D29" s="17" t="s">
        <v>22</v>
      </c>
      <c r="E29" s="18"/>
      <c r="F29" s="19"/>
      <c r="G29" s="13"/>
      <c r="H29" s="22">
        <f>H27*1</f>
        <v>76684.770783805361</v>
      </c>
      <c r="I29" s="17" t="s">
        <v>22</v>
      </c>
      <c r="J29" s="22">
        <f>J27*1</f>
        <v>-401242.27826074028</v>
      </c>
      <c r="K29" s="17" t="s">
        <v>22</v>
      </c>
      <c r="L29" s="18"/>
      <c r="M29" s="18"/>
      <c r="N29" s="18"/>
      <c r="O29" s="18"/>
      <c r="P29" s="18"/>
      <c r="Q29" s="18"/>
    </row>
    <row r="30" spans="1:17" s="4" customFormat="1" ht="12.75" customHeight="1">
      <c r="A30" s="20">
        <v>54</v>
      </c>
      <c r="B30" s="37" t="s">
        <v>23</v>
      </c>
      <c r="C30" s="22">
        <f>C27*0</f>
        <v>0</v>
      </c>
      <c r="D30" s="17" t="s">
        <v>24</v>
      </c>
      <c r="E30" s="18"/>
      <c r="F30" s="19"/>
      <c r="G30" s="13"/>
      <c r="H30" s="22">
        <f>H27*0</f>
        <v>0</v>
      </c>
      <c r="I30" s="17" t="s">
        <v>24</v>
      </c>
      <c r="J30" s="22">
        <f>J27*0</f>
        <v>0</v>
      </c>
      <c r="K30" s="17" t="s">
        <v>24</v>
      </c>
      <c r="L30" s="18"/>
      <c r="M30" s="18"/>
      <c r="N30" s="18"/>
      <c r="O30" s="18"/>
      <c r="P30" s="18"/>
      <c r="Q30" s="18"/>
    </row>
    <row r="32" spans="1:17" s="4" customFormat="1" ht="12.75" customHeight="1">
      <c r="A32" s="17" t="s">
        <v>22</v>
      </c>
      <c r="B32" s="37" t="s">
        <v>31</v>
      </c>
      <c r="C32" s="38"/>
      <c r="D32" s="13"/>
      <c r="E32" s="18"/>
      <c r="F32" s="19"/>
      <c r="G32" s="13"/>
      <c r="H32" s="23"/>
      <c r="I32" s="13"/>
      <c r="J32" s="18"/>
      <c r="K32" s="13"/>
      <c r="L32" s="18"/>
      <c r="M32" s="18"/>
      <c r="N32" s="18"/>
      <c r="O32" s="18"/>
      <c r="P32" s="18"/>
      <c r="Q32" s="18"/>
    </row>
    <row r="33" spans="1:17" s="4" customFormat="1" ht="12.75" customHeight="1">
      <c r="A33" s="17" t="s">
        <v>24</v>
      </c>
      <c r="B33" s="37" t="s">
        <v>32</v>
      </c>
      <c r="C33" s="38"/>
      <c r="D33" s="13"/>
      <c r="E33" s="18"/>
      <c r="F33" s="19"/>
      <c r="G33" s="13"/>
      <c r="H33" s="23"/>
      <c r="I33" s="13"/>
      <c r="J33" s="18"/>
      <c r="K33" s="13"/>
      <c r="L33" s="18"/>
      <c r="M33" s="18"/>
      <c r="N33" s="18"/>
      <c r="O33" s="18"/>
      <c r="P33" s="18"/>
      <c r="Q33" s="18"/>
    </row>
    <row r="34" spans="1:17" s="4" customFormat="1" ht="12.75" customHeight="1">
      <c r="A34" s="17" t="s">
        <v>9</v>
      </c>
      <c r="B34" s="37" t="s">
        <v>25</v>
      </c>
      <c r="C34" s="38"/>
      <c r="D34" s="13"/>
      <c r="E34" s="18"/>
      <c r="F34" s="19"/>
      <c r="G34" s="13"/>
      <c r="H34" s="23"/>
      <c r="I34" s="13"/>
      <c r="J34" s="18"/>
      <c r="K34" s="13"/>
      <c r="L34" s="18"/>
      <c r="M34" s="18"/>
      <c r="N34" s="18"/>
      <c r="O34" s="18"/>
      <c r="P34" s="18"/>
      <c r="Q34" s="18"/>
    </row>
    <row r="35" spans="1:17" s="4" customFormat="1" ht="12.75" customHeight="1">
      <c r="A35" s="17" t="s">
        <v>18</v>
      </c>
      <c r="B35" s="18" t="s">
        <v>30</v>
      </c>
      <c r="C35" s="38"/>
      <c r="D35" s="13"/>
      <c r="E35" s="18"/>
      <c r="F35" s="19"/>
      <c r="G35" s="13"/>
      <c r="H35" s="23"/>
      <c r="I35" s="13"/>
      <c r="J35" s="18"/>
      <c r="K35" s="13"/>
      <c r="L35" s="18"/>
      <c r="M35" s="18"/>
      <c r="N35" s="18"/>
      <c r="O35" s="18"/>
      <c r="P35" s="18"/>
      <c r="Q35" s="18"/>
    </row>
    <row r="36" spans="1:17" s="4" customFormat="1" ht="12.75" customHeight="1">
      <c r="A36" s="17"/>
      <c r="B36" s="37"/>
      <c r="C36" s="38"/>
      <c r="D36" s="13"/>
      <c r="E36" s="18"/>
      <c r="F36" s="19"/>
      <c r="G36" s="13"/>
      <c r="H36" s="23"/>
      <c r="I36" s="13"/>
      <c r="J36" s="18"/>
      <c r="K36" s="13"/>
      <c r="L36" s="18"/>
      <c r="M36" s="18"/>
      <c r="N36" s="18"/>
      <c r="O36" s="18"/>
      <c r="P36" s="18"/>
      <c r="Q36" s="18"/>
    </row>
    <row r="37" spans="1:17" s="4" customFormat="1" ht="12.75" customHeight="1">
      <c r="A37" s="17"/>
      <c r="C37" s="17" t="s">
        <v>26</v>
      </c>
      <c r="D37" s="17" t="s">
        <v>27</v>
      </c>
      <c r="E37" s="17" t="s">
        <v>28</v>
      </c>
      <c r="F37" s="19"/>
      <c r="G37" s="13"/>
      <c r="H37" s="23"/>
      <c r="I37" s="13"/>
      <c r="J37" s="18"/>
      <c r="K37" s="13"/>
      <c r="L37" s="18"/>
      <c r="M37" s="18"/>
      <c r="N37" s="18"/>
      <c r="O37" s="18"/>
      <c r="P37" s="18"/>
      <c r="Q37" s="18"/>
    </row>
    <row r="38" spans="1:17" s="4" customFormat="1" ht="12.75" customHeight="1">
      <c r="A38" s="17"/>
      <c r="B38" s="44" t="s">
        <v>29</v>
      </c>
      <c r="C38" s="45">
        <v>96</v>
      </c>
      <c r="D38" s="45">
        <v>8</v>
      </c>
      <c r="E38" s="38">
        <f t="shared" ref="E38" si="3">1/D38</f>
        <v>0.125</v>
      </c>
      <c r="F38" s="19"/>
      <c r="G38" s="13"/>
      <c r="H38" s="23"/>
      <c r="I38" s="13"/>
      <c r="J38" s="18"/>
      <c r="K38" s="13"/>
      <c r="L38" s="18"/>
      <c r="M38" s="18"/>
      <c r="N38" s="18"/>
      <c r="O38" s="18"/>
      <c r="P38" s="18"/>
      <c r="Q38" s="18"/>
    </row>
    <row r="39" spans="1:17" s="4" customFormat="1" ht="12.75" customHeight="1">
      <c r="C39" s="18"/>
      <c r="D39" s="13"/>
      <c r="E39" s="18"/>
      <c r="F39" s="19"/>
      <c r="G39" s="13"/>
      <c r="H39" s="23"/>
      <c r="I39" s="13"/>
      <c r="J39" s="18"/>
      <c r="K39" s="13"/>
      <c r="L39" s="18"/>
      <c r="M39" s="18"/>
      <c r="N39" s="18"/>
      <c r="O39" s="18"/>
      <c r="P39" s="18"/>
      <c r="Q39" s="18"/>
    </row>
    <row r="44" spans="1:17">
      <c r="B44" t="s">
        <v>34</v>
      </c>
    </row>
  </sheetData>
  <mergeCells count="4">
    <mergeCell ref="A1:B1"/>
    <mergeCell ref="A2:B2"/>
    <mergeCell ref="A3:B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 3-3 Excerpt Exhibit 4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raguttor</cp:lastModifiedBy>
  <dcterms:created xsi:type="dcterms:W3CDTF">2014-01-09T17:27:29Z</dcterms:created>
  <dcterms:modified xsi:type="dcterms:W3CDTF">2014-01-09T18:30:34Z</dcterms:modified>
</cp:coreProperties>
</file>