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14355" windowHeight="8505" activeTab="1"/>
  </bookViews>
  <sheets>
    <sheet name="Exhibit 1b" sheetId="1" r:id="rId1"/>
    <sheet name="Exhibit 1c" sheetId="2" r:id="rId2"/>
    <sheet name="Sheet3" sheetId="3" r:id="rId3"/>
  </sheets>
  <definedNames>
    <definedName name="_xlnm.Print_Area" localSheetId="0">'Exhibit 1b'!#REF!</definedName>
  </definedNames>
  <calcPr calcId="125725"/>
</workbook>
</file>

<file path=xl/calcChain.xml><?xml version="1.0" encoding="utf-8"?>
<calcChain xmlns="http://schemas.openxmlformats.org/spreadsheetml/2006/main">
  <c r="J25" i="2"/>
  <c r="G25"/>
  <c r="D25"/>
  <c r="J12"/>
  <c r="J16" s="1"/>
  <c r="I12"/>
  <c r="G12"/>
  <c r="G16" s="1"/>
  <c r="F12"/>
  <c r="D12"/>
  <c r="D16" s="1"/>
  <c r="C12"/>
  <c r="J25" i="1"/>
  <c r="G25"/>
  <c r="D25"/>
  <c r="J12"/>
  <c r="J16" s="1"/>
  <c r="J18" s="1"/>
  <c r="I12"/>
  <c r="G12"/>
  <c r="G16" s="1"/>
  <c r="F12"/>
  <c r="D12"/>
  <c r="D16" s="1"/>
  <c r="C12"/>
  <c r="D26" i="2" l="1"/>
  <c r="D29" s="1"/>
  <c r="D32" s="1"/>
  <c r="D18"/>
  <c r="G26"/>
  <c r="G29" s="1"/>
  <c r="G32" s="1"/>
  <c r="G18"/>
  <c r="J26"/>
  <c r="J29" s="1"/>
  <c r="J32" s="1"/>
  <c r="J18"/>
  <c r="G26" i="1"/>
  <c r="G29" s="1"/>
  <c r="G32" s="1"/>
  <c r="G18"/>
  <c r="D26"/>
  <c r="D29" s="1"/>
  <c r="D32" s="1"/>
  <c r="D18"/>
  <c r="J26"/>
  <c r="J29" s="1"/>
  <c r="J32" s="1"/>
</calcChain>
</file>

<file path=xl/sharedStrings.xml><?xml version="1.0" encoding="utf-8"?>
<sst xmlns="http://schemas.openxmlformats.org/spreadsheetml/2006/main" count="66" uniqueCount="30">
  <si>
    <t>Jackson Energy Cooperative</t>
  </si>
  <si>
    <t>Case No. 2013-00219</t>
  </si>
  <si>
    <t>Page 1 of 1</t>
  </si>
  <si>
    <t>Operating Revenue:</t>
  </si>
  <si>
    <t>kWh</t>
  </si>
  <si>
    <t>$</t>
  </si>
  <si>
    <t xml:space="preserve">    Residential Sales</t>
  </si>
  <si>
    <t xml:space="preserve">    Small Comm. &amp; Indust.</t>
  </si>
  <si>
    <t xml:space="preserve">    Large Comm. &amp; Indust.</t>
  </si>
  <si>
    <t>Subtotal</t>
  </si>
  <si>
    <t xml:space="preserve">    Other Revenue</t>
  </si>
  <si>
    <t>Total Operating Revenue</t>
  </si>
  <si>
    <t>Cost of Power</t>
  </si>
  <si>
    <t>Operating Revenue less Power Costs</t>
  </si>
  <si>
    <t>Operation &amp; Maintenance Expense</t>
  </si>
  <si>
    <t>Consumer Accounts &amp; Sales Expense</t>
  </si>
  <si>
    <t>A &amp; G and Other Deduction Expense</t>
  </si>
  <si>
    <t>Depreciation &amp; Amortization Expense</t>
  </si>
  <si>
    <t>Tax Expense</t>
  </si>
  <si>
    <t>Interest Expense</t>
  </si>
  <si>
    <t>Total Cost of Electric Service</t>
  </si>
  <si>
    <t>Patronage Capital &amp; Operating Margins</t>
  </si>
  <si>
    <t>Non-Operating Margins</t>
  </si>
  <si>
    <t>G &amp; T and Other Capital Credits</t>
  </si>
  <si>
    <t>Total Margins</t>
  </si>
  <si>
    <t>TIER</t>
  </si>
  <si>
    <t>Exhibit 1b</t>
  </si>
  <si>
    <t>Exhibit 1c</t>
  </si>
  <si>
    <t xml:space="preserve">       Witness: Jim Adkins</t>
  </si>
  <si>
    <t>Response to Commission Staff Third Data Request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</si>
</sst>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164" formatCode="0_);[Red]\(0\)"/>
  </numFmts>
  <fonts count="3"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/>
    <xf numFmtId="164" fontId="2" fillId="0" borderId="0" xfId="0" applyNumberFormat="1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38" fontId="2" fillId="0" borderId="0" xfId="0" applyNumberFormat="1" applyFont="1"/>
    <xf numFmtId="6" fontId="2" fillId="0" borderId="0" xfId="0" applyNumberFormat="1" applyFont="1"/>
    <xf numFmtId="38" fontId="2" fillId="0" borderId="1" xfId="0" applyNumberFormat="1" applyFont="1" applyBorder="1"/>
    <xf numFmtId="6" fontId="2" fillId="0" borderId="1" xfId="0" applyNumberFormat="1" applyFont="1" applyBorder="1"/>
    <xf numFmtId="38" fontId="2" fillId="0" borderId="2" xfId="0" applyNumberFormat="1" applyFont="1" applyBorder="1"/>
    <xf numFmtId="6" fontId="2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workbookViewId="0">
      <selection sqref="A1:H1"/>
    </sheetView>
  </sheetViews>
  <sheetFormatPr defaultRowHeight="15.75"/>
  <cols>
    <col min="1" max="1" width="36.28515625" style="2" bestFit="1" customWidth="1"/>
    <col min="2" max="2" width="9.140625" style="2"/>
    <col min="3" max="3" width="13.28515625" style="2" bestFit="1" customWidth="1"/>
    <col min="4" max="4" width="14.42578125" style="2" bestFit="1" customWidth="1"/>
    <col min="5" max="5" width="9.140625" style="2"/>
    <col min="6" max="6" width="13.28515625" style="2" bestFit="1" customWidth="1"/>
    <col min="7" max="7" width="14.42578125" style="2" bestFit="1" customWidth="1"/>
    <col min="8" max="8" width="9.140625" style="2"/>
    <col min="9" max="9" width="13.28515625" style="2" bestFit="1" customWidth="1"/>
    <col min="10" max="10" width="22.85546875" style="2" bestFit="1" customWidth="1"/>
    <col min="11" max="16384" width="9.140625" style="2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J1" s="3" t="s">
        <v>26</v>
      </c>
    </row>
    <row r="2" spans="1:10">
      <c r="A2" s="1" t="s">
        <v>1</v>
      </c>
      <c r="B2" s="1"/>
      <c r="C2" s="1"/>
      <c r="D2" s="1"/>
      <c r="E2" s="1"/>
      <c r="F2" s="1"/>
      <c r="G2" s="1"/>
      <c r="H2" s="1"/>
      <c r="J2" s="3" t="s">
        <v>2</v>
      </c>
    </row>
    <row r="3" spans="1:10">
      <c r="A3" s="1" t="s">
        <v>29</v>
      </c>
      <c r="B3" s="1"/>
      <c r="C3" s="1"/>
      <c r="D3" s="1"/>
      <c r="E3" s="1"/>
      <c r="F3" s="1"/>
      <c r="G3" s="1"/>
      <c r="H3" s="1"/>
      <c r="J3" s="4" t="s">
        <v>28</v>
      </c>
    </row>
    <row r="5" spans="1:10">
      <c r="C5" s="5"/>
      <c r="D5" s="6">
        <v>2014</v>
      </c>
      <c r="F5" s="5"/>
      <c r="G5" s="6">
        <v>2015</v>
      </c>
      <c r="I5" s="5"/>
      <c r="J5" s="6">
        <v>2016</v>
      </c>
    </row>
    <row r="7" spans="1:10">
      <c r="A7" s="7" t="s">
        <v>3</v>
      </c>
      <c r="C7" s="8" t="s">
        <v>4</v>
      </c>
      <c r="D7" s="8" t="s">
        <v>5</v>
      </c>
      <c r="F7" s="8" t="s">
        <v>4</v>
      </c>
      <c r="G7" s="8" t="s">
        <v>5</v>
      </c>
      <c r="I7" s="8" t="s">
        <v>4</v>
      </c>
      <c r="J7" s="8" t="s">
        <v>5</v>
      </c>
    </row>
    <row r="8" spans="1:10">
      <c r="A8" s="7" t="s">
        <v>6</v>
      </c>
      <c r="C8" s="9">
        <v>725000000</v>
      </c>
      <c r="D8" s="10">
        <v>86161058</v>
      </c>
      <c r="F8" s="9">
        <v>725423000</v>
      </c>
      <c r="G8" s="10">
        <v>87374392</v>
      </c>
      <c r="I8" s="9">
        <v>735384000</v>
      </c>
      <c r="J8" s="10">
        <v>89717790</v>
      </c>
    </row>
    <row r="9" spans="1:10">
      <c r="A9" s="7" t="s">
        <v>7</v>
      </c>
      <c r="C9" s="9">
        <v>155403000</v>
      </c>
      <c r="D9" s="10">
        <v>16030571</v>
      </c>
      <c r="F9" s="9">
        <v>156086000</v>
      </c>
      <c r="G9" s="10">
        <v>16101137</v>
      </c>
      <c r="I9" s="9">
        <v>156748000</v>
      </c>
      <c r="J9" s="10">
        <v>16169502</v>
      </c>
    </row>
    <row r="10" spans="1:10">
      <c r="A10" s="7" t="s">
        <v>8</v>
      </c>
      <c r="C10" s="9">
        <v>85347000</v>
      </c>
      <c r="D10" s="10">
        <v>6139406</v>
      </c>
      <c r="F10" s="9">
        <v>86393000</v>
      </c>
      <c r="G10" s="10">
        <v>6214517</v>
      </c>
      <c r="I10" s="9">
        <v>87309000</v>
      </c>
      <c r="J10" s="10">
        <v>6280293</v>
      </c>
    </row>
    <row r="11" spans="1:10">
      <c r="C11" s="11"/>
      <c r="D11" s="12"/>
      <c r="F11" s="11"/>
      <c r="G11" s="12"/>
      <c r="I11" s="11"/>
      <c r="J11" s="12"/>
    </row>
    <row r="12" spans="1:10" ht="16.5" thickBot="1">
      <c r="B12" s="7" t="s">
        <v>9</v>
      </c>
      <c r="C12" s="13">
        <f>SUM(C8:C11)</f>
        <v>965750000</v>
      </c>
      <c r="D12" s="10">
        <f>SUM(D8:D11)</f>
        <v>108331035</v>
      </c>
      <c r="F12" s="13">
        <f>SUM(F8:F11)</f>
        <v>967902000</v>
      </c>
      <c r="G12" s="10">
        <f>SUM(G8:G11)</f>
        <v>109690046</v>
      </c>
      <c r="I12" s="13">
        <f>SUM(I8:I11)</f>
        <v>979441000</v>
      </c>
      <c r="J12" s="10">
        <f>SUM(J8:J11)</f>
        <v>112167585</v>
      </c>
    </row>
    <row r="13" spans="1:10" ht="16.5" thickTop="1">
      <c r="D13" s="10"/>
      <c r="G13" s="10"/>
      <c r="J13" s="10"/>
    </row>
    <row r="14" spans="1:10">
      <c r="A14" s="7" t="s">
        <v>10</v>
      </c>
      <c r="D14" s="10">
        <v>2675000</v>
      </c>
      <c r="G14" s="10">
        <v>2700000</v>
      </c>
      <c r="J14" s="10">
        <v>2725000</v>
      </c>
    </row>
    <row r="15" spans="1:10">
      <c r="D15" s="12"/>
      <c r="G15" s="12"/>
      <c r="J15" s="12"/>
    </row>
    <row r="16" spans="1:10">
      <c r="A16" s="7" t="s">
        <v>11</v>
      </c>
      <c r="D16" s="10">
        <f>+D12+D14</f>
        <v>111006035</v>
      </c>
      <c r="G16" s="10">
        <f>+G12+G14</f>
        <v>112390046</v>
      </c>
      <c r="J16" s="10">
        <f>+J12+J14</f>
        <v>114892585</v>
      </c>
    </row>
    <row r="17" spans="1:10">
      <c r="A17" s="7" t="s">
        <v>12</v>
      </c>
      <c r="D17" s="10">
        <v>73367377</v>
      </c>
      <c r="G17" s="10">
        <v>73530669</v>
      </c>
      <c r="J17" s="10">
        <v>74406237</v>
      </c>
    </row>
    <row r="18" spans="1:10">
      <c r="A18" s="7" t="s">
        <v>13</v>
      </c>
      <c r="D18" s="12">
        <f>+D16-D17</f>
        <v>37638658</v>
      </c>
      <c r="G18" s="12">
        <f>+G16-G17</f>
        <v>38859377</v>
      </c>
      <c r="J18" s="12">
        <f>+J16-J17</f>
        <v>40486348</v>
      </c>
    </row>
    <row r="19" spans="1:10">
      <c r="A19" s="7" t="s">
        <v>14</v>
      </c>
      <c r="D19" s="12">
        <v>11338222</v>
      </c>
      <c r="G19" s="12">
        <v>11451604</v>
      </c>
      <c r="J19" s="12">
        <v>11680636</v>
      </c>
    </row>
    <row r="20" spans="1:10">
      <c r="A20" s="7" t="s">
        <v>15</v>
      </c>
      <c r="D20" s="10">
        <v>4817201</v>
      </c>
      <c r="G20" s="10">
        <v>4865373</v>
      </c>
      <c r="J20" s="10">
        <v>4962681</v>
      </c>
    </row>
    <row r="21" spans="1:10">
      <c r="A21" s="7" t="s">
        <v>16</v>
      </c>
      <c r="D21" s="10">
        <v>5633466</v>
      </c>
      <c r="G21" s="10">
        <v>5689801</v>
      </c>
      <c r="J21" s="10">
        <v>5803597</v>
      </c>
    </row>
    <row r="22" spans="1:10">
      <c r="A22" s="7" t="s">
        <v>17</v>
      </c>
      <c r="D22" s="10">
        <v>9274162</v>
      </c>
      <c r="G22" s="10">
        <v>9366904</v>
      </c>
      <c r="J22" s="10">
        <v>9554242</v>
      </c>
    </row>
    <row r="23" spans="1:10">
      <c r="A23" s="7" t="s">
        <v>18</v>
      </c>
      <c r="D23" s="10">
        <v>131300</v>
      </c>
      <c r="G23" s="10">
        <v>132613</v>
      </c>
      <c r="J23" s="10">
        <v>135265</v>
      </c>
    </row>
    <row r="24" spans="1:10">
      <c r="A24" s="7" t="s">
        <v>19</v>
      </c>
      <c r="D24" s="10">
        <v>4999477</v>
      </c>
      <c r="G24" s="10">
        <v>4956016</v>
      </c>
      <c r="J24" s="10">
        <v>4979691</v>
      </c>
    </row>
    <row r="25" spans="1:10">
      <c r="A25" s="7" t="s">
        <v>20</v>
      </c>
      <c r="D25" s="12">
        <f>+D17+D19+D20+D21+D22+D23+D24</f>
        <v>109561205</v>
      </c>
      <c r="G25" s="12">
        <f>+G17+G19+G20+G21+G22+G23+G24</f>
        <v>109992980</v>
      </c>
      <c r="J25" s="12">
        <f>+J17+J19+J20+J21+J22+J23+J24</f>
        <v>111522349</v>
      </c>
    </row>
    <row r="26" spans="1:10">
      <c r="A26" s="7" t="s">
        <v>21</v>
      </c>
      <c r="D26" s="10">
        <f>+D16-D25</f>
        <v>1444830</v>
      </c>
      <c r="G26" s="10">
        <f>+G16-G25</f>
        <v>2397066</v>
      </c>
      <c r="J26" s="10">
        <f>+J16-J25</f>
        <v>3370236</v>
      </c>
    </row>
    <row r="27" spans="1:10">
      <c r="A27" s="7" t="s">
        <v>22</v>
      </c>
      <c r="D27" s="10">
        <v>157901</v>
      </c>
      <c r="G27" s="10">
        <v>162083</v>
      </c>
      <c r="J27" s="10">
        <v>166391</v>
      </c>
    </row>
    <row r="28" spans="1:10">
      <c r="A28" s="7" t="s">
        <v>23</v>
      </c>
      <c r="D28" s="10">
        <v>200000</v>
      </c>
      <c r="G28" s="10">
        <v>200000</v>
      </c>
      <c r="J28" s="10">
        <v>200000</v>
      </c>
    </row>
    <row r="29" spans="1:10" ht="16.5" thickBot="1">
      <c r="A29" s="7" t="s">
        <v>24</v>
      </c>
      <c r="D29" s="14">
        <f>SUM(D26:D28)</f>
        <v>1802731</v>
      </c>
      <c r="G29" s="14">
        <f>SUM(G26:G28)</f>
        <v>2759149</v>
      </c>
      <c r="J29" s="14">
        <f>SUM(J26:J28)</f>
        <v>3736627</v>
      </c>
    </row>
    <row r="30" spans="1:10" ht="16.5" thickTop="1"/>
    <row r="32" spans="1:10">
      <c r="A32" s="7" t="s">
        <v>25</v>
      </c>
      <c r="D32" s="2">
        <f>ROUND((+D24+D29)/D24,2)</f>
        <v>1.36</v>
      </c>
      <c r="G32" s="2">
        <f>ROUND((+G24+G29)/G24,2)</f>
        <v>1.56</v>
      </c>
      <c r="J32" s="2">
        <f>ROUND((+J24+J29)/J24,2)</f>
        <v>1.75</v>
      </c>
    </row>
  </sheetData>
  <mergeCells count="3">
    <mergeCell ref="A1:H1"/>
    <mergeCell ref="A2:H2"/>
    <mergeCell ref="A3:H3"/>
  </mergeCells>
  <pageMargins left="0.7" right="0.7" top="0.75" bottom="0.75" header="0.3" footer="0.3"/>
  <pageSetup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workbookViewId="0">
      <selection sqref="A1:H1"/>
    </sheetView>
  </sheetViews>
  <sheetFormatPr defaultRowHeight="15.75"/>
  <cols>
    <col min="1" max="1" width="36.28515625" style="2" bestFit="1" customWidth="1"/>
    <col min="2" max="2" width="9.140625" style="2"/>
    <col min="3" max="3" width="13.28515625" style="2" bestFit="1" customWidth="1"/>
    <col min="4" max="4" width="14.42578125" style="2" bestFit="1" customWidth="1"/>
    <col min="5" max="5" width="9.140625" style="2"/>
    <col min="6" max="6" width="13.28515625" style="2" bestFit="1" customWidth="1"/>
    <col min="7" max="7" width="14.42578125" style="2" bestFit="1" customWidth="1"/>
    <col min="8" max="8" width="9.140625" style="2"/>
    <col min="9" max="9" width="13.28515625" style="2" bestFit="1" customWidth="1"/>
    <col min="10" max="10" width="22.85546875" style="2" bestFit="1" customWidth="1"/>
    <col min="11" max="16384" width="9.140625" style="2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J1" s="3" t="s">
        <v>27</v>
      </c>
    </row>
    <row r="2" spans="1:10">
      <c r="A2" s="1" t="s">
        <v>1</v>
      </c>
      <c r="B2" s="1"/>
      <c r="C2" s="1"/>
      <c r="D2" s="1"/>
      <c r="E2" s="1"/>
      <c r="F2" s="1"/>
      <c r="G2" s="1"/>
      <c r="H2" s="1"/>
      <c r="J2" s="3" t="s">
        <v>2</v>
      </c>
    </row>
    <row r="3" spans="1:10">
      <c r="A3" s="1" t="s">
        <v>29</v>
      </c>
      <c r="B3" s="1"/>
      <c r="C3" s="1"/>
      <c r="D3" s="1"/>
      <c r="E3" s="1"/>
      <c r="F3" s="1"/>
      <c r="G3" s="1"/>
      <c r="H3" s="1"/>
      <c r="J3" s="4" t="s">
        <v>28</v>
      </c>
    </row>
    <row r="5" spans="1:10">
      <c r="C5" s="5"/>
      <c r="D5" s="6">
        <v>2014</v>
      </c>
      <c r="F5" s="5"/>
      <c r="G5" s="6">
        <v>2015</v>
      </c>
      <c r="I5" s="5"/>
      <c r="J5" s="6">
        <v>2016</v>
      </c>
    </row>
    <row r="7" spans="1:10">
      <c r="A7" s="7" t="s">
        <v>3</v>
      </c>
      <c r="C7" s="8" t="s">
        <v>4</v>
      </c>
      <c r="D7" s="8" t="s">
        <v>5</v>
      </c>
      <c r="F7" s="8" t="s">
        <v>4</v>
      </c>
      <c r="G7" s="8" t="s">
        <v>5</v>
      </c>
      <c r="I7" s="8" t="s">
        <v>4</v>
      </c>
      <c r="J7" s="8" t="s">
        <v>5</v>
      </c>
    </row>
    <row r="8" spans="1:10">
      <c r="A8" s="7" t="s">
        <v>6</v>
      </c>
      <c r="C8" s="9">
        <v>725000000</v>
      </c>
      <c r="D8" s="10">
        <v>85009658</v>
      </c>
      <c r="F8" s="9">
        <v>725423000</v>
      </c>
      <c r="G8" s="10">
        <v>85059256</v>
      </c>
      <c r="I8" s="9">
        <v>735384000</v>
      </c>
      <c r="J8" s="10">
        <v>86227230</v>
      </c>
    </row>
    <row r="9" spans="1:10">
      <c r="A9" s="7" t="s">
        <v>7</v>
      </c>
      <c r="C9" s="9">
        <v>155403000</v>
      </c>
      <c r="D9" s="10">
        <v>15761003</v>
      </c>
      <c r="F9" s="9">
        <v>156086000</v>
      </c>
      <c r="G9" s="10">
        <v>15830273</v>
      </c>
      <c r="I9" s="9">
        <v>156748000</v>
      </c>
      <c r="J9" s="10">
        <v>15897414</v>
      </c>
    </row>
    <row r="10" spans="1:10">
      <c r="A10" s="7" t="s">
        <v>8</v>
      </c>
      <c r="C10" s="9">
        <v>85347000</v>
      </c>
      <c r="D10" s="10">
        <v>6128606</v>
      </c>
      <c r="F10" s="9">
        <v>86393000</v>
      </c>
      <c r="G10" s="10">
        <v>6203717</v>
      </c>
      <c r="I10" s="9">
        <v>87309000</v>
      </c>
      <c r="J10" s="10">
        <v>6269493</v>
      </c>
    </row>
    <row r="11" spans="1:10">
      <c r="C11" s="11"/>
      <c r="D11" s="12"/>
      <c r="F11" s="11"/>
      <c r="G11" s="12"/>
      <c r="I11" s="11"/>
      <c r="J11" s="12"/>
    </row>
    <row r="12" spans="1:10" ht="16.5" thickBot="1">
      <c r="B12" s="7" t="s">
        <v>9</v>
      </c>
      <c r="C12" s="13">
        <f>SUM(C8:C11)</f>
        <v>965750000</v>
      </c>
      <c r="D12" s="10">
        <f>SUM(D8:D11)</f>
        <v>106899267</v>
      </c>
      <c r="F12" s="13">
        <f>SUM(F8:F11)</f>
        <v>967902000</v>
      </c>
      <c r="G12" s="10">
        <f>SUM(G8:G11)</f>
        <v>107093246</v>
      </c>
      <c r="I12" s="13">
        <f>SUM(I8:I11)</f>
        <v>979441000</v>
      </c>
      <c r="J12" s="10">
        <f>SUM(J8:J11)</f>
        <v>108394137</v>
      </c>
    </row>
    <row r="13" spans="1:10" ht="16.5" thickTop="1">
      <c r="D13" s="10"/>
      <c r="G13" s="10"/>
      <c r="J13" s="10"/>
    </row>
    <row r="14" spans="1:10">
      <c r="A14" s="7" t="s">
        <v>10</v>
      </c>
      <c r="D14" s="10">
        <v>2675000</v>
      </c>
      <c r="G14" s="10">
        <v>2700000</v>
      </c>
      <c r="J14" s="10">
        <v>2725000</v>
      </c>
    </row>
    <row r="15" spans="1:10">
      <c r="D15" s="12"/>
      <c r="G15" s="12"/>
      <c r="J15" s="12"/>
    </row>
    <row r="16" spans="1:10">
      <c r="A16" s="7" t="s">
        <v>11</v>
      </c>
      <c r="D16" s="10">
        <f>+D12+D14</f>
        <v>109574267</v>
      </c>
      <c r="G16" s="10">
        <f>+G12+G14</f>
        <v>109793246</v>
      </c>
      <c r="J16" s="10">
        <f>+J12+J14</f>
        <v>111119137</v>
      </c>
    </row>
    <row r="17" spans="1:10">
      <c r="A17" s="7" t="s">
        <v>12</v>
      </c>
      <c r="D17" s="10">
        <v>73367377</v>
      </c>
      <c r="G17" s="10">
        <v>73530669</v>
      </c>
      <c r="J17" s="10">
        <v>74406237</v>
      </c>
    </row>
    <row r="18" spans="1:10">
      <c r="A18" s="7" t="s">
        <v>13</v>
      </c>
      <c r="D18" s="12">
        <f>+D16-D17</f>
        <v>36206890</v>
      </c>
      <c r="G18" s="12">
        <f>+G16-G17</f>
        <v>36262577</v>
      </c>
      <c r="J18" s="12">
        <f>+J16-J17</f>
        <v>36712900</v>
      </c>
    </row>
    <row r="19" spans="1:10">
      <c r="A19" s="7" t="s">
        <v>14</v>
      </c>
      <c r="D19" s="12">
        <v>11338222</v>
      </c>
      <c r="G19" s="12">
        <v>11451604</v>
      </c>
      <c r="J19" s="12">
        <v>11680636</v>
      </c>
    </row>
    <row r="20" spans="1:10">
      <c r="A20" s="7" t="s">
        <v>15</v>
      </c>
      <c r="D20" s="10">
        <v>4817201</v>
      </c>
      <c r="G20" s="10">
        <v>4865373</v>
      </c>
      <c r="J20" s="10">
        <v>4962681</v>
      </c>
    </row>
    <row r="21" spans="1:10">
      <c r="A21" s="7" t="s">
        <v>16</v>
      </c>
      <c r="D21" s="10">
        <v>5633466</v>
      </c>
      <c r="G21" s="10">
        <v>5689801</v>
      </c>
      <c r="J21" s="10">
        <v>5803597</v>
      </c>
    </row>
    <row r="22" spans="1:10">
      <c r="A22" s="7" t="s">
        <v>17</v>
      </c>
      <c r="D22" s="10">
        <v>9274162</v>
      </c>
      <c r="G22" s="10">
        <v>9366904</v>
      </c>
      <c r="J22" s="10">
        <v>9554242</v>
      </c>
    </row>
    <row r="23" spans="1:10">
      <c r="A23" s="7" t="s">
        <v>18</v>
      </c>
      <c r="D23" s="10">
        <v>131300</v>
      </c>
      <c r="G23" s="10">
        <v>132613</v>
      </c>
      <c r="J23" s="10">
        <v>135265</v>
      </c>
    </row>
    <row r="24" spans="1:10">
      <c r="A24" s="7" t="s">
        <v>19</v>
      </c>
      <c r="D24" s="10">
        <v>4999477</v>
      </c>
      <c r="G24" s="10">
        <v>4956016</v>
      </c>
      <c r="J24" s="10">
        <v>4979691</v>
      </c>
    </row>
    <row r="25" spans="1:10">
      <c r="A25" s="7" t="s">
        <v>20</v>
      </c>
      <c r="D25" s="12">
        <f>+D17+D19+D20+D21+D22+D23+D24</f>
        <v>109561205</v>
      </c>
      <c r="G25" s="12">
        <f>+G17+G19+G20+G21+G22+G23+G24</f>
        <v>109992980</v>
      </c>
      <c r="J25" s="12">
        <f>+J17+J19+J20+J21+J22+J23+J24</f>
        <v>111522349</v>
      </c>
    </row>
    <row r="26" spans="1:10">
      <c r="A26" s="7" t="s">
        <v>21</v>
      </c>
      <c r="D26" s="10">
        <f>+D16-D25</f>
        <v>13062</v>
      </c>
      <c r="G26" s="10">
        <f>+G16-G25</f>
        <v>-199734</v>
      </c>
      <c r="J26" s="10">
        <f>+J16-J25</f>
        <v>-403212</v>
      </c>
    </row>
    <row r="27" spans="1:10">
      <c r="A27" s="7" t="s">
        <v>22</v>
      </c>
      <c r="D27" s="10">
        <v>157901</v>
      </c>
      <c r="G27" s="10">
        <v>162083</v>
      </c>
      <c r="J27" s="10">
        <v>166391</v>
      </c>
    </row>
    <row r="28" spans="1:10">
      <c r="A28" s="7" t="s">
        <v>23</v>
      </c>
      <c r="D28" s="10">
        <v>200000</v>
      </c>
      <c r="G28" s="10">
        <v>200000</v>
      </c>
      <c r="J28" s="10">
        <v>200000</v>
      </c>
    </row>
    <row r="29" spans="1:10" ht="16.5" thickBot="1">
      <c r="A29" s="7" t="s">
        <v>24</v>
      </c>
      <c r="D29" s="14">
        <f>SUM(D26:D28)</f>
        <v>370963</v>
      </c>
      <c r="G29" s="14">
        <f>SUM(G26:G28)</f>
        <v>162349</v>
      </c>
      <c r="J29" s="14">
        <f>SUM(J26:J28)</f>
        <v>-36821</v>
      </c>
    </row>
    <row r="30" spans="1:10" ht="16.5" thickTop="1"/>
    <row r="32" spans="1:10">
      <c r="A32" s="7" t="s">
        <v>25</v>
      </c>
      <c r="D32" s="2">
        <f>ROUND((+D24+D29)/D24,2)</f>
        <v>1.07</v>
      </c>
      <c r="G32" s="2">
        <f>ROUND((+G24+G29)/G24,2)</f>
        <v>1.03</v>
      </c>
      <c r="J32" s="2">
        <f>ROUND((+J24+J29)/J24,2)</f>
        <v>0.99</v>
      </c>
    </row>
  </sheetData>
  <mergeCells count="3">
    <mergeCell ref="A1:H1"/>
    <mergeCell ref="A2:H2"/>
    <mergeCell ref="A3:H3"/>
  </mergeCells>
  <pageMargins left="0.7" right="0.7" top="0.75" bottom="0.75" header="0.3" footer="0.3"/>
  <pageSetup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Exhibit 1b</vt:lpstr>
      <vt:lpstr>Exhibit 1c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Keene</dc:creator>
  <cp:lastModifiedBy>Marybeth Purvis</cp:lastModifiedBy>
  <cp:lastPrinted>2013-11-05T16:52:33Z</cp:lastPrinted>
  <dcterms:created xsi:type="dcterms:W3CDTF">2013-10-29T15:05:41Z</dcterms:created>
  <dcterms:modified xsi:type="dcterms:W3CDTF">2013-11-05T16:52:34Z</dcterms:modified>
</cp:coreProperties>
</file>