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3955" windowHeight="12075"/>
  </bookViews>
  <sheets>
    <sheet name="OAG 1-40 ATT" sheetId="1" r:id="rId1"/>
  </sheets>
  <externalReferences>
    <externalReference r:id="rId2"/>
  </externalReference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'OAG 1-40 ATT'!$A$1:$M$37</definedName>
    <definedName name="ROR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G24" i="1" l="1"/>
  <c r="I22" i="1" s="1"/>
  <c r="M22" i="1" s="1"/>
  <c r="M9" i="1"/>
  <c r="A2" i="1"/>
  <c r="A1" i="1"/>
  <c r="I20" i="1" l="1"/>
  <c r="M20" i="1" s="1"/>
  <c r="I18" i="1"/>
  <c r="M18" i="1" l="1"/>
  <c r="M24" i="1" s="1"/>
  <c r="I24" i="1"/>
</calcChain>
</file>

<file path=xl/sharedStrings.xml><?xml version="1.0" encoding="utf-8"?>
<sst xmlns="http://schemas.openxmlformats.org/spreadsheetml/2006/main" count="33" uniqueCount="32">
  <si>
    <t>Cost of Capital Summary</t>
  </si>
  <si>
    <t>Thirteen Month Average as of November 30, 2014</t>
  </si>
  <si>
    <t>Data:_____Base Period___X___Forecasted Period</t>
  </si>
  <si>
    <t>FR 16(13)(j)</t>
  </si>
  <si>
    <t>Type of Filing:___X____Original________Updated ________Revised</t>
  </si>
  <si>
    <t>Schedule J-1</t>
  </si>
  <si>
    <t>Workpaper Reference No(s).____________________</t>
  </si>
  <si>
    <t>Line</t>
  </si>
  <si>
    <t>Workpaper</t>
  </si>
  <si>
    <t>Percent</t>
  </si>
  <si>
    <t>Weighted</t>
  </si>
  <si>
    <t>No.</t>
  </si>
  <si>
    <t>Class of Capital</t>
  </si>
  <si>
    <t>Reference</t>
  </si>
  <si>
    <t>Amount</t>
  </si>
  <si>
    <t>of Total</t>
  </si>
  <si>
    <t>Cost Rate</t>
  </si>
  <si>
    <t>Cost</t>
  </si>
  <si>
    <t>(A)</t>
  </si>
  <si>
    <t>(B)</t>
  </si>
  <si>
    <t>(C)</t>
  </si>
  <si>
    <t>(D)</t>
  </si>
  <si>
    <t>(E)</t>
  </si>
  <si>
    <t>$000</t>
  </si>
  <si>
    <t>%</t>
  </si>
  <si>
    <t>Proposed Capital Structure</t>
  </si>
  <si>
    <t>LONG-TERM DEBT</t>
  </si>
  <si>
    <t>J-3</t>
  </si>
  <si>
    <t>PREFERRED STOCK</t>
  </si>
  <si>
    <t>J-4</t>
  </si>
  <si>
    <t>COMMON EQUITY</t>
  </si>
  <si>
    <t>Total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</si>
</sst>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0_)"/>
    <numFmt numFmtId="167" formatCode="#,##0.000000_);\(#,##0.000000\)"/>
  </numFmts>
  <fonts count="15">
    <font>
      <sz val="12"/>
      <name val="Helvetica-Narrow"/>
      <family val="2"/>
    </font>
    <font>
      <sz val="12"/>
      <name val="Helvetica-Narrow"/>
      <family val="2"/>
    </font>
    <font>
      <sz val="12"/>
      <name val="Helvetica-Narrow"/>
    </font>
    <font>
      <u/>
      <sz val="12"/>
      <name val="Helvetica-Narrow"/>
      <family val="2"/>
    </font>
    <font>
      <sz val="12"/>
      <color rgb="FF0000FF"/>
      <name val="Helvetica-Narrow"/>
      <family val="2"/>
    </font>
    <font>
      <b/>
      <u/>
      <sz val="12"/>
      <name val="Helvetica-Narrow"/>
    </font>
    <font>
      <sz val="12"/>
      <name val="Times New Roman"/>
      <family val="1"/>
    </font>
    <font>
      <sz val="12"/>
      <color indexed="12"/>
      <name val="Helvetica-Narrow"/>
    </font>
    <font>
      <u val="double"/>
      <sz val="12"/>
      <name val="Helvetica-Narrow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37" fontId="0" fillId="0" borderId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9" fillId="0" borderId="0"/>
    <xf numFmtId="40" fontId="10" fillId="2" borderId="0">
      <alignment horizontal="right"/>
    </xf>
    <xf numFmtId="0" fontId="11" fillId="3" borderId="0">
      <alignment horizontal="center"/>
    </xf>
    <xf numFmtId="0" fontId="12" fillId="2" borderId="4"/>
    <xf numFmtId="0" fontId="13" fillId="0" borderId="0" applyBorder="0">
      <alignment horizontal="centerContinuous"/>
    </xf>
    <xf numFmtId="0" fontId="14" fillId="0" borderId="0" applyBorder="0">
      <alignment horizontal="centerContinuous"/>
    </xf>
  </cellStyleXfs>
  <cellXfs count="62">
    <xf numFmtId="37" fontId="0" fillId="0" borderId="0" xfId="0"/>
    <xf numFmtId="37" fontId="1" fillId="0" borderId="0" xfId="0" applyFont="1"/>
    <xf numFmtId="37" fontId="1" fillId="0" borderId="0" xfId="0" applyNumberFormat="1" applyFont="1" applyProtection="1"/>
    <xf numFmtId="37" fontId="1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2" fillId="0" borderId="0" xfId="0" applyFont="1" applyAlignment="1" applyProtection="1">
      <alignment horizontal="left"/>
    </xf>
    <xf numFmtId="37" fontId="1" fillId="0" borderId="0" xfId="0" applyFont="1" applyAlignment="1" applyProtection="1">
      <alignment horizontal="right"/>
    </xf>
    <xf numFmtId="37" fontId="1" fillId="0" borderId="1" xfId="0" applyFont="1" applyBorder="1" applyAlignment="1" applyProtection="1">
      <alignment horizontal="left"/>
    </xf>
    <xf numFmtId="37" fontId="1" fillId="0" borderId="1" xfId="0" applyFont="1" applyBorder="1"/>
    <xf numFmtId="37" fontId="1" fillId="0" borderId="1" xfId="0" applyFont="1" applyBorder="1" applyAlignment="1" applyProtection="1">
      <alignment horizontal="right"/>
    </xf>
    <xf numFmtId="37" fontId="3" fillId="0" borderId="0" xfId="0" applyFont="1"/>
    <xf numFmtId="37" fontId="1" fillId="0" borderId="0" xfId="0" applyFont="1" applyAlignment="1" applyProtection="1">
      <alignment horizontal="center"/>
    </xf>
    <xf numFmtId="37" fontId="1" fillId="0" borderId="1" xfId="0" applyFont="1" applyBorder="1" applyAlignment="1" applyProtection="1">
      <alignment horizontal="center"/>
    </xf>
    <xf numFmtId="37" fontId="4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1" fillId="0" borderId="0" xfId="0" applyNumberFormat="1" applyFont="1" applyAlignment="1" applyProtection="1">
      <alignment horizontal="center"/>
    </xf>
    <xf numFmtId="37" fontId="2" fillId="0" borderId="0" xfId="0" applyNumberFormat="1" applyFont="1" applyProtection="1"/>
    <xf numFmtId="10" fontId="1" fillId="0" borderId="0" xfId="0" applyNumberFormat="1" applyFont="1" applyFill="1" applyProtection="1"/>
    <xf numFmtId="10" fontId="1" fillId="0" borderId="0" xfId="2" applyNumberFormat="1" applyFont="1" applyProtection="1"/>
    <xf numFmtId="37" fontId="7" fillId="0" borderId="0" xfId="0" applyNumberFormat="1" applyFont="1" applyProtection="1"/>
    <xf numFmtId="37" fontId="1" fillId="0" borderId="0" xfId="0" applyNumberFormat="1" applyFont="1" applyFill="1" applyProtection="1"/>
    <xf numFmtId="10" fontId="2" fillId="0" borderId="0" xfId="2" applyNumberFormat="1" applyFont="1" applyProtection="1"/>
    <xf numFmtId="164" fontId="2" fillId="0" borderId="0" xfId="1" applyNumberFormat="1" applyFont="1" applyProtection="1"/>
    <xf numFmtId="10" fontId="2" fillId="0" borderId="0" xfId="2" applyNumberFormat="1" applyFont="1" applyFill="1" applyProtection="1"/>
    <xf numFmtId="10" fontId="2" fillId="0" borderId="0" xfId="2" quotePrefix="1" applyNumberFormat="1" applyFont="1" applyProtection="1"/>
    <xf numFmtId="165" fontId="1" fillId="0" borderId="0" xfId="0" applyNumberFormat="1" applyFont="1" applyFill="1" applyProtection="1"/>
    <xf numFmtId="10" fontId="1" fillId="0" borderId="0" xfId="2" applyNumberFormat="1" applyFont="1" applyFill="1" applyProtection="1"/>
    <xf numFmtId="37" fontId="1" fillId="0" borderId="0" xfId="0" applyFont="1" applyFill="1"/>
    <xf numFmtId="10" fontId="1" fillId="0" borderId="1" xfId="2" applyNumberFormat="1" applyFont="1" applyBorder="1" applyProtection="1"/>
    <xf numFmtId="10" fontId="1" fillId="0" borderId="0" xfId="2" quotePrefix="1" applyNumberFormat="1" applyFont="1" applyProtection="1"/>
    <xf numFmtId="165" fontId="1" fillId="0" borderId="2" xfId="0" applyNumberFormat="1" applyFont="1" applyFill="1" applyBorder="1"/>
    <xf numFmtId="166" fontId="1" fillId="0" borderId="0" xfId="0" applyNumberFormat="1" applyFont="1" applyProtection="1"/>
    <xf numFmtId="10" fontId="1" fillId="0" borderId="0" xfId="2" applyNumberFormat="1" applyFont="1"/>
    <xf numFmtId="164" fontId="0" fillId="0" borderId="3" xfId="1" applyNumberFormat="1" applyFont="1" applyBorder="1"/>
    <xf numFmtId="165" fontId="8" fillId="0" borderId="0" xfId="0" applyNumberFormat="1" applyFont="1" applyProtection="1"/>
    <xf numFmtId="10" fontId="1" fillId="0" borderId="0" xfId="0" applyNumberFormat="1" applyFont="1" applyProtection="1"/>
    <xf numFmtId="10" fontId="8" fillId="0" borderId="0" xfId="2" applyNumberFormat="1" applyFont="1" applyProtection="1"/>
    <xf numFmtId="37" fontId="1" fillId="0" borderId="0" xfId="0" applyFont="1" applyBorder="1"/>
    <xf numFmtId="37" fontId="1" fillId="0" borderId="0" xfId="0" applyNumberFormat="1" applyFont="1" applyBorder="1" applyProtection="1"/>
    <xf numFmtId="167" fontId="1" fillId="0" borderId="0" xfId="0" applyNumberFormat="1" applyFont="1" applyBorder="1" applyProtection="1"/>
    <xf numFmtId="37" fontId="0" fillId="0" borderId="0" xfId="0" applyBorder="1"/>
    <xf numFmtId="37" fontId="5" fillId="0" borderId="0" xfId="0" applyFont="1" applyBorder="1" applyAlignment="1" applyProtection="1">
      <alignment horizontal="left"/>
    </xf>
    <xf numFmtId="9" fontId="1" fillId="0" borderId="0" xfId="2" applyFont="1" applyBorder="1" applyProtection="1"/>
    <xf numFmtId="10" fontId="1" fillId="0" borderId="0" xfId="0" applyNumberFormat="1" applyFont="1" applyBorder="1" applyProtection="1"/>
    <xf numFmtId="166" fontId="1" fillId="0" borderId="0" xfId="0" applyNumberFormat="1" applyFont="1" applyBorder="1" applyProtection="1"/>
    <xf numFmtId="37" fontId="1" fillId="0" borderId="0" xfId="0" applyFont="1" applyBorder="1" applyAlignment="1" applyProtection="1">
      <alignment horizontal="left"/>
    </xf>
    <xf numFmtId="37" fontId="1" fillId="0" borderId="0" xfId="0" applyFont="1" applyBorder="1" applyAlignment="1" applyProtection="1">
      <alignment horizontal="center"/>
    </xf>
    <xf numFmtId="37" fontId="1" fillId="0" borderId="0" xfId="0" applyNumberFormat="1" applyFont="1" applyBorder="1" applyAlignment="1" applyProtection="1">
      <alignment horizontal="center"/>
    </xf>
    <xf numFmtId="164" fontId="2" fillId="0" borderId="0" xfId="1" applyNumberFormat="1" applyFont="1" applyBorder="1" applyProtection="1"/>
    <xf numFmtId="165" fontId="1" fillId="0" borderId="0" xfId="0" applyNumberFormat="1" applyFont="1" applyFill="1" applyBorder="1" applyProtection="1"/>
    <xf numFmtId="10" fontId="2" fillId="0" borderId="0" xfId="2" applyNumberFormat="1" applyFont="1" applyBorder="1" applyProtection="1"/>
    <xf numFmtId="10" fontId="1" fillId="0" borderId="0" xfId="2" applyNumberFormat="1" applyFont="1" applyBorder="1" applyProtection="1"/>
    <xf numFmtId="37" fontId="7" fillId="0" borderId="0" xfId="0" applyNumberFormat="1" applyFont="1" applyBorder="1" applyProtection="1"/>
    <xf numFmtId="37" fontId="2" fillId="0" borderId="0" xfId="0" applyNumberFormat="1" applyFont="1" applyBorder="1" applyProtection="1"/>
    <xf numFmtId="165" fontId="1" fillId="0" borderId="0" xfId="0" applyNumberFormat="1" applyFont="1" applyFill="1" applyBorder="1"/>
    <xf numFmtId="10" fontId="1" fillId="0" borderId="0" xfId="2" applyNumberFormat="1" applyFont="1" applyBorder="1"/>
    <xf numFmtId="164" fontId="0" fillId="0" borderId="0" xfId="1" applyNumberFormat="1" applyFont="1" applyBorder="1"/>
    <xf numFmtId="165" fontId="8" fillId="0" borderId="0" xfId="0" applyNumberFormat="1" applyFont="1" applyBorder="1" applyProtection="1"/>
    <xf numFmtId="10" fontId="8" fillId="0" borderId="0" xfId="2" applyNumberFormat="1" applyFont="1" applyBorder="1" applyProtection="1"/>
    <xf numFmtId="37" fontId="2" fillId="0" borderId="0" xfId="0" applyFont="1" applyProtection="1"/>
    <xf numFmtId="37" fontId="2" fillId="0" borderId="1" xfId="0" applyFont="1" applyBorder="1" applyProtection="1"/>
    <xf numFmtId="37" fontId="1" fillId="0" borderId="0" xfId="0" applyFont="1" applyFill="1" applyAlignment="1">
      <alignment horizontal="center"/>
    </xf>
  </cellXfs>
  <cellStyles count="9">
    <cellStyle name="Currency" xfId="1" builtinId="4"/>
    <cellStyle name="Normal" xfId="0" builtinId="0"/>
    <cellStyle name="Normal - Style1" xfId="3"/>
    <cellStyle name="Output Amounts" xfId="4"/>
    <cellStyle name="Output Column Headings" xfId="5"/>
    <cellStyle name="Output Line Items" xfId="6"/>
    <cellStyle name="Output Report Heading" xfId="7"/>
    <cellStyle name="Output Report Title" xfId="8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3-00148%20(2013%20Kentucky%20Rate%20Case)/MFRs/2013%20MFRs%20in%20Native%20Format%20FINAL%20AS%20FILED%20(do%20not%20change)/FR_16(13)(a-k)_Att1%20-%202013%20KY%20Rev%20Req%20Model%20-%20FILING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ation"/>
      <sheetName val="Cover A"/>
      <sheetName val="A.1"/>
      <sheetName val="Cover B"/>
      <sheetName val="B.1 B"/>
      <sheetName val="B.1 F "/>
      <sheetName val="B.2 B"/>
      <sheetName val="B.2 F"/>
      <sheetName val="B.3 B"/>
      <sheetName val="B. 3 F"/>
      <sheetName val="B. 3.1 F"/>
      <sheetName val="B.4 B"/>
      <sheetName val="B.4 F"/>
      <sheetName val="B.4.1 B"/>
      <sheetName val="B.4.1 F"/>
      <sheetName val="B.4.2 B"/>
      <sheetName val="B.4.2 F"/>
      <sheetName val="B.5 B"/>
      <sheetName val="B.5 F"/>
      <sheetName val="B.6 B"/>
      <sheetName val="B.6 F"/>
      <sheetName val="Cover C"/>
      <sheetName val="C.1"/>
      <sheetName val="C.2"/>
      <sheetName val="C.2.1 B"/>
      <sheetName val="C.2.1 F"/>
      <sheetName val="C.2.2 B 09"/>
      <sheetName val="C.2.2 B 02"/>
      <sheetName val="C.2.2 B 12"/>
      <sheetName val="C.2.2 B 91"/>
      <sheetName val="C.2.2-F 09"/>
      <sheetName val="C.2.2-F 02"/>
      <sheetName val="C.2.2-F 12"/>
      <sheetName val="C.2.2-F 91"/>
      <sheetName val="C.2.3 B"/>
      <sheetName val="C.2.3 F"/>
      <sheetName val="Cover D"/>
      <sheetName val="D.1"/>
      <sheetName val="D.2.1"/>
      <sheetName val="D.2.2"/>
      <sheetName val="D.2.3"/>
      <sheetName val="Cover E"/>
      <sheetName val="E"/>
      <sheetName val="Cover F"/>
      <sheetName val="F.1"/>
      <sheetName val="F.2.1"/>
      <sheetName val="F.2.2"/>
      <sheetName val="F.2.3"/>
      <sheetName val="F.3"/>
      <sheetName val="F.4"/>
      <sheetName val="F.5"/>
      <sheetName val="F.6"/>
      <sheetName val="F.7"/>
      <sheetName val="F.8"/>
      <sheetName val="F.9"/>
      <sheetName val="G.1"/>
      <sheetName val="G.2"/>
      <sheetName val="G.3"/>
      <sheetName val="H.1"/>
      <sheetName val="I.1"/>
      <sheetName val="I.2"/>
      <sheetName val="I.3"/>
      <sheetName val="J-1 Base"/>
      <sheetName val="J-2 Base"/>
      <sheetName val="J-3 Base"/>
      <sheetName val="J-4"/>
      <sheetName val="J.1.1"/>
      <sheetName val="J.1.2"/>
      <sheetName val="J-1 Fore"/>
      <sheetName val="J-2 Fore"/>
      <sheetName val="J-3 Fore"/>
      <sheetName val="K"/>
      <sheetName val="WP B.4.1B"/>
      <sheetName val="WP B.4.1F"/>
      <sheetName val="WP B.5 B"/>
      <sheetName val="WP B.5 F"/>
      <sheetName val="WP B.6 B"/>
      <sheetName val="WP B.6 F"/>
    </sheetNames>
    <sheetDataSet>
      <sheetData sheetId="0">
        <row r="1">
          <cell r="A1" t="str">
            <v>Atmos Energy Corporation, Kentucky/Mid-States Division</v>
          </cell>
          <cell r="B1"/>
          <cell r="C1"/>
        </row>
        <row r="2">
          <cell r="A2" t="str">
            <v>Kentucky Jurisdiction Case No. 2013-00148</v>
          </cell>
          <cell r="B2"/>
          <cell r="C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9">
          <cell r="M9" t="str">
            <v>Witness:  Waller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zoomScale="90" zoomScaleNormal="90" workbookViewId="0">
      <selection activeCell="H18" sqref="H18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2.664062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0">
      <c r="A1" s="61" t="str">
        <f>'[1]Table of Contents'!A1:C1</f>
        <v>Atmos Energy Corporation, Kentucky/Mid-States Division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O1" s="2"/>
    </row>
    <row r="2" spans="1:20">
      <c r="A2" s="61" t="str">
        <f>'[1]Table of Contents'!A2:C2</f>
        <v>Kentucky Jurisdiction Case No. 2013-00148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20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20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7" spans="1:20">
      <c r="A7" s="3" t="s">
        <v>2</v>
      </c>
      <c r="M7" s="4" t="s">
        <v>3</v>
      </c>
    </row>
    <row r="8" spans="1:20">
      <c r="A8" s="5" t="s">
        <v>4</v>
      </c>
      <c r="K8" s="3"/>
      <c r="M8" s="6" t="s">
        <v>5</v>
      </c>
    </row>
    <row r="9" spans="1:20">
      <c r="A9" s="7" t="s">
        <v>6</v>
      </c>
      <c r="B9" s="8"/>
      <c r="C9" s="8"/>
      <c r="D9" s="8"/>
      <c r="E9" s="8"/>
      <c r="F9" s="8"/>
      <c r="G9" s="8"/>
      <c r="H9" s="8"/>
      <c r="I9" s="8"/>
      <c r="J9" s="8"/>
      <c r="K9" s="7"/>
      <c r="L9" s="8"/>
      <c r="M9" s="9" t="str">
        <f>'[1]J-1 Base'!$M$9</f>
        <v>Witness:  Waller</v>
      </c>
    </row>
    <row r="10" spans="1:20">
      <c r="L10" s="10"/>
      <c r="M10" s="10"/>
      <c r="N10" s="10"/>
    </row>
    <row r="11" spans="1:20">
      <c r="A11" s="11" t="s">
        <v>7</v>
      </c>
      <c r="E11" s="11" t="s">
        <v>8</v>
      </c>
      <c r="I11" s="11" t="s">
        <v>9</v>
      </c>
      <c r="M11" s="11" t="s">
        <v>10</v>
      </c>
    </row>
    <row r="12" spans="1:20">
      <c r="A12" s="12" t="s">
        <v>11</v>
      </c>
      <c r="B12" s="8"/>
      <c r="C12" s="7" t="s">
        <v>12</v>
      </c>
      <c r="D12" s="8"/>
      <c r="E12" s="12" t="s">
        <v>13</v>
      </c>
      <c r="F12" s="8"/>
      <c r="G12" s="12" t="s">
        <v>14</v>
      </c>
      <c r="H12" s="8"/>
      <c r="I12" s="12" t="s">
        <v>15</v>
      </c>
      <c r="J12" s="8"/>
      <c r="K12" s="12" t="s">
        <v>16</v>
      </c>
      <c r="L12" s="8"/>
      <c r="M12" s="12" t="s">
        <v>17</v>
      </c>
      <c r="O12" s="2"/>
      <c r="P12" s="2"/>
      <c r="Q12" s="2"/>
      <c r="R12" s="2"/>
      <c r="S12" s="2"/>
      <c r="T12" s="2"/>
    </row>
    <row r="13" spans="1:20">
      <c r="E13" s="11" t="s">
        <v>18</v>
      </c>
      <c r="G13" s="11" t="s">
        <v>19</v>
      </c>
      <c r="I13" s="11" t="s">
        <v>20</v>
      </c>
      <c r="K13" s="11" t="s">
        <v>21</v>
      </c>
      <c r="M13" s="11" t="s">
        <v>22</v>
      </c>
      <c r="O13" s="13"/>
      <c r="P13" s="2"/>
      <c r="Q13" s="2"/>
      <c r="R13" s="2"/>
      <c r="S13" s="2"/>
      <c r="T13" s="2"/>
    </row>
    <row r="14" spans="1:20">
      <c r="G14" s="11" t="s">
        <v>23</v>
      </c>
      <c r="K14" s="11" t="s">
        <v>24</v>
      </c>
      <c r="M14" s="11" t="s">
        <v>24</v>
      </c>
      <c r="O14" s="2"/>
      <c r="P14" s="2"/>
      <c r="Q14" s="2"/>
      <c r="R14" s="2"/>
      <c r="S14" s="2"/>
      <c r="T14" s="2"/>
    </row>
    <row r="15" spans="1:20">
      <c r="O15" s="2"/>
      <c r="P15" s="2"/>
      <c r="Q15" s="2"/>
      <c r="R15" s="2"/>
      <c r="S15" s="2"/>
      <c r="T15" s="2"/>
    </row>
    <row r="16" spans="1:20" ht="15.75">
      <c r="A16" s="11"/>
      <c r="C16" s="14" t="s">
        <v>25</v>
      </c>
      <c r="E16" s="15"/>
      <c r="F16" s="2"/>
      <c r="G16" s="16"/>
      <c r="H16" s="2"/>
      <c r="I16" s="17"/>
      <c r="J16" s="2"/>
      <c r="L16" s="2"/>
      <c r="M16" s="18"/>
      <c r="N16" s="2"/>
      <c r="O16" s="2"/>
      <c r="P16" s="2"/>
      <c r="Q16" s="2"/>
      <c r="R16" s="2"/>
      <c r="S16" s="2"/>
      <c r="T16" s="2"/>
    </row>
    <row r="17" spans="1:20">
      <c r="E17" s="2"/>
      <c r="F17" s="2"/>
      <c r="G17" s="19"/>
      <c r="H17" s="2"/>
      <c r="I17" s="20"/>
      <c r="J17" s="2"/>
      <c r="K17" s="21"/>
      <c r="L17" s="2"/>
      <c r="M17" s="18"/>
      <c r="N17" s="2"/>
      <c r="O17" s="2"/>
      <c r="P17" s="2"/>
      <c r="Q17" s="2"/>
      <c r="R17" s="2"/>
      <c r="S17" s="2"/>
      <c r="T17" s="2"/>
    </row>
    <row r="18" spans="1:20">
      <c r="A18" s="11">
        <v>1</v>
      </c>
      <c r="C18" s="3" t="s">
        <v>26</v>
      </c>
      <c r="E18" s="15" t="s">
        <v>27</v>
      </c>
      <c r="F18" s="2"/>
      <c r="G18" s="22">
        <v>2467419.8225810975</v>
      </c>
      <c r="H18" s="2"/>
      <c r="I18" s="17">
        <f>G18/$G$24</f>
        <v>0.48167356781515658</v>
      </c>
      <c r="J18" s="2"/>
      <c r="K18" s="23">
        <v>6.1899999999999997E-2</v>
      </c>
      <c r="L18" s="2"/>
      <c r="M18" s="18">
        <f>ROUND(I18*K18,4)</f>
        <v>2.98E-2</v>
      </c>
      <c r="N18" s="2"/>
      <c r="Q18" s="24"/>
    </row>
    <row r="19" spans="1:20">
      <c r="E19" s="2"/>
      <c r="F19" s="2"/>
      <c r="G19" s="59"/>
      <c r="H19" s="2"/>
      <c r="I19" s="25"/>
      <c r="J19" s="2"/>
      <c r="K19" s="26"/>
      <c r="L19" s="2"/>
      <c r="M19" s="18"/>
      <c r="N19" s="2"/>
      <c r="O19" s="2"/>
    </row>
    <row r="20" spans="1:20">
      <c r="A20" s="11">
        <v>2</v>
      </c>
      <c r="C20" s="3" t="s">
        <v>28</v>
      </c>
      <c r="E20" s="15" t="s">
        <v>29</v>
      </c>
      <c r="F20" s="2"/>
      <c r="G20" s="59">
        <v>0</v>
      </c>
      <c r="H20" s="2"/>
      <c r="I20" s="25">
        <f>G20/$G$24</f>
        <v>0</v>
      </c>
      <c r="J20" s="2"/>
      <c r="K20" s="26">
        <v>0</v>
      </c>
      <c r="L20" s="2"/>
      <c r="M20" s="18">
        <f>ROUND(I20*K20,4)</f>
        <v>0</v>
      </c>
      <c r="N20" s="2"/>
      <c r="O20" s="2"/>
    </row>
    <row r="21" spans="1:20">
      <c r="E21" s="2"/>
      <c r="F21" s="2"/>
      <c r="G21" s="59"/>
      <c r="H21" s="2"/>
      <c r="I21" s="25"/>
      <c r="J21" s="2"/>
      <c r="K21" s="27"/>
      <c r="L21" s="2"/>
      <c r="M21" s="18"/>
      <c r="N21" s="2"/>
      <c r="O21"/>
    </row>
    <row r="22" spans="1:20">
      <c r="A22" s="11">
        <v>3</v>
      </c>
      <c r="C22" s="3" t="s">
        <v>30</v>
      </c>
      <c r="E22" s="2"/>
      <c r="F22" s="2"/>
      <c r="G22" s="60">
        <v>2655177.6945987865</v>
      </c>
      <c r="H22" s="2"/>
      <c r="I22" s="17">
        <f>G22/$G$24</f>
        <v>0.51832643218484342</v>
      </c>
      <c r="J22" s="2"/>
      <c r="K22" s="26">
        <v>0.107</v>
      </c>
      <c r="L22" s="2"/>
      <c r="M22" s="28">
        <f>ROUND(I22*K22,4)</f>
        <v>5.5500000000000001E-2</v>
      </c>
      <c r="N22" s="2"/>
      <c r="O22"/>
      <c r="Q22" s="29"/>
    </row>
    <row r="23" spans="1:20">
      <c r="G23" s="2"/>
      <c r="I23" s="30"/>
      <c r="K23" s="31"/>
      <c r="M23" s="32"/>
      <c r="O23"/>
    </row>
    <row r="24" spans="1:20" ht="15.75" thickBot="1">
      <c r="A24" s="11">
        <v>4</v>
      </c>
      <c r="C24" s="3" t="s">
        <v>31</v>
      </c>
      <c r="G24" s="33">
        <f>SUM(G18:G22)</f>
        <v>5122597.517179884</v>
      </c>
      <c r="I24" s="34">
        <f>SUM(I18:I22)</f>
        <v>1</v>
      </c>
      <c r="K24" s="35"/>
      <c r="M24" s="36">
        <f>(+M18+M20+M22)</f>
        <v>8.5300000000000001E-2</v>
      </c>
      <c r="O24" s="36"/>
    </row>
    <row r="25" spans="1:20" ht="15.75" thickTop="1">
      <c r="E25" s="2"/>
      <c r="F25" s="2"/>
      <c r="G25" s="2"/>
      <c r="H25" s="2"/>
      <c r="I25" s="35"/>
      <c r="J25" s="2"/>
      <c r="K25" s="31"/>
      <c r="L25" s="2"/>
      <c r="M25" s="31"/>
      <c r="N25" s="2"/>
      <c r="O25"/>
    </row>
    <row r="26" spans="1:20">
      <c r="A26" s="37"/>
      <c r="B26" s="37"/>
      <c r="C26" s="37"/>
      <c r="D26" s="37"/>
      <c r="E26" s="38"/>
      <c r="F26" s="38"/>
      <c r="G26" s="38"/>
      <c r="H26" s="38"/>
      <c r="I26" s="39"/>
      <c r="J26" s="38"/>
      <c r="K26" s="38"/>
      <c r="L26" s="38"/>
      <c r="M26" s="38"/>
      <c r="N26" s="38"/>
      <c r="O26" s="40"/>
      <c r="P26" s="37"/>
      <c r="Q26" s="37"/>
    </row>
    <row r="27" spans="1:20" ht="15.75">
      <c r="A27" s="37"/>
      <c r="B27" s="37"/>
      <c r="C27" s="41"/>
      <c r="D27" s="37"/>
      <c r="E27" s="38"/>
      <c r="F27" s="38"/>
      <c r="G27" s="42"/>
      <c r="H27" s="38"/>
      <c r="I27" s="43"/>
      <c r="J27" s="38"/>
      <c r="K27" s="44"/>
      <c r="L27" s="38"/>
      <c r="M27" s="44"/>
      <c r="N27" s="38"/>
      <c r="O27" s="40"/>
      <c r="P27" s="37"/>
      <c r="Q27" s="37"/>
    </row>
    <row r="28" spans="1:20">
      <c r="A28" s="45"/>
      <c r="B28" s="37"/>
      <c r="C28" s="45"/>
      <c r="D28" s="37"/>
      <c r="E28" s="38"/>
      <c r="F28" s="38"/>
      <c r="G28" s="38"/>
      <c r="H28" s="38"/>
      <c r="I28" s="38"/>
      <c r="J28" s="38"/>
      <c r="K28" s="44"/>
      <c r="L28" s="38"/>
      <c r="M28" s="38"/>
      <c r="N28" s="38"/>
      <c r="O28" s="40"/>
      <c r="P28" s="37"/>
      <c r="Q28" s="37"/>
    </row>
    <row r="29" spans="1:20">
      <c r="A29" s="46"/>
      <c r="B29" s="37"/>
      <c r="C29" s="45"/>
      <c r="D29" s="37"/>
      <c r="E29" s="47"/>
      <c r="F29" s="38"/>
      <c r="G29" s="48"/>
      <c r="H29" s="38"/>
      <c r="I29" s="49"/>
      <c r="J29" s="38"/>
      <c r="K29" s="50"/>
      <c r="L29" s="38"/>
      <c r="M29" s="51"/>
      <c r="N29" s="38"/>
      <c r="O29" s="40"/>
      <c r="P29" s="38"/>
      <c r="Q29" s="38"/>
      <c r="R29" s="2"/>
      <c r="S29" s="2"/>
      <c r="T29" s="2"/>
    </row>
    <row r="30" spans="1:20">
      <c r="A30" s="37"/>
      <c r="B30" s="37"/>
      <c r="C30" s="37"/>
      <c r="D30" s="37"/>
      <c r="E30" s="38"/>
      <c r="F30" s="38"/>
      <c r="G30" s="52"/>
      <c r="H30" s="38"/>
      <c r="I30" s="49"/>
      <c r="J30" s="38"/>
      <c r="K30" s="50"/>
      <c r="L30" s="38"/>
      <c r="M30" s="51"/>
      <c r="N30" s="38"/>
      <c r="O30" s="40"/>
      <c r="P30" s="38"/>
      <c r="Q30" s="38"/>
      <c r="R30" s="2"/>
      <c r="S30" s="2"/>
      <c r="T30" s="2"/>
    </row>
    <row r="31" spans="1:20">
      <c r="A31" s="46"/>
      <c r="B31" s="37"/>
      <c r="C31" s="45"/>
      <c r="D31" s="37"/>
      <c r="E31" s="47"/>
      <c r="F31" s="38"/>
      <c r="G31" s="53"/>
      <c r="H31" s="38"/>
      <c r="I31" s="49"/>
      <c r="J31" s="38"/>
      <c r="K31" s="50"/>
      <c r="L31" s="38"/>
      <c r="M31" s="51"/>
      <c r="N31" s="38"/>
      <c r="O31" s="40"/>
      <c r="P31" s="37"/>
      <c r="Q31" s="37"/>
    </row>
    <row r="32" spans="1:20">
      <c r="A32" s="37"/>
      <c r="B32" s="37"/>
      <c r="C32" s="37"/>
      <c r="D32" s="37"/>
      <c r="E32" s="38"/>
      <c r="F32" s="38"/>
      <c r="G32" s="53"/>
      <c r="H32" s="38"/>
      <c r="I32" s="49"/>
      <c r="J32" s="38"/>
      <c r="K32" s="51"/>
      <c r="L32" s="38"/>
      <c r="M32" s="51"/>
      <c r="N32" s="38"/>
      <c r="O32" s="40"/>
      <c r="P32" s="37"/>
      <c r="Q32" s="37"/>
    </row>
    <row r="33" spans="1:17">
      <c r="A33" s="46"/>
      <c r="B33" s="37"/>
      <c r="C33" s="45"/>
      <c r="D33" s="37"/>
      <c r="E33" s="47"/>
      <c r="F33" s="38"/>
      <c r="G33" s="53"/>
      <c r="H33" s="38"/>
      <c r="I33" s="49"/>
      <c r="J33" s="38"/>
      <c r="K33" s="51"/>
      <c r="L33" s="38"/>
      <c r="M33" s="51"/>
      <c r="N33" s="38"/>
      <c r="O33" s="40"/>
      <c r="P33" s="37"/>
      <c r="Q33" s="37"/>
    </row>
    <row r="34" spans="1:17">
      <c r="A34" s="37"/>
      <c r="B34" s="37"/>
      <c r="C34" s="37"/>
      <c r="D34" s="37"/>
      <c r="E34" s="38"/>
      <c r="F34" s="38"/>
      <c r="G34" s="53"/>
      <c r="H34" s="38"/>
      <c r="I34" s="49"/>
      <c r="J34" s="38"/>
      <c r="K34" s="51"/>
      <c r="L34" s="38"/>
      <c r="M34" s="51"/>
      <c r="N34" s="38"/>
      <c r="O34" s="40"/>
      <c r="P34" s="37"/>
      <c r="Q34" s="37"/>
    </row>
    <row r="35" spans="1:17">
      <c r="A35" s="46"/>
      <c r="B35" s="37"/>
      <c r="C35" s="45"/>
      <c r="D35" s="37"/>
      <c r="E35" s="38"/>
      <c r="F35" s="38"/>
      <c r="G35" s="48"/>
      <c r="H35" s="38"/>
      <c r="I35" s="49"/>
      <c r="J35" s="38"/>
      <c r="K35" s="51"/>
      <c r="L35" s="38"/>
      <c r="M35" s="51"/>
      <c r="N35" s="38"/>
      <c r="O35" s="40"/>
      <c r="P35" s="37"/>
      <c r="Q35" s="37"/>
    </row>
    <row r="36" spans="1:17">
      <c r="A36" s="37"/>
      <c r="B36" s="37"/>
      <c r="C36" s="37"/>
      <c r="D36" s="37"/>
      <c r="E36" s="37"/>
      <c r="F36" s="37"/>
      <c r="G36" s="38"/>
      <c r="H36" s="37"/>
      <c r="I36" s="54"/>
      <c r="J36" s="37"/>
      <c r="K36" s="44"/>
      <c r="L36" s="37"/>
      <c r="M36" s="55"/>
      <c r="N36" s="37"/>
      <c r="O36" s="40"/>
      <c r="P36" s="37"/>
      <c r="Q36" s="37"/>
    </row>
    <row r="37" spans="1:17">
      <c r="A37" s="46"/>
      <c r="B37" s="37"/>
      <c r="C37" s="45"/>
      <c r="D37" s="37"/>
      <c r="E37" s="37"/>
      <c r="F37" s="37"/>
      <c r="G37" s="56"/>
      <c r="H37" s="37"/>
      <c r="I37" s="57"/>
      <c r="J37" s="37"/>
      <c r="K37" s="43"/>
      <c r="L37" s="37"/>
      <c r="M37" s="58"/>
      <c r="N37" s="37"/>
      <c r="O37" s="40"/>
      <c r="P37" s="37"/>
      <c r="Q37" s="37"/>
    </row>
    <row r="38" spans="1:17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</sheetData>
  <mergeCells count="4">
    <mergeCell ref="A1:M1"/>
    <mergeCell ref="A2:M2"/>
    <mergeCell ref="A3:M3"/>
    <mergeCell ref="A4:M4"/>
  </mergeCells>
  <printOptions horizontalCentered="1"/>
  <pageMargins left="0.75" right="0.75" top="0.75" bottom="1.25" header="0.5" footer="0.43"/>
  <pageSetup scale="84" orientation="landscape" verticalDpi="300" r:id="rId1"/>
  <headerFooter alignWithMargins="0">
    <oddHeader>&amp;R&amp;8CASE NO. 2013-00148
ATTACHMENT 1
TO OAG DR NO. 1-040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OAG 1-40 ATT</vt:lpstr>
      <vt:lpstr>'OAG 1-40 ATT'!Print_Area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GKW</dc:creator>
  <cp:lastModifiedBy>BuildAdmin</cp:lastModifiedBy>
  <cp:lastPrinted>2013-08-21T12:41:37Z</cp:lastPrinted>
  <dcterms:created xsi:type="dcterms:W3CDTF">2013-08-16T19:19:57Z</dcterms:created>
  <dcterms:modified xsi:type="dcterms:W3CDTF">2013-08-21T12:41:48Z</dcterms:modified>
</cp:coreProperties>
</file>