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115" windowHeight="6975"/>
  </bookViews>
  <sheets>
    <sheet name="201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25" i="1" l="1"/>
  <c r="J225" i="1"/>
  <c r="G225" i="1"/>
  <c r="F225" i="1"/>
  <c r="E225" i="1"/>
  <c r="L224" i="1"/>
  <c r="J224" i="1"/>
  <c r="G224" i="1"/>
  <c r="F224" i="1"/>
  <c r="E224" i="1"/>
  <c r="L221" i="1"/>
  <c r="J221" i="1"/>
  <c r="G221" i="1"/>
  <c r="F221" i="1"/>
  <c r="E221" i="1"/>
  <c r="H219" i="1"/>
  <c r="R219" i="1" s="1"/>
  <c r="H218" i="1"/>
  <c r="M214" i="1"/>
  <c r="L214" i="1"/>
  <c r="K214" i="1"/>
  <c r="J214" i="1"/>
  <c r="G214" i="1"/>
  <c r="F214" i="1"/>
  <c r="E214" i="1"/>
  <c r="H212" i="1"/>
  <c r="H211" i="1"/>
  <c r="H210" i="1"/>
  <c r="H207" i="1"/>
  <c r="G207" i="1"/>
  <c r="J202" i="1"/>
  <c r="G202" i="1"/>
  <c r="F202" i="1"/>
  <c r="K200" i="1"/>
  <c r="M200" i="1" s="1"/>
  <c r="H200" i="1"/>
  <c r="H199" i="1"/>
  <c r="R199" i="1" s="1"/>
  <c r="H198" i="1"/>
  <c r="K198" i="1" s="1"/>
  <c r="M198" i="1" s="1"/>
  <c r="K197" i="1"/>
  <c r="M197" i="1" s="1"/>
  <c r="H197" i="1"/>
  <c r="R197" i="1" s="1"/>
  <c r="M196" i="1"/>
  <c r="H196" i="1"/>
  <c r="H202" i="1" s="1"/>
  <c r="J191" i="1"/>
  <c r="G191" i="1"/>
  <c r="F191" i="1"/>
  <c r="E191" i="1"/>
  <c r="D191" i="1"/>
  <c r="H189" i="1"/>
  <c r="R189" i="1" s="1"/>
  <c r="H188" i="1"/>
  <c r="K188" i="1" s="1"/>
  <c r="M188" i="1" s="1"/>
  <c r="H187" i="1"/>
  <c r="K187" i="1" s="1"/>
  <c r="M187" i="1" s="1"/>
  <c r="H186" i="1"/>
  <c r="K186" i="1" s="1"/>
  <c r="M186" i="1" s="1"/>
  <c r="L181" i="1"/>
  <c r="J181" i="1"/>
  <c r="G181" i="1"/>
  <c r="F181" i="1"/>
  <c r="E181" i="1"/>
  <c r="K179" i="1"/>
  <c r="M179" i="1" s="1"/>
  <c r="H179" i="1"/>
  <c r="R179" i="1" s="1"/>
  <c r="K178" i="1"/>
  <c r="M178" i="1" s="1"/>
  <c r="H178" i="1"/>
  <c r="H177" i="1"/>
  <c r="R177" i="1" s="1"/>
  <c r="H176" i="1"/>
  <c r="K176" i="1" s="1"/>
  <c r="M176" i="1" s="1"/>
  <c r="K175" i="1"/>
  <c r="M175" i="1" s="1"/>
  <c r="H175" i="1"/>
  <c r="H174" i="1"/>
  <c r="H173" i="1"/>
  <c r="R173" i="1" s="1"/>
  <c r="H172" i="1"/>
  <c r="K172" i="1" s="1"/>
  <c r="M172" i="1" s="1"/>
  <c r="H171" i="1"/>
  <c r="K171" i="1" s="1"/>
  <c r="M171" i="1" s="1"/>
  <c r="H170" i="1"/>
  <c r="K170" i="1" s="1"/>
  <c r="M170" i="1" s="1"/>
  <c r="H169" i="1"/>
  <c r="R169" i="1" s="1"/>
  <c r="H168" i="1"/>
  <c r="K168" i="1" s="1"/>
  <c r="M168" i="1" s="1"/>
  <c r="H167" i="1"/>
  <c r="K167" i="1" s="1"/>
  <c r="M167" i="1" s="1"/>
  <c r="M166" i="1"/>
  <c r="K166" i="1"/>
  <c r="H166" i="1"/>
  <c r="H165" i="1"/>
  <c r="R165" i="1" s="1"/>
  <c r="H164" i="1"/>
  <c r="K164" i="1" s="1"/>
  <c r="M164" i="1" s="1"/>
  <c r="K163" i="1"/>
  <c r="M163" i="1" s="1"/>
  <c r="H163" i="1"/>
  <c r="R163" i="1" s="1"/>
  <c r="K162" i="1"/>
  <c r="M162" i="1" s="1"/>
  <c r="H162" i="1"/>
  <c r="H161" i="1"/>
  <c r="R161" i="1" s="1"/>
  <c r="H160" i="1"/>
  <c r="K160" i="1" s="1"/>
  <c r="M160" i="1" s="1"/>
  <c r="K159" i="1"/>
  <c r="M159" i="1" s="1"/>
  <c r="H159" i="1"/>
  <c r="M158" i="1"/>
  <c r="H158" i="1"/>
  <c r="O158" i="1" s="1"/>
  <c r="M157" i="1"/>
  <c r="K157" i="1"/>
  <c r="H157" i="1"/>
  <c r="M156" i="1"/>
  <c r="H156" i="1"/>
  <c r="R156" i="1" s="1"/>
  <c r="M155" i="1"/>
  <c r="H155" i="1"/>
  <c r="R155" i="1" s="1"/>
  <c r="H154" i="1"/>
  <c r="R154" i="1" s="1"/>
  <c r="H153" i="1"/>
  <c r="K153" i="1" s="1"/>
  <c r="M153" i="1" s="1"/>
  <c r="H152" i="1"/>
  <c r="R152" i="1" s="1"/>
  <c r="H151" i="1"/>
  <c r="K151" i="1" s="1"/>
  <c r="M151" i="1" s="1"/>
  <c r="H150" i="1"/>
  <c r="R150" i="1" s="1"/>
  <c r="H149" i="1"/>
  <c r="K149" i="1" s="1"/>
  <c r="L144" i="1"/>
  <c r="J144" i="1"/>
  <c r="G144" i="1"/>
  <c r="F144" i="1"/>
  <c r="E144" i="1"/>
  <c r="M142" i="1"/>
  <c r="O142" i="1" s="1"/>
  <c r="K142" i="1"/>
  <c r="H142" i="1"/>
  <c r="R142" i="1" s="1"/>
  <c r="H141" i="1"/>
  <c r="K141" i="1" s="1"/>
  <c r="M141" i="1" s="1"/>
  <c r="K140" i="1"/>
  <c r="M140" i="1" s="1"/>
  <c r="H140" i="1"/>
  <c r="R140" i="1" s="1"/>
  <c r="H139" i="1"/>
  <c r="H138" i="1"/>
  <c r="R138" i="1" s="1"/>
  <c r="H137" i="1"/>
  <c r="K137" i="1" s="1"/>
  <c r="M137" i="1" s="1"/>
  <c r="H136" i="1"/>
  <c r="K136" i="1" s="1"/>
  <c r="M136" i="1" s="1"/>
  <c r="M135" i="1"/>
  <c r="K135" i="1"/>
  <c r="H135" i="1"/>
  <c r="M134" i="1"/>
  <c r="O134" i="1" s="1"/>
  <c r="K134" i="1"/>
  <c r="H134" i="1"/>
  <c r="R134" i="1" s="1"/>
  <c r="H133" i="1"/>
  <c r="K133" i="1" s="1"/>
  <c r="M133" i="1" s="1"/>
  <c r="K132" i="1"/>
  <c r="M132" i="1" s="1"/>
  <c r="H132" i="1"/>
  <c r="R132" i="1" s="1"/>
  <c r="M131" i="1"/>
  <c r="H131" i="1"/>
  <c r="O131" i="1" s="1"/>
  <c r="M130" i="1"/>
  <c r="H130" i="1"/>
  <c r="H129" i="1"/>
  <c r="H128" i="1"/>
  <c r="R128" i="1" s="1"/>
  <c r="H127" i="1"/>
  <c r="K127" i="1" s="1"/>
  <c r="M127" i="1" s="1"/>
  <c r="H126" i="1"/>
  <c r="R126" i="1" s="1"/>
  <c r="M125" i="1"/>
  <c r="K125" i="1"/>
  <c r="H125" i="1"/>
  <c r="M124" i="1"/>
  <c r="O124" i="1" s="1"/>
  <c r="K124" i="1"/>
  <c r="H124" i="1"/>
  <c r="R124" i="1" s="1"/>
  <c r="H123" i="1"/>
  <c r="K123" i="1" s="1"/>
  <c r="M123" i="1" s="1"/>
  <c r="K122" i="1"/>
  <c r="M122" i="1" s="1"/>
  <c r="H122" i="1"/>
  <c r="R122" i="1" s="1"/>
  <c r="H121" i="1"/>
  <c r="M120" i="1"/>
  <c r="H120" i="1"/>
  <c r="R120" i="1" s="1"/>
  <c r="O119" i="1"/>
  <c r="M119" i="1"/>
  <c r="H119" i="1"/>
  <c r="R119" i="1" s="1"/>
  <c r="M118" i="1"/>
  <c r="H118" i="1"/>
  <c r="R118" i="1" s="1"/>
  <c r="M117" i="1"/>
  <c r="H117" i="1"/>
  <c r="R117" i="1" s="1"/>
  <c r="M116" i="1"/>
  <c r="H116" i="1"/>
  <c r="R116" i="1" s="1"/>
  <c r="H115" i="1"/>
  <c r="R115" i="1" s="1"/>
  <c r="H114" i="1"/>
  <c r="K114" i="1" s="1"/>
  <c r="M114" i="1" s="1"/>
  <c r="K113" i="1"/>
  <c r="M113" i="1" s="1"/>
  <c r="H113" i="1"/>
  <c r="R113" i="1" s="1"/>
  <c r="K112" i="1"/>
  <c r="M112" i="1" s="1"/>
  <c r="H112" i="1"/>
  <c r="K111" i="1"/>
  <c r="M111" i="1" s="1"/>
  <c r="H111" i="1"/>
  <c r="R111" i="1" s="1"/>
  <c r="H110" i="1"/>
  <c r="J105" i="1"/>
  <c r="G105" i="1"/>
  <c r="F105" i="1"/>
  <c r="E105" i="1"/>
  <c r="K103" i="1"/>
  <c r="M103" i="1" s="1"/>
  <c r="H103" i="1"/>
  <c r="H102" i="1"/>
  <c r="R102" i="1" s="1"/>
  <c r="H101" i="1"/>
  <c r="K101" i="1" s="1"/>
  <c r="M101" i="1" s="1"/>
  <c r="K100" i="1"/>
  <c r="M100" i="1" s="1"/>
  <c r="H100" i="1"/>
  <c r="R100" i="1" s="1"/>
  <c r="H99" i="1"/>
  <c r="H98" i="1"/>
  <c r="R98" i="1" s="1"/>
  <c r="H97" i="1"/>
  <c r="K97" i="1" s="1"/>
  <c r="M97" i="1" s="1"/>
  <c r="H96" i="1"/>
  <c r="R96" i="1" s="1"/>
  <c r="H95" i="1"/>
  <c r="K95" i="1" s="1"/>
  <c r="M95" i="1" s="1"/>
  <c r="H94" i="1"/>
  <c r="R94" i="1" s="1"/>
  <c r="H93" i="1"/>
  <c r="K93" i="1" s="1"/>
  <c r="M93" i="1" s="1"/>
  <c r="K92" i="1"/>
  <c r="M92" i="1" s="1"/>
  <c r="H92" i="1"/>
  <c r="K91" i="1"/>
  <c r="M91" i="1" s="1"/>
  <c r="H91" i="1"/>
  <c r="H90" i="1"/>
  <c r="R90" i="1" s="1"/>
  <c r="H89" i="1"/>
  <c r="K89" i="1" s="1"/>
  <c r="M89" i="1" s="1"/>
  <c r="K88" i="1"/>
  <c r="M88" i="1" s="1"/>
  <c r="H88" i="1"/>
  <c r="R88" i="1" s="1"/>
  <c r="H87" i="1"/>
  <c r="H86" i="1"/>
  <c r="R86" i="1" s="1"/>
  <c r="H85" i="1"/>
  <c r="K85" i="1" s="1"/>
  <c r="M85" i="1" s="1"/>
  <c r="H84" i="1"/>
  <c r="R84" i="1" s="1"/>
  <c r="H83" i="1"/>
  <c r="K83" i="1" s="1"/>
  <c r="M83" i="1" s="1"/>
  <c r="M82" i="1"/>
  <c r="K82" i="1"/>
  <c r="H82" i="1"/>
  <c r="M81" i="1"/>
  <c r="H81" i="1"/>
  <c r="O81" i="1" s="1"/>
  <c r="K80" i="1"/>
  <c r="M80" i="1" s="1"/>
  <c r="H80" i="1"/>
  <c r="M79" i="1"/>
  <c r="H79" i="1"/>
  <c r="O79" i="1" s="1"/>
  <c r="O78" i="1"/>
  <c r="M78" i="1"/>
  <c r="H78" i="1"/>
  <c r="H77" i="1"/>
  <c r="K77" i="1" s="1"/>
  <c r="M77" i="1" s="1"/>
  <c r="K76" i="1"/>
  <c r="M76" i="1" s="1"/>
  <c r="H76" i="1"/>
  <c r="R76" i="1" s="1"/>
  <c r="K75" i="1"/>
  <c r="M75" i="1" s="1"/>
  <c r="H75" i="1"/>
  <c r="H74" i="1"/>
  <c r="R74" i="1" s="1"/>
  <c r="H73" i="1"/>
  <c r="K73" i="1" s="1"/>
  <c r="M73" i="1" s="1"/>
  <c r="K72" i="1"/>
  <c r="M72" i="1" s="1"/>
  <c r="H72" i="1"/>
  <c r="R72" i="1" s="1"/>
  <c r="J68" i="1"/>
  <c r="G68" i="1"/>
  <c r="F68" i="1"/>
  <c r="E68" i="1"/>
  <c r="K65" i="1"/>
  <c r="M65" i="1" s="1"/>
  <c r="H65" i="1"/>
  <c r="R65" i="1" s="1"/>
  <c r="H64" i="1"/>
  <c r="K64" i="1" s="1"/>
  <c r="M64" i="1" s="1"/>
  <c r="H63" i="1"/>
  <c r="R63" i="1" s="1"/>
  <c r="H62" i="1"/>
  <c r="K62" i="1" s="1"/>
  <c r="M62" i="1" s="1"/>
  <c r="H61" i="1"/>
  <c r="R61" i="1" s="1"/>
  <c r="H60" i="1"/>
  <c r="K60" i="1" s="1"/>
  <c r="M60" i="1" s="1"/>
  <c r="K59" i="1"/>
  <c r="M59" i="1" s="1"/>
  <c r="H59" i="1"/>
  <c r="R59" i="1" s="1"/>
  <c r="K58" i="1"/>
  <c r="M58" i="1" s="1"/>
  <c r="H58" i="1"/>
  <c r="K57" i="1"/>
  <c r="M57" i="1" s="1"/>
  <c r="H57" i="1"/>
  <c r="R57" i="1" s="1"/>
  <c r="H56" i="1"/>
  <c r="K56" i="1" s="1"/>
  <c r="M56" i="1" s="1"/>
  <c r="H55" i="1"/>
  <c r="K55" i="1" s="1"/>
  <c r="M55" i="1" s="1"/>
  <c r="K54" i="1"/>
  <c r="M54" i="1" s="1"/>
  <c r="H54" i="1"/>
  <c r="H53" i="1"/>
  <c r="H52" i="1"/>
  <c r="R52" i="1" s="1"/>
  <c r="H51" i="1"/>
  <c r="K51" i="1" s="1"/>
  <c r="M51" i="1" s="1"/>
  <c r="H50" i="1"/>
  <c r="K50" i="1" s="1"/>
  <c r="M50" i="1" s="1"/>
  <c r="M48" i="1"/>
  <c r="H48" i="1"/>
  <c r="H47" i="1"/>
  <c r="M46" i="1"/>
  <c r="H46" i="1"/>
  <c r="K45" i="1"/>
  <c r="M45" i="1" s="1"/>
  <c r="H45" i="1"/>
  <c r="K44" i="1"/>
  <c r="M44" i="1" s="1"/>
  <c r="H44" i="1"/>
  <c r="L39" i="1"/>
  <c r="L223" i="1" s="1"/>
  <c r="L227" i="1" s="1"/>
  <c r="J39" i="1"/>
  <c r="G39" i="1"/>
  <c r="G223" i="1" s="1"/>
  <c r="G227" i="1" s="1"/>
  <c r="F39" i="1"/>
  <c r="E39" i="1"/>
  <c r="K37" i="1"/>
  <c r="M37" i="1" s="1"/>
  <c r="H37" i="1"/>
  <c r="K36" i="1"/>
  <c r="M36" i="1" s="1"/>
  <c r="H36" i="1"/>
  <c r="R36" i="1" s="1"/>
  <c r="H35" i="1"/>
  <c r="K35" i="1" s="1"/>
  <c r="M35" i="1" s="1"/>
  <c r="M34" i="1"/>
  <c r="H34" i="1"/>
  <c r="O34" i="1" s="1"/>
  <c r="H33" i="1"/>
  <c r="K33" i="1" s="1"/>
  <c r="M33" i="1" s="1"/>
  <c r="H32" i="1"/>
  <c r="R32" i="1" s="1"/>
  <c r="K27" i="1"/>
  <c r="J27" i="1"/>
  <c r="H27" i="1"/>
  <c r="G24" i="1"/>
  <c r="F24" i="1"/>
  <c r="E24" i="1"/>
  <c r="O23" i="1"/>
  <c r="H23" i="1"/>
  <c r="H22" i="1"/>
  <c r="O22" i="1" s="1"/>
  <c r="H21" i="1"/>
  <c r="O21" i="1" s="1"/>
  <c r="H20" i="1"/>
  <c r="O20" i="1" s="1"/>
  <c r="O19" i="1"/>
  <c r="H19" i="1"/>
  <c r="H18" i="1"/>
  <c r="O18" i="1" s="1"/>
  <c r="H13" i="1"/>
  <c r="K13" i="1" s="1"/>
  <c r="K11" i="1"/>
  <c r="M11" i="1" s="1"/>
  <c r="M224" i="1" s="1"/>
  <c r="H11" i="1"/>
  <c r="H224" i="1" s="1"/>
  <c r="O44" i="1" l="1"/>
  <c r="M27" i="1"/>
  <c r="O27" i="1" s="1"/>
  <c r="O36" i="1"/>
  <c r="O46" i="1"/>
  <c r="O57" i="1"/>
  <c r="K61" i="1"/>
  <c r="M61" i="1" s="1"/>
  <c r="O61" i="1" s="1"/>
  <c r="O65" i="1"/>
  <c r="O80" i="1"/>
  <c r="O82" i="1"/>
  <c r="O92" i="1"/>
  <c r="K94" i="1"/>
  <c r="M94" i="1" s="1"/>
  <c r="O94" i="1" s="1"/>
  <c r="H144" i="1"/>
  <c r="O111" i="1"/>
  <c r="K115" i="1"/>
  <c r="M115" i="1" s="1"/>
  <c r="O115" i="1" s="1"/>
  <c r="O117" i="1"/>
  <c r="O125" i="1"/>
  <c r="K126" i="1"/>
  <c r="M126" i="1" s="1"/>
  <c r="O126" i="1" s="1"/>
  <c r="O135" i="1"/>
  <c r="O155" i="1"/>
  <c r="O157" i="1"/>
  <c r="O166" i="1"/>
  <c r="O24" i="1"/>
  <c r="O37" i="1"/>
  <c r="F223" i="1"/>
  <c r="F227" i="1" s="1"/>
  <c r="H68" i="1"/>
  <c r="O45" i="1"/>
  <c r="O48" i="1"/>
  <c r="O58" i="1"/>
  <c r="O75" i="1"/>
  <c r="O91" i="1"/>
  <c r="O103" i="1"/>
  <c r="O112" i="1"/>
  <c r="O116" i="1"/>
  <c r="O120" i="1"/>
  <c r="O130" i="1"/>
  <c r="O138" i="1"/>
  <c r="O162" i="1"/>
  <c r="O178" i="1"/>
  <c r="J223" i="1"/>
  <c r="J227" i="1" s="1"/>
  <c r="O200" i="1"/>
  <c r="O87" i="1"/>
  <c r="O121" i="1"/>
  <c r="O174" i="1"/>
  <c r="E223" i="1"/>
  <c r="E227" i="1" s="1"/>
  <c r="H24" i="1"/>
  <c r="K32" i="1"/>
  <c r="M32" i="1" s="1"/>
  <c r="M39" i="1" s="1"/>
  <c r="K47" i="1"/>
  <c r="M47" i="1" s="1"/>
  <c r="M68" i="1" s="1"/>
  <c r="O50" i="1"/>
  <c r="K52" i="1"/>
  <c r="M52" i="1" s="1"/>
  <c r="O52" i="1" s="1"/>
  <c r="K53" i="1"/>
  <c r="M53" i="1" s="1"/>
  <c r="O53" i="1" s="1"/>
  <c r="O62" i="1"/>
  <c r="K63" i="1"/>
  <c r="M63" i="1" s="1"/>
  <c r="O83" i="1"/>
  <c r="K84" i="1"/>
  <c r="M84" i="1" s="1"/>
  <c r="O84" i="1" s="1"/>
  <c r="K87" i="1"/>
  <c r="M87" i="1" s="1"/>
  <c r="O95" i="1"/>
  <c r="K96" i="1"/>
  <c r="M96" i="1" s="1"/>
  <c r="O96" i="1" s="1"/>
  <c r="K99" i="1"/>
  <c r="M99" i="1" s="1"/>
  <c r="O99" i="1" s="1"/>
  <c r="O118" i="1"/>
  <c r="K121" i="1"/>
  <c r="M121" i="1" s="1"/>
  <c r="K128" i="1"/>
  <c r="M128" i="1" s="1"/>
  <c r="O128" i="1" s="1"/>
  <c r="K129" i="1"/>
  <c r="M129" i="1" s="1"/>
  <c r="O129" i="1" s="1"/>
  <c r="O136" i="1"/>
  <c r="K138" i="1"/>
  <c r="M138" i="1" s="1"/>
  <c r="K139" i="1"/>
  <c r="M139" i="1" s="1"/>
  <c r="O139" i="1" s="1"/>
  <c r="O151" i="1"/>
  <c r="K152" i="1"/>
  <c r="M152" i="1" s="1"/>
  <c r="O156" i="1"/>
  <c r="O167" i="1"/>
  <c r="O170" i="1"/>
  <c r="K174" i="1"/>
  <c r="M174" i="1" s="1"/>
  <c r="O186" i="1"/>
  <c r="H214" i="1"/>
  <c r="H221" i="1"/>
  <c r="K225" i="1"/>
  <c r="M13" i="1"/>
  <c r="M225" i="1" s="1"/>
  <c r="M149" i="1"/>
  <c r="K68" i="1"/>
  <c r="O171" i="1"/>
  <c r="O187" i="1"/>
  <c r="O54" i="1"/>
  <c r="O159" i="1"/>
  <c r="O175" i="1"/>
  <c r="R33" i="1"/>
  <c r="R56" i="1"/>
  <c r="R73" i="1"/>
  <c r="R85" i="1"/>
  <c r="R93" i="1"/>
  <c r="R97" i="1"/>
  <c r="R110" i="1"/>
  <c r="R127" i="1"/>
  <c r="R133" i="1"/>
  <c r="R141" i="1"/>
  <c r="R164" i="1"/>
  <c r="O33" i="1"/>
  <c r="R50" i="1"/>
  <c r="O51" i="1"/>
  <c r="R54" i="1"/>
  <c r="O60" i="1"/>
  <c r="O64" i="1"/>
  <c r="O73" i="1"/>
  <c r="O77" i="1"/>
  <c r="R92" i="1"/>
  <c r="O101" i="1"/>
  <c r="O114" i="1"/>
  <c r="O127" i="1"/>
  <c r="O133" i="1"/>
  <c r="R136" i="1"/>
  <c r="O137" i="1"/>
  <c r="O153" i="1"/>
  <c r="R159" i="1"/>
  <c r="O164" i="1"/>
  <c r="R167" i="1"/>
  <c r="O168" i="1"/>
  <c r="R171" i="1"/>
  <c r="O172" i="1"/>
  <c r="R175" i="1"/>
  <c r="H181" i="1"/>
  <c r="R187" i="1"/>
  <c r="O198" i="1"/>
  <c r="O11" i="1"/>
  <c r="O224" i="1" s="1"/>
  <c r="R37" i="1"/>
  <c r="H39" i="1"/>
  <c r="R45" i="1"/>
  <c r="R47" i="1"/>
  <c r="R48" i="1"/>
  <c r="R53" i="1"/>
  <c r="R58" i="1"/>
  <c r="O59" i="1"/>
  <c r="R62" i="1"/>
  <c r="O63" i="1"/>
  <c r="O72" i="1"/>
  <c r="K74" i="1"/>
  <c r="M74" i="1" s="1"/>
  <c r="O74" i="1" s="1"/>
  <c r="R75" i="1"/>
  <c r="O76" i="1"/>
  <c r="R83" i="1"/>
  <c r="K86" i="1"/>
  <c r="M86" i="1" s="1"/>
  <c r="O86" i="1" s="1"/>
  <c r="R87" i="1"/>
  <c r="O88" i="1"/>
  <c r="K90" i="1"/>
  <c r="M90" i="1" s="1"/>
  <c r="O90" i="1" s="1"/>
  <c r="R91" i="1"/>
  <c r="R95" i="1"/>
  <c r="K98" i="1"/>
  <c r="M98" i="1" s="1"/>
  <c r="O98" i="1" s="1"/>
  <c r="R99" i="1"/>
  <c r="O100" i="1"/>
  <c r="K102" i="1"/>
  <c r="M102" i="1" s="1"/>
  <c r="O102" i="1" s="1"/>
  <c r="R103" i="1"/>
  <c r="H105" i="1"/>
  <c r="R112" i="1"/>
  <c r="O113" i="1"/>
  <c r="R121" i="1"/>
  <c r="O122" i="1"/>
  <c r="R125" i="1"/>
  <c r="R129" i="1"/>
  <c r="R130" i="1"/>
  <c r="R131" i="1"/>
  <c r="O132" i="1"/>
  <c r="R135" i="1"/>
  <c r="R139" i="1"/>
  <c r="O140" i="1"/>
  <c r="K150" i="1"/>
  <c r="M150" i="1" s="1"/>
  <c r="O150" i="1" s="1"/>
  <c r="R151" i="1"/>
  <c r="O152" i="1"/>
  <c r="K154" i="1"/>
  <c r="M154" i="1" s="1"/>
  <c r="O154" i="1" s="1"/>
  <c r="R157" i="1"/>
  <c r="R158" i="1"/>
  <c r="K161" i="1"/>
  <c r="M161" i="1" s="1"/>
  <c r="O161" i="1" s="1"/>
  <c r="R162" i="1"/>
  <c r="O163" i="1"/>
  <c r="K165" i="1"/>
  <c r="M165" i="1" s="1"/>
  <c r="O165" i="1" s="1"/>
  <c r="R166" i="1"/>
  <c r="K169" i="1"/>
  <c r="M169" i="1" s="1"/>
  <c r="O169" i="1" s="1"/>
  <c r="R170" i="1"/>
  <c r="K173" i="1"/>
  <c r="M173" i="1" s="1"/>
  <c r="O173" i="1" s="1"/>
  <c r="R174" i="1"/>
  <c r="K177" i="1"/>
  <c r="M177" i="1" s="1"/>
  <c r="O177" i="1" s="1"/>
  <c r="R178" i="1"/>
  <c r="O179" i="1"/>
  <c r="R186" i="1"/>
  <c r="K189" i="1"/>
  <c r="M189" i="1" s="1"/>
  <c r="O189" i="1" s="1"/>
  <c r="H191" i="1"/>
  <c r="O196" i="1"/>
  <c r="O197" i="1"/>
  <c r="K199" i="1"/>
  <c r="M199" i="1" s="1"/>
  <c r="O199" i="1" s="1"/>
  <c r="R200" i="1"/>
  <c r="K219" i="1"/>
  <c r="M219" i="1" s="1"/>
  <c r="O219" i="1" s="1"/>
  <c r="H225" i="1"/>
  <c r="R13" i="1"/>
  <c r="R35" i="1"/>
  <c r="R51" i="1"/>
  <c r="R60" i="1"/>
  <c r="R64" i="1"/>
  <c r="R77" i="1"/>
  <c r="R89" i="1"/>
  <c r="R101" i="1"/>
  <c r="R114" i="1"/>
  <c r="R123" i="1"/>
  <c r="R137" i="1"/>
  <c r="R149" i="1"/>
  <c r="R153" i="1"/>
  <c r="R160" i="1"/>
  <c r="R168" i="1"/>
  <c r="R172" i="1"/>
  <c r="R176" i="1"/>
  <c r="R188" i="1"/>
  <c r="R198" i="1"/>
  <c r="R202" i="1" s="1"/>
  <c r="R218" i="1"/>
  <c r="R221" i="1" s="1"/>
  <c r="R11" i="1"/>
  <c r="O13" i="1"/>
  <c r="O225" i="1" s="1"/>
  <c r="O35" i="1"/>
  <c r="O55" i="1"/>
  <c r="O56" i="1"/>
  <c r="O85" i="1"/>
  <c r="O89" i="1"/>
  <c r="O93" i="1"/>
  <c r="O97" i="1"/>
  <c r="O123" i="1"/>
  <c r="O141" i="1"/>
  <c r="O149" i="1"/>
  <c r="O160" i="1"/>
  <c r="O176" i="1"/>
  <c r="O188" i="1"/>
  <c r="O191" i="1" s="1"/>
  <c r="K224" i="1"/>
  <c r="R44" i="1"/>
  <c r="K110" i="1"/>
  <c r="K218" i="1"/>
  <c r="K202" i="1" l="1"/>
  <c r="R105" i="1"/>
  <c r="O47" i="1"/>
  <c r="O68" i="1" s="1"/>
  <c r="K39" i="1"/>
  <c r="O202" i="1"/>
  <c r="O32" i="1"/>
  <c r="O39" i="1" s="1"/>
  <c r="R39" i="1"/>
  <c r="K191" i="1"/>
  <c r="M191" i="1"/>
  <c r="K144" i="1"/>
  <c r="M110" i="1"/>
  <c r="R144" i="1"/>
  <c r="M105" i="1"/>
  <c r="O181" i="1"/>
  <c r="R181" i="1"/>
  <c r="H223" i="1"/>
  <c r="H227" i="1" s="1"/>
  <c r="K181" i="1"/>
  <c r="K221" i="1"/>
  <c r="M218" i="1"/>
  <c r="R191" i="1"/>
  <c r="R68" i="1"/>
  <c r="O105" i="1"/>
  <c r="K105" i="1"/>
  <c r="K223" i="1" s="1"/>
  <c r="K227" i="1" s="1"/>
  <c r="M202" i="1"/>
  <c r="M181" i="1"/>
  <c r="R223" i="1" l="1"/>
  <c r="M221" i="1"/>
  <c r="O218" i="1"/>
  <c r="O221" i="1" s="1"/>
  <c r="M144" i="1"/>
  <c r="M223" i="1" s="1"/>
  <c r="M227" i="1" s="1"/>
  <c r="O110" i="1"/>
  <c r="O144" i="1" s="1"/>
  <c r="O223" i="1" l="1"/>
  <c r="O227" i="1" s="1"/>
</calcChain>
</file>

<file path=xl/sharedStrings.xml><?xml version="1.0" encoding="utf-8"?>
<sst xmlns="http://schemas.openxmlformats.org/spreadsheetml/2006/main" count="241" uniqueCount="103">
  <si>
    <t>WEST CARROLL WATER DISTRICT</t>
  </si>
  <si>
    <t>DEPRECIATION SCHEDULE</t>
  </si>
  <si>
    <t xml:space="preserve">     December 31, 2011</t>
  </si>
  <si>
    <t>E/Q</t>
  </si>
  <si>
    <t>ASSET BALANCES</t>
  </si>
  <si>
    <t>ACCUMULATED DEPRECIATION</t>
  </si>
  <si>
    <t>Using</t>
  </si>
  <si>
    <t>Balance</t>
  </si>
  <si>
    <t xml:space="preserve">Balance </t>
  </si>
  <si>
    <t xml:space="preserve">Remaining </t>
  </si>
  <si>
    <t>Revised</t>
  </si>
  <si>
    <t>Account</t>
  </si>
  <si>
    <t>Additions</t>
  </si>
  <si>
    <t>Retirements</t>
  </si>
  <si>
    <t>Basis</t>
  </si>
  <si>
    <t>Lives</t>
  </si>
  <si>
    <t>Account 301</t>
  </si>
  <si>
    <t>Organization costs</t>
  </si>
  <si>
    <t>Bond Issuance costs</t>
  </si>
  <si>
    <t>Account 251</t>
  </si>
  <si>
    <t>Land &amp; Land Rights</t>
  </si>
  <si>
    <t>1976-94</t>
  </si>
  <si>
    <t>N/A</t>
  </si>
  <si>
    <t>Land 94 Construction</t>
  </si>
  <si>
    <t>Land Survey - Hardy Creek</t>
  </si>
  <si>
    <t>Kemper Easement hardy Creek</t>
  </si>
  <si>
    <t>Ford Lewis Tank Site</t>
  </si>
  <si>
    <t>Tank Site Louise Alexander</t>
  </si>
  <si>
    <t xml:space="preserve"> </t>
  </si>
  <si>
    <t>Account 253</t>
  </si>
  <si>
    <t>Wells &amp; Springs</t>
  </si>
  <si>
    <t>Account 255</t>
  </si>
  <si>
    <t>Distrib Reservoirs &amp; Standpipe</t>
  </si>
  <si>
    <t>Distribution Construction 94</t>
  </si>
  <si>
    <t>Painting Water Tower</t>
  </si>
  <si>
    <t>Elevated Tank 2020 project</t>
  </si>
  <si>
    <t>Scada Equipment (telemetry)</t>
  </si>
  <si>
    <t>Bells Ridge Tank</t>
  </si>
  <si>
    <t xml:space="preserve">     Total Distr Reservoirs</t>
  </si>
  <si>
    <t>Account 256</t>
  </si>
  <si>
    <t>Transmission &amp; Dist Mains</t>
  </si>
  <si>
    <t>Engineering Fees</t>
  </si>
  <si>
    <t>Line Replacement</t>
  </si>
  <si>
    <t>Transmission &amp; Dist Mains -</t>
  </si>
  <si>
    <t xml:space="preserve">          Jackson Springs</t>
  </si>
  <si>
    <t>Meadows Line</t>
  </si>
  <si>
    <t>Construction 95</t>
  </si>
  <si>
    <t>Engineering Fees 95</t>
  </si>
  <si>
    <t>King Service Line</t>
  </si>
  <si>
    <t>Bypass System - Straefer Pump</t>
  </si>
  <si>
    <t>Line - Irene Taylor</t>
  </si>
  <si>
    <t xml:space="preserve">Highway 55 </t>
  </si>
  <si>
    <t xml:space="preserve">Berryman Locust line </t>
  </si>
  <si>
    <t>Lock Road #1 line imrp</t>
  </si>
  <si>
    <t>Dripping Springs line impr</t>
  </si>
  <si>
    <t>2590' extension M Gividen</t>
  </si>
  <si>
    <t>Hunter Heights</t>
  </si>
  <si>
    <t>H &amp; T Farm Extension</t>
  </si>
  <si>
    <t>Transmission &amp; Distribution 2020 project</t>
  </si>
  <si>
    <t>GIS Digital Mapping</t>
  </si>
  <si>
    <t>Total Trans &amp; Distr Mains</t>
  </si>
  <si>
    <t>Account 257</t>
  </si>
  <si>
    <t>Services</t>
  </si>
  <si>
    <t>1976-80</t>
  </si>
  <si>
    <t>1981-82</t>
  </si>
  <si>
    <t>New Construction</t>
  </si>
  <si>
    <t>plug</t>
  </si>
  <si>
    <t xml:space="preserve">     Total Services</t>
  </si>
  <si>
    <t>Account 334</t>
  </si>
  <si>
    <t>Meters</t>
  </si>
  <si>
    <t>Meters (24)</t>
  </si>
  <si>
    <t>Meters (16)</t>
  </si>
  <si>
    <t>Meters (25)</t>
  </si>
  <si>
    <t>Meters (8) Jackson Ridge</t>
  </si>
  <si>
    <t>Meters (27)</t>
  </si>
  <si>
    <t>Meters (new construction)</t>
  </si>
  <si>
    <t>Meters (begin 10 yr change out)</t>
  </si>
  <si>
    <t xml:space="preserve">     Total Meters</t>
  </si>
  <si>
    <t xml:space="preserve">Account 334 </t>
  </si>
  <si>
    <t>Meter Installations</t>
  </si>
  <si>
    <t>1981-82.</t>
  </si>
  <si>
    <t xml:space="preserve">     Total Meter Installations</t>
  </si>
  <si>
    <t xml:space="preserve">Account 335 </t>
  </si>
  <si>
    <t>Hydrants</t>
  </si>
  <si>
    <t>Hydrants (2 English)</t>
  </si>
  <si>
    <t xml:space="preserve">     Total Hydrants</t>
  </si>
  <si>
    <t>Account 339</t>
  </si>
  <si>
    <t>Fence</t>
  </si>
  <si>
    <t>Fence-Mound Hill</t>
  </si>
  <si>
    <t>Fence-Hardy Creek</t>
  </si>
  <si>
    <t xml:space="preserve">     Total Fence</t>
  </si>
  <si>
    <t>Account 340</t>
  </si>
  <si>
    <t xml:space="preserve">     Total Office Eq</t>
  </si>
  <si>
    <t>Account 343</t>
  </si>
  <si>
    <t xml:space="preserve">     Total Tools</t>
  </si>
  <si>
    <t>Account 311</t>
  </si>
  <si>
    <t>Pumping Equipment Hardy Creek</t>
  </si>
  <si>
    <t>Pumping Equipment Mound Hill</t>
  </si>
  <si>
    <t xml:space="preserve">     Total Pumping Equipment</t>
  </si>
  <si>
    <t>Total Depreciation</t>
  </si>
  <si>
    <t>Organization Costs</t>
  </si>
  <si>
    <t>Bond Issuance Costs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</si>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</sst>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37" fontId="5" fillId="0" borderId="1" xfId="0" applyNumberFormat="1" applyFont="1" applyBorder="1"/>
    <xf numFmtId="37" fontId="0" fillId="0" borderId="1" xfId="0" applyNumberFormat="1" applyBorder="1"/>
    <xf numFmtId="3" fontId="0" fillId="0" borderId="1" xfId="0" applyNumberFormat="1" applyBorder="1"/>
    <xf numFmtId="17" fontId="0" fillId="0" borderId="1" xfId="0" applyNumberFormat="1" applyBorder="1"/>
    <xf numFmtId="164" fontId="0" fillId="0" borderId="1" xfId="1" applyNumberFormat="1" applyFont="1" applyBorder="1"/>
    <xf numFmtId="10" fontId="0" fillId="0" borderId="1" xfId="0" applyNumberFormat="1" applyBorder="1"/>
    <xf numFmtId="3" fontId="2" fillId="0" borderId="1" xfId="0" applyNumberFormat="1" applyFont="1" applyBorder="1"/>
    <xf numFmtId="0" fontId="5" fillId="0" borderId="1" xfId="0" applyFont="1" applyBorder="1"/>
    <xf numFmtId="37" fontId="0" fillId="0" borderId="1" xfId="0" applyNumberFormat="1" applyFill="1" applyBorder="1"/>
    <xf numFmtId="164" fontId="6" fillId="0" borderId="1" xfId="1" applyNumberFormat="1" applyFont="1" applyBorder="1"/>
    <xf numFmtId="165" fontId="0" fillId="0" borderId="1" xfId="0" applyNumberFormat="1" applyBorder="1"/>
    <xf numFmtId="1" fontId="0" fillId="0" borderId="1" xfId="0" applyNumberFormat="1" applyBorder="1"/>
    <xf numFmtId="3" fontId="5" fillId="0" borderId="1" xfId="0" applyNumberFormat="1" applyFont="1" applyBorder="1"/>
    <xf numFmtId="41" fontId="0" fillId="0" borderId="1" xfId="0" applyNumberFormat="1" applyBorder="1"/>
    <xf numFmtId="164" fontId="2" fillId="0" borderId="1" xfId="1" applyNumberFormat="1" applyFont="1" applyBorder="1"/>
    <xf numFmtId="41" fontId="2" fillId="0" borderId="1" xfId="0" applyNumberFormat="1" applyFont="1" applyBorder="1"/>
    <xf numFmtId="164" fontId="5" fillId="0" borderId="1" xfId="1" applyNumberFormat="1" applyFont="1" applyBorder="1"/>
    <xf numFmtId="41" fontId="5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tabSelected="1" workbookViewId="0">
      <selection activeCell="A3" sqref="A3:R3"/>
    </sheetView>
  </sheetViews>
  <sheetFormatPr defaultRowHeight="15" x14ac:dyDescent="0.25"/>
  <cols>
    <col min="1" max="1" width="28" customWidth="1"/>
    <col min="2" max="2" width="8.140625" customWidth="1"/>
    <col min="3" max="3" width="6.140625" bestFit="1" customWidth="1"/>
    <col min="4" max="4" width="3.42578125" customWidth="1"/>
    <col min="5" max="5" width="11.7109375" customWidth="1"/>
    <col min="6" max="6" width="8.7109375" bestFit="1" customWidth="1"/>
    <col min="7" max="7" width="11" customWidth="1"/>
    <col min="8" max="8" width="10.140625" customWidth="1"/>
    <col min="9" max="9" width="2.5703125" customWidth="1"/>
    <col min="10" max="10" width="11.7109375" customWidth="1"/>
    <col min="11" max="11" width="8.7109375" bestFit="1" customWidth="1"/>
    <col min="12" max="12" width="11" bestFit="1" customWidth="1"/>
    <col min="13" max="13" width="10.140625" bestFit="1" customWidth="1"/>
    <col min="14" max="14" width="4.42578125" customWidth="1"/>
    <col min="15" max="15" width="10.85546875" bestFit="1" customWidth="1"/>
    <col min="16" max="16" width="3.42578125" customWidth="1"/>
    <col min="17" max="17" width="4.140625" bestFit="1" customWidth="1"/>
    <col min="18" max="18" width="12.42578125" customWidth="1"/>
    <col min="19" max="19" width="10.140625" bestFit="1" customWidth="1"/>
    <col min="257" max="257" width="28" customWidth="1"/>
    <col min="258" max="258" width="8.140625" customWidth="1"/>
    <col min="259" max="259" width="7.140625" customWidth="1"/>
    <col min="260" max="260" width="3.42578125" customWidth="1"/>
    <col min="261" max="261" width="11.7109375" customWidth="1"/>
    <col min="262" max="262" width="10" customWidth="1"/>
    <col min="263" max="263" width="11" customWidth="1"/>
    <col min="264" max="264" width="10.140625" customWidth="1"/>
    <col min="265" max="265" width="2.5703125" customWidth="1"/>
    <col min="266" max="269" width="11.7109375" customWidth="1"/>
    <col min="270" max="270" width="4.42578125" customWidth="1"/>
    <col min="271" max="271" width="11.7109375" customWidth="1"/>
    <col min="272" max="272" width="3.42578125" customWidth="1"/>
    <col min="273" max="273" width="11.7109375" customWidth="1"/>
    <col min="274" max="274" width="12.42578125" customWidth="1"/>
    <col min="275" max="275" width="10.140625" bestFit="1" customWidth="1"/>
    <col min="513" max="513" width="28" customWidth="1"/>
    <col min="514" max="514" width="8.140625" customWidth="1"/>
    <col min="515" max="515" width="7.140625" customWidth="1"/>
    <col min="516" max="516" width="3.42578125" customWidth="1"/>
    <col min="517" max="517" width="11.7109375" customWidth="1"/>
    <col min="518" max="518" width="10" customWidth="1"/>
    <col min="519" max="519" width="11" customWidth="1"/>
    <col min="520" max="520" width="10.140625" customWidth="1"/>
    <col min="521" max="521" width="2.5703125" customWidth="1"/>
    <col min="522" max="525" width="11.7109375" customWidth="1"/>
    <col min="526" max="526" width="4.42578125" customWidth="1"/>
    <col min="527" max="527" width="11.7109375" customWidth="1"/>
    <col min="528" max="528" width="3.42578125" customWidth="1"/>
    <col min="529" max="529" width="11.7109375" customWidth="1"/>
    <col min="530" max="530" width="12.42578125" customWidth="1"/>
    <col min="531" max="531" width="10.140625" bestFit="1" customWidth="1"/>
    <col min="769" max="769" width="28" customWidth="1"/>
    <col min="770" max="770" width="8.140625" customWidth="1"/>
    <col min="771" max="771" width="7.140625" customWidth="1"/>
    <col min="772" max="772" width="3.42578125" customWidth="1"/>
    <col min="773" max="773" width="11.7109375" customWidth="1"/>
    <col min="774" max="774" width="10" customWidth="1"/>
    <col min="775" max="775" width="11" customWidth="1"/>
    <col min="776" max="776" width="10.140625" customWidth="1"/>
    <col min="777" max="777" width="2.5703125" customWidth="1"/>
    <col min="778" max="781" width="11.7109375" customWidth="1"/>
    <col min="782" max="782" width="4.42578125" customWidth="1"/>
    <col min="783" max="783" width="11.7109375" customWidth="1"/>
    <col min="784" max="784" width="3.42578125" customWidth="1"/>
    <col min="785" max="785" width="11.7109375" customWidth="1"/>
    <col min="786" max="786" width="12.42578125" customWidth="1"/>
    <col min="787" max="787" width="10.140625" bestFit="1" customWidth="1"/>
    <col min="1025" max="1025" width="28" customWidth="1"/>
    <col min="1026" max="1026" width="8.140625" customWidth="1"/>
    <col min="1027" max="1027" width="7.140625" customWidth="1"/>
    <col min="1028" max="1028" width="3.42578125" customWidth="1"/>
    <col min="1029" max="1029" width="11.7109375" customWidth="1"/>
    <col min="1030" max="1030" width="10" customWidth="1"/>
    <col min="1031" max="1031" width="11" customWidth="1"/>
    <col min="1032" max="1032" width="10.140625" customWidth="1"/>
    <col min="1033" max="1033" width="2.5703125" customWidth="1"/>
    <col min="1034" max="1037" width="11.7109375" customWidth="1"/>
    <col min="1038" max="1038" width="4.42578125" customWidth="1"/>
    <col min="1039" max="1039" width="11.7109375" customWidth="1"/>
    <col min="1040" max="1040" width="3.42578125" customWidth="1"/>
    <col min="1041" max="1041" width="11.7109375" customWidth="1"/>
    <col min="1042" max="1042" width="12.42578125" customWidth="1"/>
    <col min="1043" max="1043" width="10.140625" bestFit="1" customWidth="1"/>
    <col min="1281" max="1281" width="28" customWidth="1"/>
    <col min="1282" max="1282" width="8.140625" customWidth="1"/>
    <col min="1283" max="1283" width="7.140625" customWidth="1"/>
    <col min="1284" max="1284" width="3.42578125" customWidth="1"/>
    <col min="1285" max="1285" width="11.7109375" customWidth="1"/>
    <col min="1286" max="1286" width="10" customWidth="1"/>
    <col min="1287" max="1287" width="11" customWidth="1"/>
    <col min="1288" max="1288" width="10.140625" customWidth="1"/>
    <col min="1289" max="1289" width="2.5703125" customWidth="1"/>
    <col min="1290" max="1293" width="11.7109375" customWidth="1"/>
    <col min="1294" max="1294" width="4.42578125" customWidth="1"/>
    <col min="1295" max="1295" width="11.7109375" customWidth="1"/>
    <col min="1296" max="1296" width="3.42578125" customWidth="1"/>
    <col min="1297" max="1297" width="11.7109375" customWidth="1"/>
    <col min="1298" max="1298" width="12.42578125" customWidth="1"/>
    <col min="1299" max="1299" width="10.140625" bestFit="1" customWidth="1"/>
    <col min="1537" max="1537" width="28" customWidth="1"/>
    <col min="1538" max="1538" width="8.140625" customWidth="1"/>
    <col min="1539" max="1539" width="7.140625" customWidth="1"/>
    <col min="1540" max="1540" width="3.42578125" customWidth="1"/>
    <col min="1541" max="1541" width="11.7109375" customWidth="1"/>
    <col min="1542" max="1542" width="10" customWidth="1"/>
    <col min="1543" max="1543" width="11" customWidth="1"/>
    <col min="1544" max="1544" width="10.140625" customWidth="1"/>
    <col min="1545" max="1545" width="2.5703125" customWidth="1"/>
    <col min="1546" max="1549" width="11.7109375" customWidth="1"/>
    <col min="1550" max="1550" width="4.42578125" customWidth="1"/>
    <col min="1551" max="1551" width="11.7109375" customWidth="1"/>
    <col min="1552" max="1552" width="3.42578125" customWidth="1"/>
    <col min="1553" max="1553" width="11.7109375" customWidth="1"/>
    <col min="1554" max="1554" width="12.42578125" customWidth="1"/>
    <col min="1555" max="1555" width="10.140625" bestFit="1" customWidth="1"/>
    <col min="1793" max="1793" width="28" customWidth="1"/>
    <col min="1794" max="1794" width="8.140625" customWidth="1"/>
    <col min="1795" max="1795" width="7.140625" customWidth="1"/>
    <col min="1796" max="1796" width="3.42578125" customWidth="1"/>
    <col min="1797" max="1797" width="11.7109375" customWidth="1"/>
    <col min="1798" max="1798" width="10" customWidth="1"/>
    <col min="1799" max="1799" width="11" customWidth="1"/>
    <col min="1800" max="1800" width="10.140625" customWidth="1"/>
    <col min="1801" max="1801" width="2.5703125" customWidth="1"/>
    <col min="1802" max="1805" width="11.7109375" customWidth="1"/>
    <col min="1806" max="1806" width="4.42578125" customWidth="1"/>
    <col min="1807" max="1807" width="11.7109375" customWidth="1"/>
    <col min="1808" max="1808" width="3.42578125" customWidth="1"/>
    <col min="1809" max="1809" width="11.7109375" customWidth="1"/>
    <col min="1810" max="1810" width="12.42578125" customWidth="1"/>
    <col min="1811" max="1811" width="10.140625" bestFit="1" customWidth="1"/>
    <col min="2049" max="2049" width="28" customWidth="1"/>
    <col min="2050" max="2050" width="8.140625" customWidth="1"/>
    <col min="2051" max="2051" width="7.140625" customWidth="1"/>
    <col min="2052" max="2052" width="3.42578125" customWidth="1"/>
    <col min="2053" max="2053" width="11.7109375" customWidth="1"/>
    <col min="2054" max="2054" width="10" customWidth="1"/>
    <col min="2055" max="2055" width="11" customWidth="1"/>
    <col min="2056" max="2056" width="10.140625" customWidth="1"/>
    <col min="2057" max="2057" width="2.5703125" customWidth="1"/>
    <col min="2058" max="2061" width="11.7109375" customWidth="1"/>
    <col min="2062" max="2062" width="4.42578125" customWidth="1"/>
    <col min="2063" max="2063" width="11.7109375" customWidth="1"/>
    <col min="2064" max="2064" width="3.42578125" customWidth="1"/>
    <col min="2065" max="2065" width="11.7109375" customWidth="1"/>
    <col min="2066" max="2066" width="12.42578125" customWidth="1"/>
    <col min="2067" max="2067" width="10.140625" bestFit="1" customWidth="1"/>
    <col min="2305" max="2305" width="28" customWidth="1"/>
    <col min="2306" max="2306" width="8.140625" customWidth="1"/>
    <col min="2307" max="2307" width="7.140625" customWidth="1"/>
    <col min="2308" max="2308" width="3.42578125" customWidth="1"/>
    <col min="2309" max="2309" width="11.7109375" customWidth="1"/>
    <col min="2310" max="2310" width="10" customWidth="1"/>
    <col min="2311" max="2311" width="11" customWidth="1"/>
    <col min="2312" max="2312" width="10.140625" customWidth="1"/>
    <col min="2313" max="2313" width="2.5703125" customWidth="1"/>
    <col min="2314" max="2317" width="11.7109375" customWidth="1"/>
    <col min="2318" max="2318" width="4.42578125" customWidth="1"/>
    <col min="2319" max="2319" width="11.7109375" customWidth="1"/>
    <col min="2320" max="2320" width="3.42578125" customWidth="1"/>
    <col min="2321" max="2321" width="11.7109375" customWidth="1"/>
    <col min="2322" max="2322" width="12.42578125" customWidth="1"/>
    <col min="2323" max="2323" width="10.140625" bestFit="1" customWidth="1"/>
    <col min="2561" max="2561" width="28" customWidth="1"/>
    <col min="2562" max="2562" width="8.140625" customWidth="1"/>
    <col min="2563" max="2563" width="7.140625" customWidth="1"/>
    <col min="2564" max="2564" width="3.42578125" customWidth="1"/>
    <col min="2565" max="2565" width="11.7109375" customWidth="1"/>
    <col min="2566" max="2566" width="10" customWidth="1"/>
    <col min="2567" max="2567" width="11" customWidth="1"/>
    <col min="2568" max="2568" width="10.140625" customWidth="1"/>
    <col min="2569" max="2569" width="2.5703125" customWidth="1"/>
    <col min="2570" max="2573" width="11.7109375" customWidth="1"/>
    <col min="2574" max="2574" width="4.42578125" customWidth="1"/>
    <col min="2575" max="2575" width="11.7109375" customWidth="1"/>
    <col min="2576" max="2576" width="3.42578125" customWidth="1"/>
    <col min="2577" max="2577" width="11.7109375" customWidth="1"/>
    <col min="2578" max="2578" width="12.42578125" customWidth="1"/>
    <col min="2579" max="2579" width="10.140625" bestFit="1" customWidth="1"/>
    <col min="2817" max="2817" width="28" customWidth="1"/>
    <col min="2818" max="2818" width="8.140625" customWidth="1"/>
    <col min="2819" max="2819" width="7.140625" customWidth="1"/>
    <col min="2820" max="2820" width="3.42578125" customWidth="1"/>
    <col min="2821" max="2821" width="11.7109375" customWidth="1"/>
    <col min="2822" max="2822" width="10" customWidth="1"/>
    <col min="2823" max="2823" width="11" customWidth="1"/>
    <col min="2824" max="2824" width="10.140625" customWidth="1"/>
    <col min="2825" max="2825" width="2.5703125" customWidth="1"/>
    <col min="2826" max="2829" width="11.7109375" customWidth="1"/>
    <col min="2830" max="2830" width="4.42578125" customWidth="1"/>
    <col min="2831" max="2831" width="11.7109375" customWidth="1"/>
    <col min="2832" max="2832" width="3.42578125" customWidth="1"/>
    <col min="2833" max="2833" width="11.7109375" customWidth="1"/>
    <col min="2834" max="2834" width="12.42578125" customWidth="1"/>
    <col min="2835" max="2835" width="10.140625" bestFit="1" customWidth="1"/>
    <col min="3073" max="3073" width="28" customWidth="1"/>
    <col min="3074" max="3074" width="8.140625" customWidth="1"/>
    <col min="3075" max="3075" width="7.140625" customWidth="1"/>
    <col min="3076" max="3076" width="3.42578125" customWidth="1"/>
    <col min="3077" max="3077" width="11.7109375" customWidth="1"/>
    <col min="3078" max="3078" width="10" customWidth="1"/>
    <col min="3079" max="3079" width="11" customWidth="1"/>
    <col min="3080" max="3080" width="10.140625" customWidth="1"/>
    <col min="3081" max="3081" width="2.5703125" customWidth="1"/>
    <col min="3082" max="3085" width="11.7109375" customWidth="1"/>
    <col min="3086" max="3086" width="4.42578125" customWidth="1"/>
    <col min="3087" max="3087" width="11.7109375" customWidth="1"/>
    <col min="3088" max="3088" width="3.42578125" customWidth="1"/>
    <col min="3089" max="3089" width="11.7109375" customWidth="1"/>
    <col min="3090" max="3090" width="12.42578125" customWidth="1"/>
    <col min="3091" max="3091" width="10.140625" bestFit="1" customWidth="1"/>
    <col min="3329" max="3329" width="28" customWidth="1"/>
    <col min="3330" max="3330" width="8.140625" customWidth="1"/>
    <col min="3331" max="3331" width="7.140625" customWidth="1"/>
    <col min="3332" max="3332" width="3.42578125" customWidth="1"/>
    <col min="3333" max="3333" width="11.7109375" customWidth="1"/>
    <col min="3334" max="3334" width="10" customWidth="1"/>
    <col min="3335" max="3335" width="11" customWidth="1"/>
    <col min="3336" max="3336" width="10.140625" customWidth="1"/>
    <col min="3337" max="3337" width="2.5703125" customWidth="1"/>
    <col min="3338" max="3341" width="11.7109375" customWidth="1"/>
    <col min="3342" max="3342" width="4.42578125" customWidth="1"/>
    <col min="3343" max="3343" width="11.7109375" customWidth="1"/>
    <col min="3344" max="3344" width="3.42578125" customWidth="1"/>
    <col min="3345" max="3345" width="11.7109375" customWidth="1"/>
    <col min="3346" max="3346" width="12.42578125" customWidth="1"/>
    <col min="3347" max="3347" width="10.140625" bestFit="1" customWidth="1"/>
    <col min="3585" max="3585" width="28" customWidth="1"/>
    <col min="3586" max="3586" width="8.140625" customWidth="1"/>
    <col min="3587" max="3587" width="7.140625" customWidth="1"/>
    <col min="3588" max="3588" width="3.42578125" customWidth="1"/>
    <col min="3589" max="3589" width="11.7109375" customWidth="1"/>
    <col min="3590" max="3590" width="10" customWidth="1"/>
    <col min="3591" max="3591" width="11" customWidth="1"/>
    <col min="3592" max="3592" width="10.140625" customWidth="1"/>
    <col min="3593" max="3593" width="2.5703125" customWidth="1"/>
    <col min="3594" max="3597" width="11.7109375" customWidth="1"/>
    <col min="3598" max="3598" width="4.42578125" customWidth="1"/>
    <col min="3599" max="3599" width="11.7109375" customWidth="1"/>
    <col min="3600" max="3600" width="3.42578125" customWidth="1"/>
    <col min="3601" max="3601" width="11.7109375" customWidth="1"/>
    <col min="3602" max="3602" width="12.42578125" customWidth="1"/>
    <col min="3603" max="3603" width="10.140625" bestFit="1" customWidth="1"/>
    <col min="3841" max="3841" width="28" customWidth="1"/>
    <col min="3842" max="3842" width="8.140625" customWidth="1"/>
    <col min="3843" max="3843" width="7.140625" customWidth="1"/>
    <col min="3844" max="3844" width="3.42578125" customWidth="1"/>
    <col min="3845" max="3845" width="11.7109375" customWidth="1"/>
    <col min="3846" max="3846" width="10" customWidth="1"/>
    <col min="3847" max="3847" width="11" customWidth="1"/>
    <col min="3848" max="3848" width="10.140625" customWidth="1"/>
    <col min="3849" max="3849" width="2.5703125" customWidth="1"/>
    <col min="3850" max="3853" width="11.7109375" customWidth="1"/>
    <col min="3854" max="3854" width="4.42578125" customWidth="1"/>
    <col min="3855" max="3855" width="11.7109375" customWidth="1"/>
    <col min="3856" max="3856" width="3.42578125" customWidth="1"/>
    <col min="3857" max="3857" width="11.7109375" customWidth="1"/>
    <col min="3858" max="3858" width="12.42578125" customWidth="1"/>
    <col min="3859" max="3859" width="10.140625" bestFit="1" customWidth="1"/>
    <col min="4097" max="4097" width="28" customWidth="1"/>
    <col min="4098" max="4098" width="8.140625" customWidth="1"/>
    <col min="4099" max="4099" width="7.140625" customWidth="1"/>
    <col min="4100" max="4100" width="3.42578125" customWidth="1"/>
    <col min="4101" max="4101" width="11.7109375" customWidth="1"/>
    <col min="4102" max="4102" width="10" customWidth="1"/>
    <col min="4103" max="4103" width="11" customWidth="1"/>
    <col min="4104" max="4104" width="10.140625" customWidth="1"/>
    <col min="4105" max="4105" width="2.5703125" customWidth="1"/>
    <col min="4106" max="4109" width="11.7109375" customWidth="1"/>
    <col min="4110" max="4110" width="4.42578125" customWidth="1"/>
    <col min="4111" max="4111" width="11.7109375" customWidth="1"/>
    <col min="4112" max="4112" width="3.42578125" customWidth="1"/>
    <col min="4113" max="4113" width="11.7109375" customWidth="1"/>
    <col min="4114" max="4114" width="12.42578125" customWidth="1"/>
    <col min="4115" max="4115" width="10.140625" bestFit="1" customWidth="1"/>
    <col min="4353" max="4353" width="28" customWidth="1"/>
    <col min="4354" max="4354" width="8.140625" customWidth="1"/>
    <col min="4355" max="4355" width="7.140625" customWidth="1"/>
    <col min="4356" max="4356" width="3.42578125" customWidth="1"/>
    <col min="4357" max="4357" width="11.7109375" customWidth="1"/>
    <col min="4358" max="4358" width="10" customWidth="1"/>
    <col min="4359" max="4359" width="11" customWidth="1"/>
    <col min="4360" max="4360" width="10.140625" customWidth="1"/>
    <col min="4361" max="4361" width="2.5703125" customWidth="1"/>
    <col min="4362" max="4365" width="11.7109375" customWidth="1"/>
    <col min="4366" max="4366" width="4.42578125" customWidth="1"/>
    <col min="4367" max="4367" width="11.7109375" customWidth="1"/>
    <col min="4368" max="4368" width="3.42578125" customWidth="1"/>
    <col min="4369" max="4369" width="11.7109375" customWidth="1"/>
    <col min="4370" max="4370" width="12.42578125" customWidth="1"/>
    <col min="4371" max="4371" width="10.140625" bestFit="1" customWidth="1"/>
    <col min="4609" max="4609" width="28" customWidth="1"/>
    <col min="4610" max="4610" width="8.140625" customWidth="1"/>
    <col min="4611" max="4611" width="7.140625" customWidth="1"/>
    <col min="4612" max="4612" width="3.42578125" customWidth="1"/>
    <col min="4613" max="4613" width="11.7109375" customWidth="1"/>
    <col min="4614" max="4614" width="10" customWidth="1"/>
    <col min="4615" max="4615" width="11" customWidth="1"/>
    <col min="4616" max="4616" width="10.140625" customWidth="1"/>
    <col min="4617" max="4617" width="2.5703125" customWidth="1"/>
    <col min="4618" max="4621" width="11.7109375" customWidth="1"/>
    <col min="4622" max="4622" width="4.42578125" customWidth="1"/>
    <col min="4623" max="4623" width="11.7109375" customWidth="1"/>
    <col min="4624" max="4624" width="3.42578125" customWidth="1"/>
    <col min="4625" max="4625" width="11.7109375" customWidth="1"/>
    <col min="4626" max="4626" width="12.42578125" customWidth="1"/>
    <col min="4627" max="4627" width="10.140625" bestFit="1" customWidth="1"/>
    <col min="4865" max="4865" width="28" customWidth="1"/>
    <col min="4866" max="4866" width="8.140625" customWidth="1"/>
    <col min="4867" max="4867" width="7.140625" customWidth="1"/>
    <col min="4868" max="4868" width="3.42578125" customWidth="1"/>
    <col min="4869" max="4869" width="11.7109375" customWidth="1"/>
    <col min="4870" max="4870" width="10" customWidth="1"/>
    <col min="4871" max="4871" width="11" customWidth="1"/>
    <col min="4872" max="4872" width="10.140625" customWidth="1"/>
    <col min="4873" max="4873" width="2.5703125" customWidth="1"/>
    <col min="4874" max="4877" width="11.7109375" customWidth="1"/>
    <col min="4878" max="4878" width="4.42578125" customWidth="1"/>
    <col min="4879" max="4879" width="11.7109375" customWidth="1"/>
    <col min="4880" max="4880" width="3.42578125" customWidth="1"/>
    <col min="4881" max="4881" width="11.7109375" customWidth="1"/>
    <col min="4882" max="4882" width="12.42578125" customWidth="1"/>
    <col min="4883" max="4883" width="10.140625" bestFit="1" customWidth="1"/>
    <col min="5121" max="5121" width="28" customWidth="1"/>
    <col min="5122" max="5122" width="8.140625" customWidth="1"/>
    <col min="5123" max="5123" width="7.140625" customWidth="1"/>
    <col min="5124" max="5124" width="3.42578125" customWidth="1"/>
    <col min="5125" max="5125" width="11.7109375" customWidth="1"/>
    <col min="5126" max="5126" width="10" customWidth="1"/>
    <col min="5127" max="5127" width="11" customWidth="1"/>
    <col min="5128" max="5128" width="10.140625" customWidth="1"/>
    <col min="5129" max="5129" width="2.5703125" customWidth="1"/>
    <col min="5130" max="5133" width="11.7109375" customWidth="1"/>
    <col min="5134" max="5134" width="4.42578125" customWidth="1"/>
    <col min="5135" max="5135" width="11.7109375" customWidth="1"/>
    <col min="5136" max="5136" width="3.42578125" customWidth="1"/>
    <col min="5137" max="5137" width="11.7109375" customWidth="1"/>
    <col min="5138" max="5138" width="12.42578125" customWidth="1"/>
    <col min="5139" max="5139" width="10.140625" bestFit="1" customWidth="1"/>
    <col min="5377" max="5377" width="28" customWidth="1"/>
    <col min="5378" max="5378" width="8.140625" customWidth="1"/>
    <col min="5379" max="5379" width="7.140625" customWidth="1"/>
    <col min="5380" max="5380" width="3.42578125" customWidth="1"/>
    <col min="5381" max="5381" width="11.7109375" customWidth="1"/>
    <col min="5382" max="5382" width="10" customWidth="1"/>
    <col min="5383" max="5383" width="11" customWidth="1"/>
    <col min="5384" max="5384" width="10.140625" customWidth="1"/>
    <col min="5385" max="5385" width="2.5703125" customWidth="1"/>
    <col min="5386" max="5389" width="11.7109375" customWidth="1"/>
    <col min="5390" max="5390" width="4.42578125" customWidth="1"/>
    <col min="5391" max="5391" width="11.7109375" customWidth="1"/>
    <col min="5392" max="5392" width="3.42578125" customWidth="1"/>
    <col min="5393" max="5393" width="11.7109375" customWidth="1"/>
    <col min="5394" max="5394" width="12.42578125" customWidth="1"/>
    <col min="5395" max="5395" width="10.140625" bestFit="1" customWidth="1"/>
    <col min="5633" max="5633" width="28" customWidth="1"/>
    <col min="5634" max="5634" width="8.140625" customWidth="1"/>
    <col min="5635" max="5635" width="7.140625" customWidth="1"/>
    <col min="5636" max="5636" width="3.42578125" customWidth="1"/>
    <col min="5637" max="5637" width="11.7109375" customWidth="1"/>
    <col min="5638" max="5638" width="10" customWidth="1"/>
    <col min="5639" max="5639" width="11" customWidth="1"/>
    <col min="5640" max="5640" width="10.140625" customWidth="1"/>
    <col min="5641" max="5641" width="2.5703125" customWidth="1"/>
    <col min="5642" max="5645" width="11.7109375" customWidth="1"/>
    <col min="5646" max="5646" width="4.42578125" customWidth="1"/>
    <col min="5647" max="5647" width="11.7109375" customWidth="1"/>
    <col min="5648" max="5648" width="3.42578125" customWidth="1"/>
    <col min="5649" max="5649" width="11.7109375" customWidth="1"/>
    <col min="5650" max="5650" width="12.42578125" customWidth="1"/>
    <col min="5651" max="5651" width="10.140625" bestFit="1" customWidth="1"/>
    <col min="5889" max="5889" width="28" customWidth="1"/>
    <col min="5890" max="5890" width="8.140625" customWidth="1"/>
    <col min="5891" max="5891" width="7.140625" customWidth="1"/>
    <col min="5892" max="5892" width="3.42578125" customWidth="1"/>
    <col min="5893" max="5893" width="11.7109375" customWidth="1"/>
    <col min="5894" max="5894" width="10" customWidth="1"/>
    <col min="5895" max="5895" width="11" customWidth="1"/>
    <col min="5896" max="5896" width="10.140625" customWidth="1"/>
    <col min="5897" max="5897" width="2.5703125" customWidth="1"/>
    <col min="5898" max="5901" width="11.7109375" customWidth="1"/>
    <col min="5902" max="5902" width="4.42578125" customWidth="1"/>
    <col min="5903" max="5903" width="11.7109375" customWidth="1"/>
    <col min="5904" max="5904" width="3.42578125" customWidth="1"/>
    <col min="5905" max="5905" width="11.7109375" customWidth="1"/>
    <col min="5906" max="5906" width="12.42578125" customWidth="1"/>
    <col min="5907" max="5907" width="10.140625" bestFit="1" customWidth="1"/>
    <col min="6145" max="6145" width="28" customWidth="1"/>
    <col min="6146" max="6146" width="8.140625" customWidth="1"/>
    <col min="6147" max="6147" width="7.140625" customWidth="1"/>
    <col min="6148" max="6148" width="3.42578125" customWidth="1"/>
    <col min="6149" max="6149" width="11.7109375" customWidth="1"/>
    <col min="6150" max="6150" width="10" customWidth="1"/>
    <col min="6151" max="6151" width="11" customWidth="1"/>
    <col min="6152" max="6152" width="10.140625" customWidth="1"/>
    <col min="6153" max="6153" width="2.5703125" customWidth="1"/>
    <col min="6154" max="6157" width="11.7109375" customWidth="1"/>
    <col min="6158" max="6158" width="4.42578125" customWidth="1"/>
    <col min="6159" max="6159" width="11.7109375" customWidth="1"/>
    <col min="6160" max="6160" width="3.42578125" customWidth="1"/>
    <col min="6161" max="6161" width="11.7109375" customWidth="1"/>
    <col min="6162" max="6162" width="12.42578125" customWidth="1"/>
    <col min="6163" max="6163" width="10.140625" bestFit="1" customWidth="1"/>
    <col min="6401" max="6401" width="28" customWidth="1"/>
    <col min="6402" max="6402" width="8.140625" customWidth="1"/>
    <col min="6403" max="6403" width="7.140625" customWidth="1"/>
    <col min="6404" max="6404" width="3.42578125" customWidth="1"/>
    <col min="6405" max="6405" width="11.7109375" customWidth="1"/>
    <col min="6406" max="6406" width="10" customWidth="1"/>
    <col min="6407" max="6407" width="11" customWidth="1"/>
    <col min="6408" max="6408" width="10.140625" customWidth="1"/>
    <col min="6409" max="6409" width="2.5703125" customWidth="1"/>
    <col min="6410" max="6413" width="11.7109375" customWidth="1"/>
    <col min="6414" max="6414" width="4.42578125" customWidth="1"/>
    <col min="6415" max="6415" width="11.7109375" customWidth="1"/>
    <col min="6416" max="6416" width="3.42578125" customWidth="1"/>
    <col min="6417" max="6417" width="11.7109375" customWidth="1"/>
    <col min="6418" max="6418" width="12.42578125" customWidth="1"/>
    <col min="6419" max="6419" width="10.140625" bestFit="1" customWidth="1"/>
    <col min="6657" max="6657" width="28" customWidth="1"/>
    <col min="6658" max="6658" width="8.140625" customWidth="1"/>
    <col min="6659" max="6659" width="7.140625" customWidth="1"/>
    <col min="6660" max="6660" width="3.42578125" customWidth="1"/>
    <col min="6661" max="6661" width="11.7109375" customWidth="1"/>
    <col min="6662" max="6662" width="10" customWidth="1"/>
    <col min="6663" max="6663" width="11" customWidth="1"/>
    <col min="6664" max="6664" width="10.140625" customWidth="1"/>
    <col min="6665" max="6665" width="2.5703125" customWidth="1"/>
    <col min="6666" max="6669" width="11.7109375" customWidth="1"/>
    <col min="6670" max="6670" width="4.42578125" customWidth="1"/>
    <col min="6671" max="6671" width="11.7109375" customWidth="1"/>
    <col min="6672" max="6672" width="3.42578125" customWidth="1"/>
    <col min="6673" max="6673" width="11.7109375" customWidth="1"/>
    <col min="6674" max="6674" width="12.42578125" customWidth="1"/>
    <col min="6675" max="6675" width="10.140625" bestFit="1" customWidth="1"/>
    <col min="6913" max="6913" width="28" customWidth="1"/>
    <col min="6914" max="6914" width="8.140625" customWidth="1"/>
    <col min="6915" max="6915" width="7.140625" customWidth="1"/>
    <col min="6916" max="6916" width="3.42578125" customWidth="1"/>
    <col min="6917" max="6917" width="11.7109375" customWidth="1"/>
    <col min="6918" max="6918" width="10" customWidth="1"/>
    <col min="6919" max="6919" width="11" customWidth="1"/>
    <col min="6920" max="6920" width="10.140625" customWidth="1"/>
    <col min="6921" max="6921" width="2.5703125" customWidth="1"/>
    <col min="6922" max="6925" width="11.7109375" customWidth="1"/>
    <col min="6926" max="6926" width="4.42578125" customWidth="1"/>
    <col min="6927" max="6927" width="11.7109375" customWidth="1"/>
    <col min="6928" max="6928" width="3.42578125" customWidth="1"/>
    <col min="6929" max="6929" width="11.7109375" customWidth="1"/>
    <col min="6930" max="6930" width="12.42578125" customWidth="1"/>
    <col min="6931" max="6931" width="10.140625" bestFit="1" customWidth="1"/>
    <col min="7169" max="7169" width="28" customWidth="1"/>
    <col min="7170" max="7170" width="8.140625" customWidth="1"/>
    <col min="7171" max="7171" width="7.140625" customWidth="1"/>
    <col min="7172" max="7172" width="3.42578125" customWidth="1"/>
    <col min="7173" max="7173" width="11.7109375" customWidth="1"/>
    <col min="7174" max="7174" width="10" customWidth="1"/>
    <col min="7175" max="7175" width="11" customWidth="1"/>
    <col min="7176" max="7176" width="10.140625" customWidth="1"/>
    <col min="7177" max="7177" width="2.5703125" customWidth="1"/>
    <col min="7178" max="7181" width="11.7109375" customWidth="1"/>
    <col min="7182" max="7182" width="4.42578125" customWidth="1"/>
    <col min="7183" max="7183" width="11.7109375" customWidth="1"/>
    <col min="7184" max="7184" width="3.42578125" customWidth="1"/>
    <col min="7185" max="7185" width="11.7109375" customWidth="1"/>
    <col min="7186" max="7186" width="12.42578125" customWidth="1"/>
    <col min="7187" max="7187" width="10.140625" bestFit="1" customWidth="1"/>
    <col min="7425" max="7425" width="28" customWidth="1"/>
    <col min="7426" max="7426" width="8.140625" customWidth="1"/>
    <col min="7427" max="7427" width="7.140625" customWidth="1"/>
    <col min="7428" max="7428" width="3.42578125" customWidth="1"/>
    <col min="7429" max="7429" width="11.7109375" customWidth="1"/>
    <col min="7430" max="7430" width="10" customWidth="1"/>
    <col min="7431" max="7431" width="11" customWidth="1"/>
    <col min="7432" max="7432" width="10.140625" customWidth="1"/>
    <col min="7433" max="7433" width="2.5703125" customWidth="1"/>
    <col min="7434" max="7437" width="11.7109375" customWidth="1"/>
    <col min="7438" max="7438" width="4.42578125" customWidth="1"/>
    <col min="7439" max="7439" width="11.7109375" customWidth="1"/>
    <col min="7440" max="7440" width="3.42578125" customWidth="1"/>
    <col min="7441" max="7441" width="11.7109375" customWidth="1"/>
    <col min="7442" max="7442" width="12.42578125" customWidth="1"/>
    <col min="7443" max="7443" width="10.140625" bestFit="1" customWidth="1"/>
    <col min="7681" max="7681" width="28" customWidth="1"/>
    <col min="7682" max="7682" width="8.140625" customWidth="1"/>
    <col min="7683" max="7683" width="7.140625" customWidth="1"/>
    <col min="7684" max="7684" width="3.42578125" customWidth="1"/>
    <col min="7685" max="7685" width="11.7109375" customWidth="1"/>
    <col min="7686" max="7686" width="10" customWidth="1"/>
    <col min="7687" max="7687" width="11" customWidth="1"/>
    <col min="7688" max="7688" width="10.140625" customWidth="1"/>
    <col min="7689" max="7689" width="2.5703125" customWidth="1"/>
    <col min="7690" max="7693" width="11.7109375" customWidth="1"/>
    <col min="7694" max="7694" width="4.42578125" customWidth="1"/>
    <col min="7695" max="7695" width="11.7109375" customWidth="1"/>
    <col min="7696" max="7696" width="3.42578125" customWidth="1"/>
    <col min="7697" max="7697" width="11.7109375" customWidth="1"/>
    <col min="7698" max="7698" width="12.42578125" customWidth="1"/>
    <col min="7699" max="7699" width="10.140625" bestFit="1" customWidth="1"/>
    <col min="7937" max="7937" width="28" customWidth="1"/>
    <col min="7938" max="7938" width="8.140625" customWidth="1"/>
    <col min="7939" max="7939" width="7.140625" customWidth="1"/>
    <col min="7940" max="7940" width="3.42578125" customWidth="1"/>
    <col min="7941" max="7941" width="11.7109375" customWidth="1"/>
    <col min="7942" max="7942" width="10" customWidth="1"/>
    <col min="7943" max="7943" width="11" customWidth="1"/>
    <col min="7944" max="7944" width="10.140625" customWidth="1"/>
    <col min="7945" max="7945" width="2.5703125" customWidth="1"/>
    <col min="7946" max="7949" width="11.7109375" customWidth="1"/>
    <col min="7950" max="7950" width="4.42578125" customWidth="1"/>
    <col min="7951" max="7951" width="11.7109375" customWidth="1"/>
    <col min="7952" max="7952" width="3.42578125" customWidth="1"/>
    <col min="7953" max="7953" width="11.7109375" customWidth="1"/>
    <col min="7954" max="7954" width="12.42578125" customWidth="1"/>
    <col min="7955" max="7955" width="10.140625" bestFit="1" customWidth="1"/>
    <col min="8193" max="8193" width="28" customWidth="1"/>
    <col min="8194" max="8194" width="8.140625" customWidth="1"/>
    <col min="8195" max="8195" width="7.140625" customWidth="1"/>
    <col min="8196" max="8196" width="3.42578125" customWidth="1"/>
    <col min="8197" max="8197" width="11.7109375" customWidth="1"/>
    <col min="8198" max="8198" width="10" customWidth="1"/>
    <col min="8199" max="8199" width="11" customWidth="1"/>
    <col min="8200" max="8200" width="10.140625" customWidth="1"/>
    <col min="8201" max="8201" width="2.5703125" customWidth="1"/>
    <col min="8202" max="8205" width="11.7109375" customWidth="1"/>
    <col min="8206" max="8206" width="4.42578125" customWidth="1"/>
    <col min="8207" max="8207" width="11.7109375" customWidth="1"/>
    <col min="8208" max="8208" width="3.42578125" customWidth="1"/>
    <col min="8209" max="8209" width="11.7109375" customWidth="1"/>
    <col min="8210" max="8210" width="12.42578125" customWidth="1"/>
    <col min="8211" max="8211" width="10.140625" bestFit="1" customWidth="1"/>
    <col min="8449" max="8449" width="28" customWidth="1"/>
    <col min="8450" max="8450" width="8.140625" customWidth="1"/>
    <col min="8451" max="8451" width="7.140625" customWidth="1"/>
    <col min="8452" max="8452" width="3.42578125" customWidth="1"/>
    <col min="8453" max="8453" width="11.7109375" customWidth="1"/>
    <col min="8454" max="8454" width="10" customWidth="1"/>
    <col min="8455" max="8455" width="11" customWidth="1"/>
    <col min="8456" max="8456" width="10.140625" customWidth="1"/>
    <col min="8457" max="8457" width="2.5703125" customWidth="1"/>
    <col min="8458" max="8461" width="11.7109375" customWidth="1"/>
    <col min="8462" max="8462" width="4.42578125" customWidth="1"/>
    <col min="8463" max="8463" width="11.7109375" customWidth="1"/>
    <col min="8464" max="8464" width="3.42578125" customWidth="1"/>
    <col min="8465" max="8465" width="11.7109375" customWidth="1"/>
    <col min="8466" max="8466" width="12.42578125" customWidth="1"/>
    <col min="8467" max="8467" width="10.140625" bestFit="1" customWidth="1"/>
    <col min="8705" max="8705" width="28" customWidth="1"/>
    <col min="8706" max="8706" width="8.140625" customWidth="1"/>
    <col min="8707" max="8707" width="7.140625" customWidth="1"/>
    <col min="8708" max="8708" width="3.42578125" customWidth="1"/>
    <col min="8709" max="8709" width="11.7109375" customWidth="1"/>
    <col min="8710" max="8710" width="10" customWidth="1"/>
    <col min="8711" max="8711" width="11" customWidth="1"/>
    <col min="8712" max="8712" width="10.140625" customWidth="1"/>
    <col min="8713" max="8713" width="2.5703125" customWidth="1"/>
    <col min="8714" max="8717" width="11.7109375" customWidth="1"/>
    <col min="8718" max="8718" width="4.42578125" customWidth="1"/>
    <col min="8719" max="8719" width="11.7109375" customWidth="1"/>
    <col min="8720" max="8720" width="3.42578125" customWidth="1"/>
    <col min="8721" max="8721" width="11.7109375" customWidth="1"/>
    <col min="8722" max="8722" width="12.42578125" customWidth="1"/>
    <col min="8723" max="8723" width="10.140625" bestFit="1" customWidth="1"/>
    <col min="8961" max="8961" width="28" customWidth="1"/>
    <col min="8962" max="8962" width="8.140625" customWidth="1"/>
    <col min="8963" max="8963" width="7.140625" customWidth="1"/>
    <col min="8964" max="8964" width="3.42578125" customWidth="1"/>
    <col min="8965" max="8965" width="11.7109375" customWidth="1"/>
    <col min="8966" max="8966" width="10" customWidth="1"/>
    <col min="8967" max="8967" width="11" customWidth="1"/>
    <col min="8968" max="8968" width="10.140625" customWidth="1"/>
    <col min="8969" max="8969" width="2.5703125" customWidth="1"/>
    <col min="8970" max="8973" width="11.7109375" customWidth="1"/>
    <col min="8974" max="8974" width="4.42578125" customWidth="1"/>
    <col min="8975" max="8975" width="11.7109375" customWidth="1"/>
    <col min="8976" max="8976" width="3.42578125" customWidth="1"/>
    <col min="8977" max="8977" width="11.7109375" customWidth="1"/>
    <col min="8978" max="8978" width="12.42578125" customWidth="1"/>
    <col min="8979" max="8979" width="10.140625" bestFit="1" customWidth="1"/>
    <col min="9217" max="9217" width="28" customWidth="1"/>
    <col min="9218" max="9218" width="8.140625" customWidth="1"/>
    <col min="9219" max="9219" width="7.140625" customWidth="1"/>
    <col min="9220" max="9220" width="3.42578125" customWidth="1"/>
    <col min="9221" max="9221" width="11.7109375" customWidth="1"/>
    <col min="9222" max="9222" width="10" customWidth="1"/>
    <col min="9223" max="9223" width="11" customWidth="1"/>
    <col min="9224" max="9224" width="10.140625" customWidth="1"/>
    <col min="9225" max="9225" width="2.5703125" customWidth="1"/>
    <col min="9226" max="9229" width="11.7109375" customWidth="1"/>
    <col min="9230" max="9230" width="4.42578125" customWidth="1"/>
    <col min="9231" max="9231" width="11.7109375" customWidth="1"/>
    <col min="9232" max="9232" width="3.42578125" customWidth="1"/>
    <col min="9233" max="9233" width="11.7109375" customWidth="1"/>
    <col min="9234" max="9234" width="12.42578125" customWidth="1"/>
    <col min="9235" max="9235" width="10.140625" bestFit="1" customWidth="1"/>
    <col min="9473" max="9473" width="28" customWidth="1"/>
    <col min="9474" max="9474" width="8.140625" customWidth="1"/>
    <col min="9475" max="9475" width="7.140625" customWidth="1"/>
    <col min="9476" max="9476" width="3.42578125" customWidth="1"/>
    <col min="9477" max="9477" width="11.7109375" customWidth="1"/>
    <col min="9478" max="9478" width="10" customWidth="1"/>
    <col min="9479" max="9479" width="11" customWidth="1"/>
    <col min="9480" max="9480" width="10.140625" customWidth="1"/>
    <col min="9481" max="9481" width="2.5703125" customWidth="1"/>
    <col min="9482" max="9485" width="11.7109375" customWidth="1"/>
    <col min="9486" max="9486" width="4.42578125" customWidth="1"/>
    <col min="9487" max="9487" width="11.7109375" customWidth="1"/>
    <col min="9488" max="9488" width="3.42578125" customWidth="1"/>
    <col min="9489" max="9489" width="11.7109375" customWidth="1"/>
    <col min="9490" max="9490" width="12.42578125" customWidth="1"/>
    <col min="9491" max="9491" width="10.140625" bestFit="1" customWidth="1"/>
    <col min="9729" max="9729" width="28" customWidth="1"/>
    <col min="9730" max="9730" width="8.140625" customWidth="1"/>
    <col min="9731" max="9731" width="7.140625" customWidth="1"/>
    <col min="9732" max="9732" width="3.42578125" customWidth="1"/>
    <col min="9733" max="9733" width="11.7109375" customWidth="1"/>
    <col min="9734" max="9734" width="10" customWidth="1"/>
    <col min="9735" max="9735" width="11" customWidth="1"/>
    <col min="9736" max="9736" width="10.140625" customWidth="1"/>
    <col min="9737" max="9737" width="2.5703125" customWidth="1"/>
    <col min="9738" max="9741" width="11.7109375" customWidth="1"/>
    <col min="9742" max="9742" width="4.42578125" customWidth="1"/>
    <col min="9743" max="9743" width="11.7109375" customWidth="1"/>
    <col min="9744" max="9744" width="3.42578125" customWidth="1"/>
    <col min="9745" max="9745" width="11.7109375" customWidth="1"/>
    <col min="9746" max="9746" width="12.42578125" customWidth="1"/>
    <col min="9747" max="9747" width="10.140625" bestFit="1" customWidth="1"/>
    <col min="9985" max="9985" width="28" customWidth="1"/>
    <col min="9986" max="9986" width="8.140625" customWidth="1"/>
    <col min="9987" max="9987" width="7.140625" customWidth="1"/>
    <col min="9988" max="9988" width="3.42578125" customWidth="1"/>
    <col min="9989" max="9989" width="11.7109375" customWidth="1"/>
    <col min="9990" max="9990" width="10" customWidth="1"/>
    <col min="9991" max="9991" width="11" customWidth="1"/>
    <col min="9992" max="9992" width="10.140625" customWidth="1"/>
    <col min="9993" max="9993" width="2.5703125" customWidth="1"/>
    <col min="9994" max="9997" width="11.7109375" customWidth="1"/>
    <col min="9998" max="9998" width="4.42578125" customWidth="1"/>
    <col min="9999" max="9999" width="11.7109375" customWidth="1"/>
    <col min="10000" max="10000" width="3.42578125" customWidth="1"/>
    <col min="10001" max="10001" width="11.7109375" customWidth="1"/>
    <col min="10002" max="10002" width="12.42578125" customWidth="1"/>
    <col min="10003" max="10003" width="10.140625" bestFit="1" customWidth="1"/>
    <col min="10241" max="10241" width="28" customWidth="1"/>
    <col min="10242" max="10242" width="8.140625" customWidth="1"/>
    <col min="10243" max="10243" width="7.140625" customWidth="1"/>
    <col min="10244" max="10244" width="3.42578125" customWidth="1"/>
    <col min="10245" max="10245" width="11.7109375" customWidth="1"/>
    <col min="10246" max="10246" width="10" customWidth="1"/>
    <col min="10247" max="10247" width="11" customWidth="1"/>
    <col min="10248" max="10248" width="10.140625" customWidth="1"/>
    <col min="10249" max="10249" width="2.5703125" customWidth="1"/>
    <col min="10250" max="10253" width="11.7109375" customWidth="1"/>
    <col min="10254" max="10254" width="4.42578125" customWidth="1"/>
    <col min="10255" max="10255" width="11.7109375" customWidth="1"/>
    <col min="10256" max="10256" width="3.42578125" customWidth="1"/>
    <col min="10257" max="10257" width="11.7109375" customWidth="1"/>
    <col min="10258" max="10258" width="12.42578125" customWidth="1"/>
    <col min="10259" max="10259" width="10.140625" bestFit="1" customWidth="1"/>
    <col min="10497" max="10497" width="28" customWidth="1"/>
    <col min="10498" max="10498" width="8.140625" customWidth="1"/>
    <col min="10499" max="10499" width="7.140625" customWidth="1"/>
    <col min="10500" max="10500" width="3.42578125" customWidth="1"/>
    <col min="10501" max="10501" width="11.7109375" customWidth="1"/>
    <col min="10502" max="10502" width="10" customWidth="1"/>
    <col min="10503" max="10503" width="11" customWidth="1"/>
    <col min="10504" max="10504" width="10.140625" customWidth="1"/>
    <col min="10505" max="10505" width="2.5703125" customWidth="1"/>
    <col min="10506" max="10509" width="11.7109375" customWidth="1"/>
    <col min="10510" max="10510" width="4.42578125" customWidth="1"/>
    <col min="10511" max="10511" width="11.7109375" customWidth="1"/>
    <col min="10512" max="10512" width="3.42578125" customWidth="1"/>
    <col min="10513" max="10513" width="11.7109375" customWidth="1"/>
    <col min="10514" max="10514" width="12.42578125" customWidth="1"/>
    <col min="10515" max="10515" width="10.140625" bestFit="1" customWidth="1"/>
    <col min="10753" max="10753" width="28" customWidth="1"/>
    <col min="10754" max="10754" width="8.140625" customWidth="1"/>
    <col min="10755" max="10755" width="7.140625" customWidth="1"/>
    <col min="10756" max="10756" width="3.42578125" customWidth="1"/>
    <col min="10757" max="10757" width="11.7109375" customWidth="1"/>
    <col min="10758" max="10758" width="10" customWidth="1"/>
    <col min="10759" max="10759" width="11" customWidth="1"/>
    <col min="10760" max="10760" width="10.140625" customWidth="1"/>
    <col min="10761" max="10761" width="2.5703125" customWidth="1"/>
    <col min="10762" max="10765" width="11.7109375" customWidth="1"/>
    <col min="10766" max="10766" width="4.42578125" customWidth="1"/>
    <col min="10767" max="10767" width="11.7109375" customWidth="1"/>
    <col min="10768" max="10768" width="3.42578125" customWidth="1"/>
    <col min="10769" max="10769" width="11.7109375" customWidth="1"/>
    <col min="10770" max="10770" width="12.42578125" customWidth="1"/>
    <col min="10771" max="10771" width="10.140625" bestFit="1" customWidth="1"/>
    <col min="11009" max="11009" width="28" customWidth="1"/>
    <col min="11010" max="11010" width="8.140625" customWidth="1"/>
    <col min="11011" max="11011" width="7.140625" customWidth="1"/>
    <col min="11012" max="11012" width="3.42578125" customWidth="1"/>
    <col min="11013" max="11013" width="11.7109375" customWidth="1"/>
    <col min="11014" max="11014" width="10" customWidth="1"/>
    <col min="11015" max="11015" width="11" customWidth="1"/>
    <col min="11016" max="11016" width="10.140625" customWidth="1"/>
    <col min="11017" max="11017" width="2.5703125" customWidth="1"/>
    <col min="11018" max="11021" width="11.7109375" customWidth="1"/>
    <col min="11022" max="11022" width="4.42578125" customWidth="1"/>
    <col min="11023" max="11023" width="11.7109375" customWidth="1"/>
    <col min="11024" max="11024" width="3.42578125" customWidth="1"/>
    <col min="11025" max="11025" width="11.7109375" customWidth="1"/>
    <col min="11026" max="11026" width="12.42578125" customWidth="1"/>
    <col min="11027" max="11027" width="10.140625" bestFit="1" customWidth="1"/>
    <col min="11265" max="11265" width="28" customWidth="1"/>
    <col min="11266" max="11266" width="8.140625" customWidth="1"/>
    <col min="11267" max="11267" width="7.140625" customWidth="1"/>
    <col min="11268" max="11268" width="3.42578125" customWidth="1"/>
    <col min="11269" max="11269" width="11.7109375" customWidth="1"/>
    <col min="11270" max="11270" width="10" customWidth="1"/>
    <col min="11271" max="11271" width="11" customWidth="1"/>
    <col min="11272" max="11272" width="10.140625" customWidth="1"/>
    <col min="11273" max="11273" width="2.5703125" customWidth="1"/>
    <col min="11274" max="11277" width="11.7109375" customWidth="1"/>
    <col min="11278" max="11278" width="4.42578125" customWidth="1"/>
    <col min="11279" max="11279" width="11.7109375" customWidth="1"/>
    <col min="11280" max="11280" width="3.42578125" customWidth="1"/>
    <col min="11281" max="11281" width="11.7109375" customWidth="1"/>
    <col min="11282" max="11282" width="12.42578125" customWidth="1"/>
    <col min="11283" max="11283" width="10.140625" bestFit="1" customWidth="1"/>
    <col min="11521" max="11521" width="28" customWidth="1"/>
    <col min="11522" max="11522" width="8.140625" customWidth="1"/>
    <col min="11523" max="11523" width="7.140625" customWidth="1"/>
    <col min="11524" max="11524" width="3.42578125" customWidth="1"/>
    <col min="11525" max="11525" width="11.7109375" customWidth="1"/>
    <col min="11526" max="11526" width="10" customWidth="1"/>
    <col min="11527" max="11527" width="11" customWidth="1"/>
    <col min="11528" max="11528" width="10.140625" customWidth="1"/>
    <col min="11529" max="11529" width="2.5703125" customWidth="1"/>
    <col min="11530" max="11533" width="11.7109375" customWidth="1"/>
    <col min="11534" max="11534" width="4.42578125" customWidth="1"/>
    <col min="11535" max="11535" width="11.7109375" customWidth="1"/>
    <col min="11536" max="11536" width="3.42578125" customWidth="1"/>
    <col min="11537" max="11537" width="11.7109375" customWidth="1"/>
    <col min="11538" max="11538" width="12.42578125" customWidth="1"/>
    <col min="11539" max="11539" width="10.140625" bestFit="1" customWidth="1"/>
    <col min="11777" max="11777" width="28" customWidth="1"/>
    <col min="11778" max="11778" width="8.140625" customWidth="1"/>
    <col min="11779" max="11779" width="7.140625" customWidth="1"/>
    <col min="11780" max="11780" width="3.42578125" customWidth="1"/>
    <col min="11781" max="11781" width="11.7109375" customWidth="1"/>
    <col min="11782" max="11782" width="10" customWidth="1"/>
    <col min="11783" max="11783" width="11" customWidth="1"/>
    <col min="11784" max="11784" width="10.140625" customWidth="1"/>
    <col min="11785" max="11785" width="2.5703125" customWidth="1"/>
    <col min="11786" max="11789" width="11.7109375" customWidth="1"/>
    <col min="11790" max="11790" width="4.42578125" customWidth="1"/>
    <col min="11791" max="11791" width="11.7109375" customWidth="1"/>
    <col min="11792" max="11792" width="3.42578125" customWidth="1"/>
    <col min="11793" max="11793" width="11.7109375" customWidth="1"/>
    <col min="11794" max="11794" width="12.42578125" customWidth="1"/>
    <col min="11795" max="11795" width="10.140625" bestFit="1" customWidth="1"/>
    <col min="12033" max="12033" width="28" customWidth="1"/>
    <col min="12034" max="12034" width="8.140625" customWidth="1"/>
    <col min="12035" max="12035" width="7.140625" customWidth="1"/>
    <col min="12036" max="12036" width="3.42578125" customWidth="1"/>
    <col min="12037" max="12037" width="11.7109375" customWidth="1"/>
    <col min="12038" max="12038" width="10" customWidth="1"/>
    <col min="12039" max="12039" width="11" customWidth="1"/>
    <col min="12040" max="12040" width="10.140625" customWidth="1"/>
    <col min="12041" max="12041" width="2.5703125" customWidth="1"/>
    <col min="12042" max="12045" width="11.7109375" customWidth="1"/>
    <col min="12046" max="12046" width="4.42578125" customWidth="1"/>
    <col min="12047" max="12047" width="11.7109375" customWidth="1"/>
    <col min="12048" max="12048" width="3.42578125" customWidth="1"/>
    <col min="12049" max="12049" width="11.7109375" customWidth="1"/>
    <col min="12050" max="12050" width="12.42578125" customWidth="1"/>
    <col min="12051" max="12051" width="10.140625" bestFit="1" customWidth="1"/>
    <col min="12289" max="12289" width="28" customWidth="1"/>
    <col min="12290" max="12290" width="8.140625" customWidth="1"/>
    <col min="12291" max="12291" width="7.140625" customWidth="1"/>
    <col min="12292" max="12292" width="3.42578125" customWidth="1"/>
    <col min="12293" max="12293" width="11.7109375" customWidth="1"/>
    <col min="12294" max="12294" width="10" customWidth="1"/>
    <col min="12295" max="12295" width="11" customWidth="1"/>
    <col min="12296" max="12296" width="10.140625" customWidth="1"/>
    <col min="12297" max="12297" width="2.5703125" customWidth="1"/>
    <col min="12298" max="12301" width="11.7109375" customWidth="1"/>
    <col min="12302" max="12302" width="4.42578125" customWidth="1"/>
    <col min="12303" max="12303" width="11.7109375" customWidth="1"/>
    <col min="12304" max="12304" width="3.42578125" customWidth="1"/>
    <col min="12305" max="12305" width="11.7109375" customWidth="1"/>
    <col min="12306" max="12306" width="12.42578125" customWidth="1"/>
    <col min="12307" max="12307" width="10.140625" bestFit="1" customWidth="1"/>
    <col min="12545" max="12545" width="28" customWidth="1"/>
    <col min="12546" max="12546" width="8.140625" customWidth="1"/>
    <col min="12547" max="12547" width="7.140625" customWidth="1"/>
    <col min="12548" max="12548" width="3.42578125" customWidth="1"/>
    <col min="12549" max="12549" width="11.7109375" customWidth="1"/>
    <col min="12550" max="12550" width="10" customWidth="1"/>
    <col min="12551" max="12551" width="11" customWidth="1"/>
    <col min="12552" max="12552" width="10.140625" customWidth="1"/>
    <col min="12553" max="12553" width="2.5703125" customWidth="1"/>
    <col min="12554" max="12557" width="11.7109375" customWidth="1"/>
    <col min="12558" max="12558" width="4.42578125" customWidth="1"/>
    <col min="12559" max="12559" width="11.7109375" customWidth="1"/>
    <col min="12560" max="12560" width="3.42578125" customWidth="1"/>
    <col min="12561" max="12561" width="11.7109375" customWidth="1"/>
    <col min="12562" max="12562" width="12.42578125" customWidth="1"/>
    <col min="12563" max="12563" width="10.140625" bestFit="1" customWidth="1"/>
    <col min="12801" max="12801" width="28" customWidth="1"/>
    <col min="12802" max="12802" width="8.140625" customWidth="1"/>
    <col min="12803" max="12803" width="7.140625" customWidth="1"/>
    <col min="12804" max="12804" width="3.42578125" customWidth="1"/>
    <col min="12805" max="12805" width="11.7109375" customWidth="1"/>
    <col min="12806" max="12806" width="10" customWidth="1"/>
    <col min="12807" max="12807" width="11" customWidth="1"/>
    <col min="12808" max="12808" width="10.140625" customWidth="1"/>
    <col min="12809" max="12809" width="2.5703125" customWidth="1"/>
    <col min="12810" max="12813" width="11.7109375" customWidth="1"/>
    <col min="12814" max="12814" width="4.42578125" customWidth="1"/>
    <col min="12815" max="12815" width="11.7109375" customWidth="1"/>
    <col min="12816" max="12816" width="3.42578125" customWidth="1"/>
    <col min="12817" max="12817" width="11.7109375" customWidth="1"/>
    <col min="12818" max="12818" width="12.42578125" customWidth="1"/>
    <col min="12819" max="12819" width="10.140625" bestFit="1" customWidth="1"/>
    <col min="13057" max="13057" width="28" customWidth="1"/>
    <col min="13058" max="13058" width="8.140625" customWidth="1"/>
    <col min="13059" max="13059" width="7.140625" customWidth="1"/>
    <col min="13060" max="13060" width="3.42578125" customWidth="1"/>
    <col min="13061" max="13061" width="11.7109375" customWidth="1"/>
    <col min="13062" max="13062" width="10" customWidth="1"/>
    <col min="13063" max="13063" width="11" customWidth="1"/>
    <col min="13064" max="13064" width="10.140625" customWidth="1"/>
    <col min="13065" max="13065" width="2.5703125" customWidth="1"/>
    <col min="13066" max="13069" width="11.7109375" customWidth="1"/>
    <col min="13070" max="13070" width="4.42578125" customWidth="1"/>
    <col min="13071" max="13071" width="11.7109375" customWidth="1"/>
    <col min="13072" max="13072" width="3.42578125" customWidth="1"/>
    <col min="13073" max="13073" width="11.7109375" customWidth="1"/>
    <col min="13074" max="13074" width="12.42578125" customWidth="1"/>
    <col min="13075" max="13075" width="10.140625" bestFit="1" customWidth="1"/>
    <col min="13313" max="13313" width="28" customWidth="1"/>
    <col min="13314" max="13314" width="8.140625" customWidth="1"/>
    <col min="13315" max="13315" width="7.140625" customWidth="1"/>
    <col min="13316" max="13316" width="3.42578125" customWidth="1"/>
    <col min="13317" max="13317" width="11.7109375" customWidth="1"/>
    <col min="13318" max="13318" width="10" customWidth="1"/>
    <col min="13319" max="13319" width="11" customWidth="1"/>
    <col min="13320" max="13320" width="10.140625" customWidth="1"/>
    <col min="13321" max="13321" width="2.5703125" customWidth="1"/>
    <col min="13322" max="13325" width="11.7109375" customWidth="1"/>
    <col min="13326" max="13326" width="4.42578125" customWidth="1"/>
    <col min="13327" max="13327" width="11.7109375" customWidth="1"/>
    <col min="13328" max="13328" width="3.42578125" customWidth="1"/>
    <col min="13329" max="13329" width="11.7109375" customWidth="1"/>
    <col min="13330" max="13330" width="12.42578125" customWidth="1"/>
    <col min="13331" max="13331" width="10.140625" bestFit="1" customWidth="1"/>
    <col min="13569" max="13569" width="28" customWidth="1"/>
    <col min="13570" max="13570" width="8.140625" customWidth="1"/>
    <col min="13571" max="13571" width="7.140625" customWidth="1"/>
    <col min="13572" max="13572" width="3.42578125" customWidth="1"/>
    <col min="13573" max="13573" width="11.7109375" customWidth="1"/>
    <col min="13574" max="13574" width="10" customWidth="1"/>
    <col min="13575" max="13575" width="11" customWidth="1"/>
    <col min="13576" max="13576" width="10.140625" customWidth="1"/>
    <col min="13577" max="13577" width="2.5703125" customWidth="1"/>
    <col min="13578" max="13581" width="11.7109375" customWidth="1"/>
    <col min="13582" max="13582" width="4.42578125" customWidth="1"/>
    <col min="13583" max="13583" width="11.7109375" customWidth="1"/>
    <col min="13584" max="13584" width="3.42578125" customWidth="1"/>
    <col min="13585" max="13585" width="11.7109375" customWidth="1"/>
    <col min="13586" max="13586" width="12.42578125" customWidth="1"/>
    <col min="13587" max="13587" width="10.140625" bestFit="1" customWidth="1"/>
    <col min="13825" max="13825" width="28" customWidth="1"/>
    <col min="13826" max="13826" width="8.140625" customWidth="1"/>
    <col min="13827" max="13827" width="7.140625" customWidth="1"/>
    <col min="13828" max="13828" width="3.42578125" customWidth="1"/>
    <col min="13829" max="13829" width="11.7109375" customWidth="1"/>
    <col min="13830" max="13830" width="10" customWidth="1"/>
    <col min="13831" max="13831" width="11" customWidth="1"/>
    <col min="13832" max="13832" width="10.140625" customWidth="1"/>
    <col min="13833" max="13833" width="2.5703125" customWidth="1"/>
    <col min="13834" max="13837" width="11.7109375" customWidth="1"/>
    <col min="13838" max="13838" width="4.42578125" customWidth="1"/>
    <col min="13839" max="13839" width="11.7109375" customWidth="1"/>
    <col min="13840" max="13840" width="3.42578125" customWidth="1"/>
    <col min="13841" max="13841" width="11.7109375" customWidth="1"/>
    <col min="13842" max="13842" width="12.42578125" customWidth="1"/>
    <col min="13843" max="13843" width="10.140625" bestFit="1" customWidth="1"/>
    <col min="14081" max="14081" width="28" customWidth="1"/>
    <col min="14082" max="14082" width="8.140625" customWidth="1"/>
    <col min="14083" max="14083" width="7.140625" customWidth="1"/>
    <col min="14084" max="14084" width="3.42578125" customWidth="1"/>
    <col min="14085" max="14085" width="11.7109375" customWidth="1"/>
    <col min="14086" max="14086" width="10" customWidth="1"/>
    <col min="14087" max="14087" width="11" customWidth="1"/>
    <col min="14088" max="14088" width="10.140625" customWidth="1"/>
    <col min="14089" max="14089" width="2.5703125" customWidth="1"/>
    <col min="14090" max="14093" width="11.7109375" customWidth="1"/>
    <col min="14094" max="14094" width="4.42578125" customWidth="1"/>
    <col min="14095" max="14095" width="11.7109375" customWidth="1"/>
    <col min="14096" max="14096" width="3.42578125" customWidth="1"/>
    <col min="14097" max="14097" width="11.7109375" customWidth="1"/>
    <col min="14098" max="14098" width="12.42578125" customWidth="1"/>
    <col min="14099" max="14099" width="10.140625" bestFit="1" customWidth="1"/>
    <col min="14337" max="14337" width="28" customWidth="1"/>
    <col min="14338" max="14338" width="8.140625" customWidth="1"/>
    <col min="14339" max="14339" width="7.140625" customWidth="1"/>
    <col min="14340" max="14340" width="3.42578125" customWidth="1"/>
    <col min="14341" max="14341" width="11.7109375" customWidth="1"/>
    <col min="14342" max="14342" width="10" customWidth="1"/>
    <col min="14343" max="14343" width="11" customWidth="1"/>
    <col min="14344" max="14344" width="10.140625" customWidth="1"/>
    <col min="14345" max="14345" width="2.5703125" customWidth="1"/>
    <col min="14346" max="14349" width="11.7109375" customWidth="1"/>
    <col min="14350" max="14350" width="4.42578125" customWidth="1"/>
    <col min="14351" max="14351" width="11.7109375" customWidth="1"/>
    <col min="14352" max="14352" width="3.42578125" customWidth="1"/>
    <col min="14353" max="14353" width="11.7109375" customWidth="1"/>
    <col min="14354" max="14354" width="12.42578125" customWidth="1"/>
    <col min="14355" max="14355" width="10.140625" bestFit="1" customWidth="1"/>
    <col min="14593" max="14593" width="28" customWidth="1"/>
    <col min="14594" max="14594" width="8.140625" customWidth="1"/>
    <col min="14595" max="14595" width="7.140625" customWidth="1"/>
    <col min="14596" max="14596" width="3.42578125" customWidth="1"/>
    <col min="14597" max="14597" width="11.7109375" customWidth="1"/>
    <col min="14598" max="14598" width="10" customWidth="1"/>
    <col min="14599" max="14599" width="11" customWidth="1"/>
    <col min="14600" max="14600" width="10.140625" customWidth="1"/>
    <col min="14601" max="14601" width="2.5703125" customWidth="1"/>
    <col min="14602" max="14605" width="11.7109375" customWidth="1"/>
    <col min="14606" max="14606" width="4.42578125" customWidth="1"/>
    <col min="14607" max="14607" width="11.7109375" customWidth="1"/>
    <col min="14608" max="14608" width="3.42578125" customWidth="1"/>
    <col min="14609" max="14609" width="11.7109375" customWidth="1"/>
    <col min="14610" max="14610" width="12.42578125" customWidth="1"/>
    <col min="14611" max="14611" width="10.140625" bestFit="1" customWidth="1"/>
    <col min="14849" max="14849" width="28" customWidth="1"/>
    <col min="14850" max="14850" width="8.140625" customWidth="1"/>
    <col min="14851" max="14851" width="7.140625" customWidth="1"/>
    <col min="14852" max="14852" width="3.42578125" customWidth="1"/>
    <col min="14853" max="14853" width="11.7109375" customWidth="1"/>
    <col min="14854" max="14854" width="10" customWidth="1"/>
    <col min="14855" max="14855" width="11" customWidth="1"/>
    <col min="14856" max="14856" width="10.140625" customWidth="1"/>
    <col min="14857" max="14857" width="2.5703125" customWidth="1"/>
    <col min="14858" max="14861" width="11.7109375" customWidth="1"/>
    <col min="14862" max="14862" width="4.42578125" customWidth="1"/>
    <col min="14863" max="14863" width="11.7109375" customWidth="1"/>
    <col min="14864" max="14864" width="3.42578125" customWidth="1"/>
    <col min="14865" max="14865" width="11.7109375" customWidth="1"/>
    <col min="14866" max="14866" width="12.42578125" customWidth="1"/>
    <col min="14867" max="14867" width="10.140625" bestFit="1" customWidth="1"/>
    <col min="15105" max="15105" width="28" customWidth="1"/>
    <col min="15106" max="15106" width="8.140625" customWidth="1"/>
    <col min="15107" max="15107" width="7.140625" customWidth="1"/>
    <col min="15108" max="15108" width="3.42578125" customWidth="1"/>
    <col min="15109" max="15109" width="11.7109375" customWidth="1"/>
    <col min="15110" max="15110" width="10" customWidth="1"/>
    <col min="15111" max="15111" width="11" customWidth="1"/>
    <col min="15112" max="15112" width="10.140625" customWidth="1"/>
    <col min="15113" max="15113" width="2.5703125" customWidth="1"/>
    <col min="15114" max="15117" width="11.7109375" customWidth="1"/>
    <col min="15118" max="15118" width="4.42578125" customWidth="1"/>
    <col min="15119" max="15119" width="11.7109375" customWidth="1"/>
    <col min="15120" max="15120" width="3.42578125" customWidth="1"/>
    <col min="15121" max="15121" width="11.7109375" customWidth="1"/>
    <col min="15122" max="15122" width="12.42578125" customWidth="1"/>
    <col min="15123" max="15123" width="10.140625" bestFit="1" customWidth="1"/>
    <col min="15361" max="15361" width="28" customWidth="1"/>
    <col min="15362" max="15362" width="8.140625" customWidth="1"/>
    <col min="15363" max="15363" width="7.140625" customWidth="1"/>
    <col min="15364" max="15364" width="3.42578125" customWidth="1"/>
    <col min="15365" max="15365" width="11.7109375" customWidth="1"/>
    <col min="15366" max="15366" width="10" customWidth="1"/>
    <col min="15367" max="15367" width="11" customWidth="1"/>
    <col min="15368" max="15368" width="10.140625" customWidth="1"/>
    <col min="15369" max="15369" width="2.5703125" customWidth="1"/>
    <col min="15370" max="15373" width="11.7109375" customWidth="1"/>
    <col min="15374" max="15374" width="4.42578125" customWidth="1"/>
    <col min="15375" max="15375" width="11.7109375" customWidth="1"/>
    <col min="15376" max="15376" width="3.42578125" customWidth="1"/>
    <col min="15377" max="15377" width="11.7109375" customWidth="1"/>
    <col min="15378" max="15378" width="12.42578125" customWidth="1"/>
    <col min="15379" max="15379" width="10.140625" bestFit="1" customWidth="1"/>
    <col min="15617" max="15617" width="28" customWidth="1"/>
    <col min="15618" max="15618" width="8.140625" customWidth="1"/>
    <col min="15619" max="15619" width="7.140625" customWidth="1"/>
    <col min="15620" max="15620" width="3.42578125" customWidth="1"/>
    <col min="15621" max="15621" width="11.7109375" customWidth="1"/>
    <col min="15622" max="15622" width="10" customWidth="1"/>
    <col min="15623" max="15623" width="11" customWidth="1"/>
    <col min="15624" max="15624" width="10.140625" customWidth="1"/>
    <col min="15625" max="15625" width="2.5703125" customWidth="1"/>
    <col min="15626" max="15629" width="11.7109375" customWidth="1"/>
    <col min="15630" max="15630" width="4.42578125" customWidth="1"/>
    <col min="15631" max="15631" width="11.7109375" customWidth="1"/>
    <col min="15632" max="15632" width="3.42578125" customWidth="1"/>
    <col min="15633" max="15633" width="11.7109375" customWidth="1"/>
    <col min="15634" max="15634" width="12.42578125" customWidth="1"/>
    <col min="15635" max="15635" width="10.140625" bestFit="1" customWidth="1"/>
    <col min="15873" max="15873" width="28" customWidth="1"/>
    <col min="15874" max="15874" width="8.140625" customWidth="1"/>
    <col min="15875" max="15875" width="7.140625" customWidth="1"/>
    <col min="15876" max="15876" width="3.42578125" customWidth="1"/>
    <col min="15877" max="15877" width="11.7109375" customWidth="1"/>
    <col min="15878" max="15878" width="10" customWidth="1"/>
    <col min="15879" max="15879" width="11" customWidth="1"/>
    <col min="15880" max="15880" width="10.140625" customWidth="1"/>
    <col min="15881" max="15881" width="2.5703125" customWidth="1"/>
    <col min="15882" max="15885" width="11.7109375" customWidth="1"/>
    <col min="15886" max="15886" width="4.42578125" customWidth="1"/>
    <col min="15887" max="15887" width="11.7109375" customWidth="1"/>
    <col min="15888" max="15888" width="3.42578125" customWidth="1"/>
    <col min="15889" max="15889" width="11.7109375" customWidth="1"/>
    <col min="15890" max="15890" width="12.42578125" customWidth="1"/>
    <col min="15891" max="15891" width="10.140625" bestFit="1" customWidth="1"/>
    <col min="16129" max="16129" width="28" customWidth="1"/>
    <col min="16130" max="16130" width="8.140625" customWidth="1"/>
    <col min="16131" max="16131" width="7.140625" customWidth="1"/>
    <col min="16132" max="16132" width="3.42578125" customWidth="1"/>
    <col min="16133" max="16133" width="11.7109375" customWidth="1"/>
    <col min="16134" max="16134" width="10" customWidth="1"/>
    <col min="16135" max="16135" width="11" customWidth="1"/>
    <col min="16136" max="16136" width="10.140625" customWidth="1"/>
    <col min="16137" max="16137" width="2.5703125" customWidth="1"/>
    <col min="16138" max="16141" width="11.7109375" customWidth="1"/>
    <col min="16142" max="16142" width="4.42578125" customWidth="1"/>
    <col min="16143" max="16143" width="11.7109375" customWidth="1"/>
    <col min="16144" max="16144" width="3.42578125" customWidth="1"/>
    <col min="16145" max="16145" width="11.7109375" customWidth="1"/>
    <col min="16146" max="16146" width="12.42578125" customWidth="1"/>
    <col min="16147" max="16147" width="10.140625" bestFit="1" customWidth="1"/>
  </cols>
  <sheetData>
    <row r="1" spans="1:18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</row>
    <row r="2" spans="1:18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</row>
    <row r="3" spans="1:18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 t="s">
        <v>3</v>
      </c>
    </row>
    <row r="6" spans="1:18" x14ac:dyDescent="0.25">
      <c r="A6" s="2"/>
      <c r="B6" s="2"/>
      <c r="C6" s="2"/>
      <c r="D6" s="2"/>
      <c r="E6" s="2" t="s">
        <v>4</v>
      </c>
      <c r="F6" s="2"/>
      <c r="G6" s="2"/>
      <c r="H6" s="2"/>
      <c r="I6" s="2"/>
      <c r="J6" s="2" t="s">
        <v>5</v>
      </c>
      <c r="K6" s="2"/>
      <c r="L6" s="2"/>
      <c r="M6" s="2"/>
      <c r="N6" s="2"/>
      <c r="O6" s="5">
        <v>40908</v>
      </c>
      <c r="P6" s="5"/>
      <c r="Q6" s="2"/>
      <c r="R6" s="6" t="s">
        <v>6</v>
      </c>
    </row>
    <row r="7" spans="1:18" x14ac:dyDescent="0.25">
      <c r="A7" s="2"/>
      <c r="B7" s="2"/>
      <c r="C7" s="2"/>
      <c r="D7" s="2"/>
      <c r="E7" s="6" t="s">
        <v>7</v>
      </c>
      <c r="F7" s="6"/>
      <c r="G7" s="6"/>
      <c r="H7" s="6" t="s">
        <v>8</v>
      </c>
      <c r="I7" s="2"/>
      <c r="J7" s="6" t="s">
        <v>8</v>
      </c>
      <c r="K7" s="6"/>
      <c r="L7" s="6"/>
      <c r="M7" s="6" t="s">
        <v>7</v>
      </c>
      <c r="N7" s="2"/>
      <c r="O7" s="6" t="s">
        <v>9</v>
      </c>
      <c r="P7" s="6"/>
      <c r="Q7" s="2"/>
      <c r="R7" s="6" t="s">
        <v>10</v>
      </c>
    </row>
    <row r="8" spans="1:18" x14ac:dyDescent="0.25">
      <c r="A8" s="7" t="s">
        <v>11</v>
      </c>
      <c r="B8" s="7"/>
      <c r="C8" s="7"/>
      <c r="D8" s="2"/>
      <c r="E8" s="8">
        <v>40544</v>
      </c>
      <c r="F8" s="9" t="s">
        <v>12</v>
      </c>
      <c r="G8" s="9" t="s">
        <v>13</v>
      </c>
      <c r="H8" s="8">
        <v>40908</v>
      </c>
      <c r="I8" s="2"/>
      <c r="J8" s="8">
        <v>40544</v>
      </c>
      <c r="K8" s="8" t="s">
        <v>12</v>
      </c>
      <c r="L8" s="8" t="s">
        <v>13</v>
      </c>
      <c r="M8" s="8">
        <v>40908</v>
      </c>
      <c r="N8" s="2"/>
      <c r="O8" s="6" t="s">
        <v>14</v>
      </c>
      <c r="P8" s="6"/>
      <c r="Q8" s="2"/>
      <c r="R8" s="9" t="s">
        <v>15</v>
      </c>
    </row>
    <row r="9" spans="1:1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6"/>
    </row>
    <row r="10" spans="1:18" x14ac:dyDescent="0.25">
      <c r="A10" s="10" t="s">
        <v>16</v>
      </c>
      <c r="B10" s="7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2" t="s">
        <v>17</v>
      </c>
      <c r="B11" s="2"/>
      <c r="C11" s="2">
        <v>40</v>
      </c>
      <c r="D11" s="2"/>
      <c r="E11" s="11">
        <v>17854</v>
      </c>
      <c r="F11" s="11"/>
      <c r="G11" s="11"/>
      <c r="H11" s="11">
        <f>SUM(E11:G11)</f>
        <v>17854</v>
      </c>
      <c r="I11" s="12"/>
      <c r="J11" s="11">
        <v>13701.35</v>
      </c>
      <c r="K11" s="11">
        <f>H11/C11</f>
        <v>446.35</v>
      </c>
      <c r="L11" s="11"/>
      <c r="M11" s="11">
        <f>SUM(J11:L11)</f>
        <v>14147.7</v>
      </c>
      <c r="N11" s="2"/>
      <c r="O11" s="12">
        <f>H11-M11</f>
        <v>3706.2999999999993</v>
      </c>
      <c r="P11" s="12"/>
      <c r="Q11" s="2">
        <v>40</v>
      </c>
      <c r="R11" s="13">
        <f>H11/Q11</f>
        <v>446.35</v>
      </c>
    </row>
    <row r="12" spans="1:18" x14ac:dyDescent="0.25">
      <c r="A12" s="2"/>
      <c r="B12" s="2"/>
      <c r="C12" s="2"/>
      <c r="D12" s="2"/>
      <c r="E12" s="12"/>
      <c r="F12" s="12"/>
      <c r="G12" s="12"/>
      <c r="H12" s="12"/>
      <c r="I12" s="12"/>
      <c r="J12" s="12"/>
      <c r="K12" s="11"/>
      <c r="L12" s="12"/>
      <c r="M12" s="12"/>
      <c r="N12" s="2"/>
      <c r="O12" s="12"/>
      <c r="P12" s="12"/>
      <c r="Q12" s="2"/>
      <c r="R12" s="13"/>
    </row>
    <row r="13" spans="1:18" x14ac:dyDescent="0.25">
      <c r="A13" s="2" t="s">
        <v>18</v>
      </c>
      <c r="B13" s="2"/>
      <c r="C13" s="2">
        <v>40</v>
      </c>
      <c r="D13" s="2"/>
      <c r="E13" s="11">
        <v>10718</v>
      </c>
      <c r="F13" s="2"/>
      <c r="G13" s="11"/>
      <c r="H13" s="11">
        <f>SUM(E13:G13)</f>
        <v>10718</v>
      </c>
      <c r="I13" s="12"/>
      <c r="J13" s="11">
        <v>1607.95</v>
      </c>
      <c r="K13" s="11">
        <f>H13/C13</f>
        <v>267.95</v>
      </c>
      <c r="L13" s="11"/>
      <c r="M13" s="11">
        <f>SUM(J13:L13)</f>
        <v>1875.9</v>
      </c>
      <c r="N13" s="2"/>
      <c r="O13" s="12">
        <f>H13-M13</f>
        <v>8842.1</v>
      </c>
      <c r="P13" s="12"/>
      <c r="Q13" s="2">
        <v>40</v>
      </c>
      <c r="R13" s="13">
        <f>H13/Q13</f>
        <v>267.95</v>
      </c>
    </row>
    <row r="14" spans="1:18" x14ac:dyDescent="0.25">
      <c r="A14" s="2"/>
      <c r="B14" s="2"/>
      <c r="C14" s="2"/>
      <c r="D14" s="2"/>
      <c r="E14" s="12"/>
      <c r="F14" s="12"/>
      <c r="G14" s="12"/>
      <c r="H14" s="12"/>
      <c r="I14" s="12"/>
      <c r="J14" s="12"/>
      <c r="K14" s="12"/>
      <c r="L14" s="12"/>
      <c r="M14" s="12"/>
      <c r="N14" s="2"/>
      <c r="O14" s="12"/>
      <c r="P14" s="12"/>
      <c r="Q14" s="2"/>
      <c r="R14" s="13"/>
    </row>
    <row r="15" spans="1:18" x14ac:dyDescent="0.25">
      <c r="A15" s="2"/>
      <c r="B15" s="2"/>
      <c r="C15" s="2"/>
      <c r="D15" s="2"/>
      <c r="E15" s="12"/>
      <c r="F15" s="12"/>
      <c r="G15" s="12"/>
      <c r="H15" s="12"/>
      <c r="I15" s="12"/>
      <c r="J15" s="12"/>
      <c r="K15" s="12"/>
      <c r="L15" s="12"/>
      <c r="M15" s="12"/>
      <c r="N15" s="2"/>
      <c r="O15" s="2"/>
      <c r="P15" s="2"/>
      <c r="Q15" s="2"/>
      <c r="R15" s="13"/>
    </row>
    <row r="16" spans="1:18" x14ac:dyDescent="0.25">
      <c r="A16" s="2"/>
      <c r="B16" s="2"/>
      <c r="C16" s="2"/>
      <c r="D16" s="2"/>
      <c r="E16" s="12"/>
      <c r="F16" s="12"/>
      <c r="G16" s="12"/>
      <c r="H16" s="12"/>
      <c r="I16" s="12"/>
      <c r="J16" s="12"/>
      <c r="K16" s="12"/>
      <c r="L16" s="12"/>
      <c r="M16" s="12"/>
      <c r="N16" s="2"/>
      <c r="O16" s="2"/>
      <c r="P16" s="2"/>
      <c r="Q16" s="2"/>
      <c r="R16" s="13"/>
    </row>
    <row r="17" spans="1:18" x14ac:dyDescent="0.25">
      <c r="A17" s="10" t="s">
        <v>19</v>
      </c>
      <c r="B17" s="2"/>
      <c r="C17" s="2"/>
      <c r="D17" s="2"/>
      <c r="E17" s="12"/>
      <c r="F17" s="12"/>
      <c r="G17" s="12"/>
      <c r="H17" s="12"/>
      <c r="I17" s="12"/>
      <c r="J17" s="12"/>
      <c r="K17" s="12"/>
      <c r="L17" s="12"/>
      <c r="M17" s="12"/>
      <c r="N17" s="2"/>
      <c r="O17" s="2"/>
      <c r="P17" s="2"/>
      <c r="Q17" s="2"/>
      <c r="R17" s="13"/>
    </row>
    <row r="18" spans="1:18" x14ac:dyDescent="0.25">
      <c r="A18" s="2" t="s">
        <v>20</v>
      </c>
      <c r="B18" s="2" t="s">
        <v>21</v>
      </c>
      <c r="C18" s="2"/>
      <c r="D18" s="2"/>
      <c r="E18" s="12">
        <v>5502</v>
      </c>
      <c r="F18" s="12"/>
      <c r="G18" s="12"/>
      <c r="H18" s="12">
        <f t="shared" ref="H18:H23" si="0">SUM(E18:G18)</f>
        <v>5502</v>
      </c>
      <c r="I18" s="12"/>
      <c r="J18" s="12"/>
      <c r="K18" s="12"/>
      <c r="L18" s="12"/>
      <c r="M18" s="12"/>
      <c r="N18" s="2"/>
      <c r="O18" s="12">
        <f t="shared" ref="O18:O23" si="1">H18-M18</f>
        <v>5502</v>
      </c>
      <c r="P18" s="12"/>
      <c r="Q18" s="3" t="s">
        <v>22</v>
      </c>
      <c r="R18" s="13"/>
    </row>
    <row r="19" spans="1:18" x14ac:dyDescent="0.25">
      <c r="A19" s="2" t="s">
        <v>23</v>
      </c>
      <c r="B19" s="14">
        <v>34700</v>
      </c>
      <c r="C19" s="2"/>
      <c r="D19" s="2"/>
      <c r="E19" s="12">
        <v>1000</v>
      </c>
      <c r="F19" s="12"/>
      <c r="G19" s="12"/>
      <c r="H19" s="12">
        <f t="shared" si="0"/>
        <v>1000</v>
      </c>
      <c r="I19" s="12"/>
      <c r="J19" s="12"/>
      <c r="K19" s="12"/>
      <c r="L19" s="12"/>
      <c r="M19" s="12"/>
      <c r="N19" s="2"/>
      <c r="O19" s="12">
        <f t="shared" si="1"/>
        <v>1000</v>
      </c>
      <c r="P19" s="12"/>
      <c r="Q19" s="3" t="s">
        <v>22</v>
      </c>
      <c r="R19" s="13"/>
    </row>
    <row r="20" spans="1:18" x14ac:dyDescent="0.25">
      <c r="A20" s="2" t="s">
        <v>24</v>
      </c>
      <c r="B20" s="2">
        <v>2001</v>
      </c>
      <c r="C20" s="2"/>
      <c r="D20" s="2"/>
      <c r="E20" s="12">
        <v>1725</v>
      </c>
      <c r="F20" s="2"/>
      <c r="G20" s="12"/>
      <c r="H20" s="12">
        <f t="shared" si="0"/>
        <v>1725</v>
      </c>
      <c r="I20" s="12"/>
      <c r="J20" s="12"/>
      <c r="K20" s="12"/>
      <c r="L20" s="12"/>
      <c r="M20" s="12"/>
      <c r="N20" s="2"/>
      <c r="O20" s="12">
        <f t="shared" si="1"/>
        <v>1725</v>
      </c>
      <c r="P20" s="12"/>
      <c r="Q20" s="3" t="s">
        <v>22</v>
      </c>
      <c r="R20" s="13"/>
    </row>
    <row r="21" spans="1:18" x14ac:dyDescent="0.25">
      <c r="A21" s="2" t="s">
        <v>25</v>
      </c>
      <c r="B21" s="2">
        <v>2001</v>
      </c>
      <c r="C21" s="2"/>
      <c r="D21" s="2"/>
      <c r="E21" s="12">
        <v>550</v>
      </c>
      <c r="F21" s="2"/>
      <c r="G21" s="12"/>
      <c r="H21" s="12">
        <f t="shared" si="0"/>
        <v>550</v>
      </c>
      <c r="I21" s="12"/>
      <c r="J21" s="12"/>
      <c r="K21" s="12"/>
      <c r="L21" s="12"/>
      <c r="M21" s="12"/>
      <c r="N21" s="2"/>
      <c r="O21" s="12">
        <f t="shared" si="1"/>
        <v>550</v>
      </c>
      <c r="P21" s="12"/>
      <c r="Q21" s="3" t="s">
        <v>22</v>
      </c>
      <c r="R21" s="13"/>
    </row>
    <row r="22" spans="1:18" x14ac:dyDescent="0.25">
      <c r="A22" s="2" t="s">
        <v>26</v>
      </c>
      <c r="B22" s="2">
        <v>2005</v>
      </c>
      <c r="C22" s="2"/>
      <c r="D22" s="2"/>
      <c r="E22" s="2">
        <v>2851</v>
      </c>
      <c r="F22" s="2"/>
      <c r="G22" s="12"/>
      <c r="H22" s="12">
        <f t="shared" si="0"/>
        <v>2851</v>
      </c>
      <c r="I22" s="12"/>
      <c r="J22" s="12"/>
      <c r="K22" s="12"/>
      <c r="L22" s="12"/>
      <c r="M22" s="12"/>
      <c r="N22" s="2"/>
      <c r="O22" s="12">
        <f t="shared" si="1"/>
        <v>2851</v>
      </c>
      <c r="P22" s="12"/>
      <c r="Q22" s="3" t="s">
        <v>22</v>
      </c>
      <c r="R22" s="13"/>
    </row>
    <row r="23" spans="1:18" x14ac:dyDescent="0.25">
      <c r="A23" s="2" t="s">
        <v>27</v>
      </c>
      <c r="B23" s="2">
        <v>2006</v>
      </c>
      <c r="C23" s="2"/>
      <c r="D23" s="2"/>
      <c r="E23" s="12">
        <v>5127</v>
      </c>
      <c r="F23" s="15" t="s">
        <v>28</v>
      </c>
      <c r="G23" s="12"/>
      <c r="H23" s="12">
        <f t="shared" si="0"/>
        <v>5127</v>
      </c>
      <c r="I23" s="12"/>
      <c r="J23" s="12"/>
      <c r="K23" s="12"/>
      <c r="L23" s="12"/>
      <c r="M23" s="12"/>
      <c r="N23" s="2"/>
      <c r="O23" s="12">
        <f t="shared" si="1"/>
        <v>5127</v>
      </c>
      <c r="P23" s="12"/>
      <c r="Q23" s="3" t="s">
        <v>22</v>
      </c>
      <c r="R23" s="13"/>
    </row>
    <row r="24" spans="1:18" x14ac:dyDescent="0.25">
      <c r="A24" s="2"/>
      <c r="B24" s="2"/>
      <c r="C24" s="2"/>
      <c r="D24" s="2"/>
      <c r="E24" s="11">
        <f>SUM(E18:E23)</f>
        <v>16755</v>
      </c>
      <c r="F24" s="11">
        <f>SUM(F18:F23)</f>
        <v>0</v>
      </c>
      <c r="G24" s="11">
        <f>SUM(G18:G23)</f>
        <v>0</v>
      </c>
      <c r="H24" s="11">
        <f>SUM(H18:H23)</f>
        <v>16755</v>
      </c>
      <c r="I24" s="11"/>
      <c r="J24" s="11"/>
      <c r="K24" s="11"/>
      <c r="L24" s="11"/>
      <c r="M24" s="11"/>
      <c r="N24" s="11"/>
      <c r="O24" s="11">
        <f>SUM(O18:O23)</f>
        <v>16755</v>
      </c>
      <c r="P24" s="11"/>
      <c r="Q24" s="3" t="s">
        <v>22</v>
      </c>
      <c r="R24" s="13"/>
    </row>
    <row r="25" spans="1:18" x14ac:dyDescent="0.25">
      <c r="A25" s="2"/>
      <c r="B25" s="2"/>
      <c r="C25" s="2"/>
      <c r="D25" s="2"/>
      <c r="E25" s="12"/>
      <c r="F25" s="12"/>
      <c r="G25" s="12"/>
      <c r="H25" s="12"/>
      <c r="I25" s="12"/>
      <c r="J25" s="12"/>
      <c r="K25" s="12"/>
      <c r="L25" s="12"/>
      <c r="M25" s="12"/>
      <c r="N25" s="2"/>
      <c r="O25" s="2"/>
      <c r="P25" s="2"/>
      <c r="Q25" s="2"/>
      <c r="R25" s="13"/>
    </row>
    <row r="26" spans="1:18" x14ac:dyDescent="0.25">
      <c r="A26" s="10" t="s">
        <v>29</v>
      </c>
      <c r="B26" s="2"/>
      <c r="C26" s="2"/>
      <c r="D26" s="2"/>
      <c r="E26" s="12"/>
      <c r="F26" s="12"/>
      <c r="G26" s="12"/>
      <c r="H26" s="12"/>
      <c r="I26" s="12"/>
      <c r="J26" s="12"/>
      <c r="K26" s="12"/>
      <c r="L26" s="12"/>
      <c r="M26" s="12"/>
      <c r="N26" s="2"/>
      <c r="O26" s="2"/>
      <c r="P26" s="2"/>
      <c r="Q26" s="2"/>
      <c r="R26" s="13"/>
    </row>
    <row r="27" spans="1:18" x14ac:dyDescent="0.25">
      <c r="A27" s="2" t="s">
        <v>30</v>
      </c>
      <c r="B27" s="14">
        <v>33117</v>
      </c>
      <c r="C27" s="2">
        <v>25</v>
      </c>
      <c r="D27" s="2"/>
      <c r="E27" s="11">
        <v>0</v>
      </c>
      <c r="F27" s="11"/>
      <c r="G27" s="11"/>
      <c r="H27" s="11">
        <f>SUM(E27:G27)</f>
        <v>0</v>
      </c>
      <c r="I27" s="12"/>
      <c r="J27" s="11">
        <f>SUM(G27:I27)</f>
        <v>0</v>
      </c>
      <c r="K27" s="11">
        <f>H27/C27</f>
        <v>0</v>
      </c>
      <c r="L27" s="11">
        <v>0</v>
      </c>
      <c r="M27" s="11">
        <f>SUM(J27:L27)</f>
        <v>0</v>
      </c>
      <c r="N27" s="2"/>
      <c r="O27" s="12">
        <f>H27-M27</f>
        <v>0</v>
      </c>
      <c r="P27" s="12"/>
      <c r="Q27" s="2"/>
      <c r="R27" s="13"/>
    </row>
    <row r="28" spans="1:18" x14ac:dyDescent="0.25">
      <c r="A28" s="2"/>
      <c r="B28" s="2"/>
      <c r="C28" s="2"/>
      <c r="D28" s="2"/>
      <c r="E28" s="12"/>
      <c r="F28" s="12"/>
      <c r="G28" s="12"/>
      <c r="H28" s="12"/>
      <c r="I28" s="12"/>
      <c r="J28" s="12"/>
      <c r="K28" s="12"/>
      <c r="L28" s="12"/>
      <c r="M28" s="12"/>
      <c r="N28" s="2"/>
      <c r="O28" s="2"/>
      <c r="P28" s="2"/>
      <c r="Q28" s="2"/>
      <c r="R28" s="13"/>
    </row>
    <row r="29" spans="1:18" x14ac:dyDescent="0.25">
      <c r="A29" s="2"/>
      <c r="B29" s="2"/>
      <c r="C29" s="2"/>
      <c r="D29" s="2"/>
      <c r="E29" s="12"/>
      <c r="F29" s="12"/>
      <c r="G29" s="12"/>
      <c r="H29" s="12"/>
      <c r="I29" s="12"/>
      <c r="J29" s="12"/>
      <c r="K29" s="12"/>
      <c r="L29" s="12"/>
      <c r="M29" s="12"/>
      <c r="N29" s="2"/>
      <c r="O29" s="2"/>
      <c r="P29" s="2"/>
      <c r="Q29" s="2"/>
      <c r="R29" s="13"/>
    </row>
    <row r="30" spans="1:18" x14ac:dyDescent="0.25">
      <c r="A30" s="2"/>
      <c r="B30" s="2"/>
      <c r="C30" s="2"/>
      <c r="D30" s="2"/>
      <c r="E30" s="12"/>
      <c r="F30" s="12"/>
      <c r="G30" s="12"/>
      <c r="H30" s="12"/>
      <c r="I30" s="12"/>
      <c r="J30" s="12"/>
      <c r="K30" s="12"/>
      <c r="L30" s="12"/>
      <c r="M30" s="12"/>
      <c r="N30" s="2"/>
      <c r="O30" s="2"/>
      <c r="P30" s="2"/>
      <c r="Q30" s="2"/>
      <c r="R30" s="13"/>
    </row>
    <row r="31" spans="1:18" x14ac:dyDescent="0.25">
      <c r="A31" s="10" t="s">
        <v>31</v>
      </c>
      <c r="B31" s="2"/>
      <c r="C31" s="2"/>
      <c r="D31" s="2"/>
      <c r="E31" s="12"/>
      <c r="F31" s="12"/>
      <c r="G31" s="12"/>
      <c r="H31" s="12"/>
      <c r="I31" s="12"/>
      <c r="J31" s="12"/>
      <c r="K31" s="12"/>
      <c r="L31" s="12"/>
      <c r="M31" s="12"/>
      <c r="N31" s="2"/>
      <c r="O31" s="2"/>
      <c r="P31" s="2"/>
      <c r="Q31" s="2"/>
      <c r="R31" s="13"/>
    </row>
    <row r="32" spans="1:18" x14ac:dyDescent="0.25">
      <c r="A32" s="2" t="s">
        <v>32</v>
      </c>
      <c r="B32" s="14">
        <v>27942</v>
      </c>
      <c r="C32" s="16">
        <v>1.4999999999999999E-2</v>
      </c>
      <c r="D32" s="2"/>
      <c r="E32" s="12">
        <v>105185</v>
      </c>
      <c r="F32" s="12"/>
      <c r="G32" s="12"/>
      <c r="H32" s="12">
        <f t="shared" ref="H32:H37" si="2">SUM(E32:G32)</f>
        <v>105185</v>
      </c>
      <c r="I32" s="12"/>
      <c r="J32" s="12">
        <v>54829.55</v>
      </c>
      <c r="K32" s="12">
        <f>H32*C32</f>
        <v>1577.7749999999999</v>
      </c>
      <c r="L32" s="12"/>
      <c r="M32" s="12">
        <f t="shared" ref="M32:M37" si="3">SUM(J32:L32)</f>
        <v>56407.325000000004</v>
      </c>
      <c r="N32" s="2"/>
      <c r="O32" s="12">
        <f t="shared" ref="O32:O37" si="4">H32-M32</f>
        <v>48777.674999999996</v>
      </c>
      <c r="P32" s="12"/>
      <c r="Q32" s="2">
        <v>45</v>
      </c>
      <c r="R32" s="13">
        <f t="shared" ref="R32:R37" si="5">H32/Q32</f>
        <v>2337.4444444444443</v>
      </c>
    </row>
    <row r="33" spans="1:18" x14ac:dyDescent="0.25">
      <c r="A33" s="2" t="s">
        <v>33</v>
      </c>
      <c r="B33" s="14">
        <v>34700</v>
      </c>
      <c r="C33" s="16">
        <v>1.4999999999999999E-2</v>
      </c>
      <c r="D33" s="2"/>
      <c r="E33" s="12">
        <v>122743</v>
      </c>
      <c r="F33" s="12"/>
      <c r="G33" s="12"/>
      <c r="H33" s="12">
        <f t="shared" si="2"/>
        <v>122743</v>
      </c>
      <c r="I33" s="12"/>
      <c r="J33" s="12">
        <v>29472.29</v>
      </c>
      <c r="K33" s="12">
        <f>H33*C33</f>
        <v>1841.145</v>
      </c>
      <c r="L33" s="12"/>
      <c r="M33" s="12">
        <f t="shared" si="3"/>
        <v>31313.435000000001</v>
      </c>
      <c r="N33" s="2"/>
      <c r="O33" s="12">
        <f t="shared" si="4"/>
        <v>91429.565000000002</v>
      </c>
      <c r="P33" s="12"/>
      <c r="Q33" s="2">
        <v>45</v>
      </c>
      <c r="R33" s="13">
        <f t="shared" si="5"/>
        <v>2727.6222222222223</v>
      </c>
    </row>
    <row r="34" spans="1:18" x14ac:dyDescent="0.25">
      <c r="A34" s="2" t="s">
        <v>34</v>
      </c>
      <c r="B34" s="2">
        <v>1984</v>
      </c>
      <c r="C34" s="2">
        <v>5</v>
      </c>
      <c r="D34" s="2"/>
      <c r="E34" s="12">
        <v>10900</v>
      </c>
      <c r="F34" s="12"/>
      <c r="G34" s="12"/>
      <c r="H34" s="12">
        <f t="shared" si="2"/>
        <v>10900</v>
      </c>
      <c r="I34" s="12"/>
      <c r="J34" s="12">
        <v>10900</v>
      </c>
      <c r="K34" s="12"/>
      <c r="L34" s="12"/>
      <c r="M34" s="12">
        <f t="shared" si="3"/>
        <v>10900</v>
      </c>
      <c r="N34" s="2"/>
      <c r="O34" s="12">
        <f t="shared" si="4"/>
        <v>0</v>
      </c>
      <c r="P34" s="12"/>
      <c r="Q34" s="2"/>
      <c r="R34" s="17" t="s">
        <v>28</v>
      </c>
    </row>
    <row r="35" spans="1:18" x14ac:dyDescent="0.25">
      <c r="A35" s="2" t="s">
        <v>35</v>
      </c>
      <c r="B35" s="2">
        <v>2005</v>
      </c>
      <c r="C35" s="2">
        <v>45</v>
      </c>
      <c r="D35" s="2"/>
      <c r="E35" s="12">
        <v>270421</v>
      </c>
      <c r="F35" s="2"/>
      <c r="G35" s="12"/>
      <c r="H35" s="12">
        <f t="shared" si="2"/>
        <v>270421</v>
      </c>
      <c r="I35" s="12"/>
      <c r="J35" s="12">
        <v>31548.711111111115</v>
      </c>
      <c r="K35" s="12">
        <f>H35/C35</f>
        <v>6009.3555555555558</v>
      </c>
      <c r="L35" s="12"/>
      <c r="M35" s="12">
        <f t="shared" si="3"/>
        <v>37558.066666666673</v>
      </c>
      <c r="N35" s="2"/>
      <c r="O35" s="12">
        <f t="shared" si="4"/>
        <v>232862.93333333332</v>
      </c>
      <c r="P35" s="12"/>
      <c r="Q35" s="2">
        <v>45</v>
      </c>
      <c r="R35" s="13">
        <f t="shared" si="5"/>
        <v>6009.3555555555558</v>
      </c>
    </row>
    <row r="36" spans="1:18" x14ac:dyDescent="0.25">
      <c r="A36" s="2" t="s">
        <v>36</v>
      </c>
      <c r="B36" s="14">
        <v>39448</v>
      </c>
      <c r="C36" s="2">
        <v>10</v>
      </c>
      <c r="D36" s="2"/>
      <c r="E36" s="12">
        <v>6471</v>
      </c>
      <c r="F36" s="2"/>
      <c r="G36" s="12"/>
      <c r="H36" s="12">
        <f t="shared" si="2"/>
        <v>6471</v>
      </c>
      <c r="I36" s="12"/>
      <c r="J36" s="12">
        <v>1941.1999999999998</v>
      </c>
      <c r="K36" s="12">
        <f>H36/C36</f>
        <v>647.1</v>
      </c>
      <c r="L36" s="12"/>
      <c r="M36" s="12">
        <f t="shared" si="3"/>
        <v>2588.2999999999997</v>
      </c>
      <c r="N36" s="2"/>
      <c r="O36" s="12">
        <f t="shared" si="4"/>
        <v>3882.7000000000003</v>
      </c>
      <c r="P36" s="12"/>
      <c r="Q36" s="2">
        <v>20</v>
      </c>
      <c r="R36" s="13">
        <f t="shared" si="5"/>
        <v>323.55</v>
      </c>
    </row>
    <row r="37" spans="1:18" x14ac:dyDescent="0.25">
      <c r="A37" s="2" t="s">
        <v>37</v>
      </c>
      <c r="B37" s="14">
        <v>39448</v>
      </c>
      <c r="C37" s="2">
        <v>45</v>
      </c>
      <c r="D37" s="2"/>
      <c r="E37" s="12">
        <v>471904</v>
      </c>
      <c r="F37" s="15"/>
      <c r="G37" s="12"/>
      <c r="H37" s="12">
        <f t="shared" si="2"/>
        <v>471904</v>
      </c>
      <c r="I37" s="12"/>
      <c r="J37" s="12">
        <v>31460.511111111111</v>
      </c>
      <c r="K37" s="12">
        <f>H37/C37</f>
        <v>10486.755555555555</v>
      </c>
      <c r="L37" s="12"/>
      <c r="M37" s="12">
        <f t="shared" si="3"/>
        <v>41947.266666666663</v>
      </c>
      <c r="N37" s="2"/>
      <c r="O37" s="12">
        <f t="shared" si="4"/>
        <v>429956.73333333334</v>
      </c>
      <c r="P37" s="12"/>
      <c r="Q37" s="2">
        <v>45</v>
      </c>
      <c r="R37" s="13">
        <f t="shared" si="5"/>
        <v>10486.755555555555</v>
      </c>
    </row>
    <row r="38" spans="1:18" x14ac:dyDescent="0.25">
      <c r="A38" s="2"/>
      <c r="B38" s="2"/>
      <c r="C38" s="2"/>
      <c r="D38" s="2"/>
      <c r="E38" s="12"/>
      <c r="F38" s="12"/>
      <c r="G38" s="12"/>
      <c r="H38" s="12"/>
      <c r="I38" s="12"/>
      <c r="J38" s="12"/>
      <c r="K38" s="12"/>
      <c r="L38" s="12"/>
      <c r="M38" s="12"/>
      <c r="N38" s="2"/>
      <c r="O38" s="2"/>
      <c r="P38" s="2"/>
      <c r="Q38" s="2"/>
      <c r="R38" s="13"/>
    </row>
    <row r="39" spans="1:18" s="1" customFormat="1" ht="12.75" x14ac:dyDescent="0.2">
      <c r="A39" s="18" t="s">
        <v>38</v>
      </c>
      <c r="B39" s="18"/>
      <c r="C39" s="18"/>
      <c r="D39" s="18"/>
      <c r="E39" s="11">
        <f>SUM(E32:E38)</f>
        <v>987624</v>
      </c>
      <c r="F39" s="11">
        <f>SUM(F32:F38)</f>
        <v>0</v>
      </c>
      <c r="G39" s="11">
        <f>SUM(G32:G38)</f>
        <v>0</v>
      </c>
      <c r="H39" s="11">
        <f>SUM(H32:H38)</f>
        <v>987624</v>
      </c>
      <c r="I39" s="11"/>
      <c r="J39" s="11">
        <f>SUM(J32:J38)</f>
        <v>160152.26222222223</v>
      </c>
      <c r="K39" s="11">
        <f>SUM(K32:K38)</f>
        <v>20562.131111111114</v>
      </c>
      <c r="L39" s="11">
        <f>SUM(L32:L38)</f>
        <v>0</v>
      </c>
      <c r="M39" s="11">
        <f>SUM(M32:M38)</f>
        <v>180714.39333333334</v>
      </c>
      <c r="N39" s="18"/>
      <c r="O39" s="11">
        <f>SUM(O32:O38)</f>
        <v>806909.60666666669</v>
      </c>
      <c r="P39" s="11"/>
      <c r="Q39" s="18"/>
      <c r="R39" s="11">
        <f>SUM(R32:R38)</f>
        <v>21884.727777777778</v>
      </c>
    </row>
    <row r="40" spans="1:18" x14ac:dyDescent="0.25">
      <c r="A40" s="2"/>
      <c r="B40" s="2"/>
      <c r="C40" s="2"/>
      <c r="D40" s="2"/>
      <c r="E40" s="12"/>
      <c r="F40" s="12"/>
      <c r="G40" s="12"/>
      <c r="H40" s="12"/>
      <c r="I40" s="12"/>
      <c r="J40" s="12"/>
      <c r="K40" s="12"/>
      <c r="L40" s="12"/>
      <c r="M40" s="12"/>
      <c r="N40" s="2"/>
      <c r="O40" s="2"/>
      <c r="P40" s="2"/>
      <c r="Q40" s="2"/>
      <c r="R40" s="13"/>
    </row>
    <row r="41" spans="1:18" x14ac:dyDescent="0.25">
      <c r="A41" s="2"/>
      <c r="B41" s="2"/>
      <c r="C41" s="2"/>
      <c r="D41" s="2"/>
      <c r="E41" s="12"/>
      <c r="F41" s="12"/>
      <c r="G41" s="12"/>
      <c r="H41" s="12"/>
      <c r="I41" s="12"/>
      <c r="J41" s="12"/>
      <c r="K41" s="12"/>
      <c r="L41" s="12"/>
      <c r="M41" s="12"/>
      <c r="N41" s="2"/>
      <c r="O41" s="2"/>
      <c r="P41" s="2"/>
      <c r="Q41" s="2"/>
      <c r="R41" s="13"/>
    </row>
    <row r="42" spans="1:18" x14ac:dyDescent="0.25">
      <c r="A42" s="2"/>
      <c r="B42" s="2"/>
      <c r="C42" s="2"/>
      <c r="D42" s="2"/>
      <c r="E42" s="12"/>
      <c r="F42" s="12"/>
      <c r="G42" s="12"/>
      <c r="H42" s="12"/>
      <c r="I42" s="12"/>
      <c r="J42" s="12"/>
      <c r="K42" s="12"/>
      <c r="L42" s="12"/>
      <c r="M42" s="12"/>
      <c r="N42" s="2"/>
      <c r="O42" s="2"/>
      <c r="P42" s="2"/>
      <c r="Q42" s="2"/>
      <c r="R42" s="13"/>
    </row>
    <row r="43" spans="1:18" x14ac:dyDescent="0.25">
      <c r="A43" s="10" t="s">
        <v>39</v>
      </c>
      <c r="B43" s="2"/>
      <c r="C43" s="2"/>
      <c r="D43" s="2"/>
      <c r="E43" s="12"/>
      <c r="F43" s="12"/>
      <c r="G43" s="12"/>
      <c r="H43" s="12"/>
      <c r="I43" s="12"/>
      <c r="J43" s="12"/>
      <c r="K43" s="12"/>
      <c r="L43" s="12"/>
      <c r="M43" s="12"/>
      <c r="N43" s="2"/>
      <c r="O43" s="2"/>
      <c r="P43" s="2"/>
      <c r="Q43" s="2"/>
      <c r="R43" s="17" t="s">
        <v>28</v>
      </c>
    </row>
    <row r="44" spans="1:18" x14ac:dyDescent="0.25">
      <c r="A44" s="2" t="s">
        <v>40</v>
      </c>
      <c r="B44" s="2">
        <v>1976</v>
      </c>
      <c r="C44" s="16">
        <v>1.4999999999999999E-2</v>
      </c>
      <c r="D44" s="2"/>
      <c r="E44" s="12">
        <v>529905</v>
      </c>
      <c r="F44" s="12"/>
      <c r="G44" s="12"/>
      <c r="H44" s="12">
        <f>SUM(E44:G44)</f>
        <v>529905</v>
      </c>
      <c r="I44" s="12"/>
      <c r="J44" s="12">
        <v>276448.15000000002</v>
      </c>
      <c r="K44" s="12">
        <f>H44*C44</f>
        <v>7948.5749999999998</v>
      </c>
      <c r="L44" s="12"/>
      <c r="M44" s="12">
        <f>SUM(J44:L44)</f>
        <v>284396.72500000003</v>
      </c>
      <c r="N44" s="2"/>
      <c r="O44" s="12">
        <f>H44-M44</f>
        <v>245508.27499999997</v>
      </c>
      <c r="P44" s="12"/>
      <c r="Q44" s="2">
        <v>65</v>
      </c>
      <c r="R44" s="13">
        <f t="shared" ref="R44:R65" si="6">H44/Q44</f>
        <v>8152.3846153846152</v>
      </c>
    </row>
    <row r="45" spans="1:18" x14ac:dyDescent="0.25">
      <c r="A45" s="2" t="s">
        <v>40</v>
      </c>
      <c r="B45" s="2">
        <v>1983</v>
      </c>
      <c r="C45" s="2">
        <v>35</v>
      </c>
      <c r="D45" s="2"/>
      <c r="E45" s="12">
        <v>362984</v>
      </c>
      <c r="F45" s="12"/>
      <c r="G45" s="12"/>
      <c r="H45" s="12">
        <f>SUM(E45:G45)</f>
        <v>362984</v>
      </c>
      <c r="I45" s="12"/>
      <c r="J45" s="12">
        <v>285112.94285714289</v>
      </c>
      <c r="K45" s="12">
        <f>H45/C45</f>
        <v>10370.971428571429</v>
      </c>
      <c r="L45" s="12"/>
      <c r="M45" s="12">
        <f>SUM(J45:L45)</f>
        <v>295483.91428571433</v>
      </c>
      <c r="N45" s="2"/>
      <c r="O45" s="12">
        <f>H45-M45</f>
        <v>67500.085714285669</v>
      </c>
      <c r="P45" s="12"/>
      <c r="Q45" s="2">
        <v>65</v>
      </c>
      <c r="R45" s="13">
        <f t="shared" si="6"/>
        <v>5584.3692307692309</v>
      </c>
    </row>
    <row r="46" spans="1:18" x14ac:dyDescent="0.25">
      <c r="A46" s="2" t="s">
        <v>40</v>
      </c>
      <c r="B46" s="2">
        <v>1987</v>
      </c>
      <c r="C46" s="2">
        <v>20</v>
      </c>
      <c r="D46" s="2"/>
      <c r="E46" s="12">
        <v>23275</v>
      </c>
      <c r="F46" s="12"/>
      <c r="G46" s="12"/>
      <c r="H46" s="12">
        <f>SUM(E46:G46)</f>
        <v>23275</v>
      </c>
      <c r="I46" s="12"/>
      <c r="J46" s="12">
        <v>23275.5</v>
      </c>
      <c r="K46" s="12"/>
      <c r="L46" s="12"/>
      <c r="M46" s="12">
        <f>SUM(J46:L46)</f>
        <v>23275.5</v>
      </c>
      <c r="N46" s="2"/>
      <c r="O46" s="19">
        <f>H46-M46</f>
        <v>-0.5</v>
      </c>
      <c r="P46" s="19"/>
      <c r="Q46" s="3" t="s">
        <v>28</v>
      </c>
      <c r="R46" s="13"/>
    </row>
    <row r="47" spans="1:18" x14ac:dyDescent="0.25">
      <c r="A47" s="2" t="s">
        <v>41</v>
      </c>
      <c r="B47" s="2">
        <v>1983</v>
      </c>
      <c r="C47" s="2">
        <v>35</v>
      </c>
      <c r="D47" s="2"/>
      <c r="E47" s="12">
        <v>77182</v>
      </c>
      <c r="F47" s="12"/>
      <c r="G47" s="12"/>
      <c r="H47" s="12">
        <f>SUM(E47:G47)</f>
        <v>77182</v>
      </c>
      <c r="I47" s="12"/>
      <c r="J47" s="12">
        <v>60498.399999999994</v>
      </c>
      <c r="K47" s="12">
        <f>H47/C47</f>
        <v>2205.1999999999998</v>
      </c>
      <c r="L47" s="12"/>
      <c r="M47" s="12">
        <f>SUM(J47:L47)</f>
        <v>62703.599999999991</v>
      </c>
      <c r="N47" s="2"/>
      <c r="O47" s="12">
        <f>H47-M47</f>
        <v>14478.400000000009</v>
      </c>
      <c r="P47" s="12"/>
      <c r="Q47" s="2">
        <v>65</v>
      </c>
      <c r="R47" s="13">
        <f t="shared" si="6"/>
        <v>1187.4153846153847</v>
      </c>
    </row>
    <row r="48" spans="1:18" x14ac:dyDescent="0.25">
      <c r="A48" s="2" t="s">
        <v>42</v>
      </c>
      <c r="B48" s="2">
        <v>1989</v>
      </c>
      <c r="C48" s="2">
        <v>20</v>
      </c>
      <c r="D48" s="2"/>
      <c r="E48" s="12">
        <v>10223</v>
      </c>
      <c r="F48" s="12"/>
      <c r="G48" s="12"/>
      <c r="H48" s="12">
        <f>SUM(E48:G48)</f>
        <v>10223</v>
      </c>
      <c r="I48" s="12"/>
      <c r="J48" s="12">
        <v>10681.3</v>
      </c>
      <c r="K48" s="12">
        <v>-458</v>
      </c>
      <c r="L48" s="12"/>
      <c r="M48" s="12">
        <f>SUM(J48:L48)</f>
        <v>10223.299999999999</v>
      </c>
      <c r="N48" s="2"/>
      <c r="O48" s="12">
        <f>H48-M48</f>
        <v>-0.2999999999992724</v>
      </c>
      <c r="P48" s="12"/>
      <c r="Q48" s="2">
        <v>65</v>
      </c>
      <c r="R48" s="13">
        <f t="shared" si="6"/>
        <v>157.27692307692308</v>
      </c>
    </row>
    <row r="49" spans="1:18" x14ac:dyDescent="0.25">
      <c r="A49" s="2" t="s">
        <v>43</v>
      </c>
      <c r="B49" s="2"/>
      <c r="C49" s="2" t="s">
        <v>28</v>
      </c>
      <c r="D49" s="2"/>
      <c r="E49" s="2" t="s">
        <v>28</v>
      </c>
      <c r="F49" s="12"/>
      <c r="G49" s="12"/>
      <c r="H49" s="12" t="s">
        <v>28</v>
      </c>
      <c r="I49" s="12"/>
      <c r="J49" s="2" t="s">
        <v>28</v>
      </c>
      <c r="K49" s="12"/>
      <c r="L49" s="12"/>
      <c r="M49" s="12" t="s">
        <v>28</v>
      </c>
      <c r="N49" s="2"/>
      <c r="O49" s="12" t="s">
        <v>28</v>
      </c>
      <c r="P49" s="12"/>
      <c r="Q49" s="2"/>
      <c r="R49" s="17" t="s">
        <v>28</v>
      </c>
    </row>
    <row r="50" spans="1:18" x14ac:dyDescent="0.25">
      <c r="A50" s="2" t="s">
        <v>44</v>
      </c>
      <c r="B50" s="2">
        <v>1994</v>
      </c>
      <c r="C50" s="2">
        <v>20</v>
      </c>
      <c r="D50" s="2"/>
      <c r="E50" s="12">
        <v>17483</v>
      </c>
      <c r="F50" s="12"/>
      <c r="G50" s="12"/>
      <c r="H50" s="12">
        <f t="shared" ref="H50:H63" si="7">SUM(E50:G50)</f>
        <v>17483</v>
      </c>
      <c r="I50" s="12"/>
      <c r="J50" s="12">
        <v>14131.3</v>
      </c>
      <c r="K50" s="12">
        <f t="shared" ref="K50:K64" si="8">H50/C50</f>
        <v>874.15</v>
      </c>
      <c r="L50" s="12"/>
      <c r="M50" s="12">
        <f t="shared" ref="M50:M64" si="9">SUM(J50:L50)</f>
        <v>15005.449999999999</v>
      </c>
      <c r="N50" s="2"/>
      <c r="O50" s="12">
        <f t="shared" ref="O50:O64" si="10">H50-M50</f>
        <v>2477.5500000000011</v>
      </c>
      <c r="P50" s="12"/>
      <c r="Q50" s="2">
        <v>65</v>
      </c>
      <c r="R50" s="13">
        <f t="shared" si="6"/>
        <v>268.96923076923076</v>
      </c>
    </row>
    <row r="51" spans="1:18" x14ac:dyDescent="0.25">
      <c r="A51" s="2" t="s">
        <v>45</v>
      </c>
      <c r="B51" s="2">
        <v>1994</v>
      </c>
      <c r="C51" s="2">
        <v>20</v>
      </c>
      <c r="D51" s="2"/>
      <c r="E51" s="12">
        <v>1110</v>
      </c>
      <c r="F51" s="12"/>
      <c r="G51" s="12"/>
      <c r="H51" s="12">
        <f t="shared" si="7"/>
        <v>1110</v>
      </c>
      <c r="I51" s="12"/>
      <c r="J51" s="12">
        <v>915</v>
      </c>
      <c r="K51" s="12">
        <f t="shared" si="8"/>
        <v>55.5</v>
      </c>
      <c r="L51" s="12"/>
      <c r="M51" s="12">
        <f t="shared" si="9"/>
        <v>970.5</v>
      </c>
      <c r="N51" s="2"/>
      <c r="O51" s="12">
        <f t="shared" si="10"/>
        <v>139.5</v>
      </c>
      <c r="P51" s="12"/>
      <c r="Q51" s="2">
        <v>65</v>
      </c>
      <c r="R51" s="13">
        <f t="shared" si="6"/>
        <v>17.076923076923077</v>
      </c>
    </row>
    <row r="52" spans="1:18" x14ac:dyDescent="0.25">
      <c r="A52" s="2" t="s">
        <v>46</v>
      </c>
      <c r="B52" s="2">
        <v>1995</v>
      </c>
      <c r="C52" s="2">
        <v>20</v>
      </c>
      <c r="D52" s="2"/>
      <c r="E52" s="12">
        <v>632271</v>
      </c>
      <c r="F52" s="12"/>
      <c r="G52" s="12"/>
      <c r="H52" s="12">
        <f t="shared" si="7"/>
        <v>632271</v>
      </c>
      <c r="I52" s="12"/>
      <c r="J52" s="12">
        <v>506067.1</v>
      </c>
      <c r="K52" s="12">
        <f t="shared" si="8"/>
        <v>31613.55</v>
      </c>
      <c r="L52" s="12"/>
      <c r="M52" s="12">
        <f t="shared" si="9"/>
        <v>537680.65</v>
      </c>
      <c r="N52" s="2"/>
      <c r="O52" s="12">
        <f t="shared" si="10"/>
        <v>94590.349999999977</v>
      </c>
      <c r="P52" s="12"/>
      <c r="Q52" s="2">
        <v>65</v>
      </c>
      <c r="R52" s="13">
        <f t="shared" si="6"/>
        <v>9727.2461538461539</v>
      </c>
    </row>
    <row r="53" spans="1:18" x14ac:dyDescent="0.25">
      <c r="A53" s="2" t="s">
        <v>47</v>
      </c>
      <c r="B53" s="2">
        <v>1995</v>
      </c>
      <c r="C53" s="2">
        <v>20</v>
      </c>
      <c r="D53" s="2"/>
      <c r="E53" s="12">
        <v>17807</v>
      </c>
      <c r="F53" s="12"/>
      <c r="G53" s="12"/>
      <c r="H53" s="12">
        <f t="shared" si="7"/>
        <v>17807</v>
      </c>
      <c r="I53" s="12"/>
      <c r="J53" s="12">
        <v>14206.7</v>
      </c>
      <c r="K53" s="12">
        <f t="shared" si="8"/>
        <v>890.35</v>
      </c>
      <c r="L53" s="12"/>
      <c r="M53" s="12">
        <f t="shared" si="9"/>
        <v>15097.050000000001</v>
      </c>
      <c r="N53" s="2"/>
      <c r="O53" s="12">
        <f t="shared" si="10"/>
        <v>2709.9499999999989</v>
      </c>
      <c r="P53" s="12"/>
      <c r="Q53" s="2">
        <v>65</v>
      </c>
      <c r="R53" s="13">
        <f t="shared" si="6"/>
        <v>273.95384615384614</v>
      </c>
    </row>
    <row r="54" spans="1:18" x14ac:dyDescent="0.25">
      <c r="A54" s="2" t="s">
        <v>48</v>
      </c>
      <c r="B54" s="2">
        <v>1998</v>
      </c>
      <c r="C54" s="2">
        <v>20</v>
      </c>
      <c r="D54" s="2"/>
      <c r="E54" s="12">
        <v>8547</v>
      </c>
      <c r="F54" s="12"/>
      <c r="G54" s="12"/>
      <c r="H54" s="12">
        <f t="shared" si="7"/>
        <v>8547</v>
      </c>
      <c r="I54" s="12"/>
      <c r="J54" s="12">
        <v>5340.7000000000007</v>
      </c>
      <c r="K54" s="12">
        <f t="shared" si="8"/>
        <v>427.35</v>
      </c>
      <c r="L54" s="12"/>
      <c r="M54" s="12">
        <f t="shared" si="9"/>
        <v>5768.0500000000011</v>
      </c>
      <c r="N54" s="2"/>
      <c r="O54" s="12">
        <f t="shared" si="10"/>
        <v>2778.9499999999989</v>
      </c>
      <c r="P54" s="12"/>
      <c r="Q54" s="2">
        <v>65</v>
      </c>
      <c r="R54" s="13">
        <f t="shared" si="6"/>
        <v>131.49230769230769</v>
      </c>
    </row>
    <row r="55" spans="1:18" x14ac:dyDescent="0.25">
      <c r="A55" s="2" t="s">
        <v>49</v>
      </c>
      <c r="B55" s="2">
        <v>1999</v>
      </c>
      <c r="C55" s="2">
        <v>10</v>
      </c>
      <c r="D55" s="2"/>
      <c r="E55" s="12">
        <v>8739</v>
      </c>
      <c r="F55" s="12"/>
      <c r="G55" s="12"/>
      <c r="H55" s="12">
        <f t="shared" si="7"/>
        <v>8739</v>
      </c>
      <c r="I55" s="12"/>
      <c r="J55" s="12">
        <v>8739</v>
      </c>
      <c r="K55" s="19">
        <f>H55-J55</f>
        <v>0</v>
      </c>
      <c r="L55" s="12"/>
      <c r="M55" s="12">
        <f t="shared" si="9"/>
        <v>8739</v>
      </c>
      <c r="N55" s="2"/>
      <c r="O55" s="12">
        <f t="shared" si="10"/>
        <v>0</v>
      </c>
      <c r="P55" s="12"/>
      <c r="Q55" s="2"/>
      <c r="R55" s="17" t="s">
        <v>28</v>
      </c>
    </row>
    <row r="56" spans="1:18" x14ac:dyDescent="0.25">
      <c r="A56" s="2" t="s">
        <v>50</v>
      </c>
      <c r="B56" s="2">
        <v>1999</v>
      </c>
      <c r="C56" s="2">
        <v>20</v>
      </c>
      <c r="D56" s="2"/>
      <c r="E56" s="12">
        <v>2375</v>
      </c>
      <c r="F56" s="12"/>
      <c r="G56" s="12"/>
      <c r="H56" s="12">
        <f t="shared" si="7"/>
        <v>2375</v>
      </c>
      <c r="I56" s="12"/>
      <c r="J56" s="12">
        <v>1346.5</v>
      </c>
      <c r="K56" s="12">
        <f t="shared" si="8"/>
        <v>118.75</v>
      </c>
      <c r="L56" s="12"/>
      <c r="M56" s="12">
        <f t="shared" si="9"/>
        <v>1465.25</v>
      </c>
      <c r="N56" s="2"/>
      <c r="O56" s="12">
        <f t="shared" si="10"/>
        <v>909.75</v>
      </c>
      <c r="P56" s="12"/>
      <c r="Q56" s="2">
        <v>65</v>
      </c>
      <c r="R56" s="13">
        <f t="shared" si="6"/>
        <v>36.53846153846154</v>
      </c>
    </row>
    <row r="57" spans="1:18" x14ac:dyDescent="0.25">
      <c r="A57" s="2" t="s">
        <v>51</v>
      </c>
      <c r="B57" s="2">
        <v>2000</v>
      </c>
      <c r="C57" s="2">
        <v>20</v>
      </c>
      <c r="D57" s="2"/>
      <c r="E57" s="12">
        <v>47682</v>
      </c>
      <c r="F57" s="2"/>
      <c r="G57" s="12"/>
      <c r="H57" s="12">
        <f t="shared" si="7"/>
        <v>47682</v>
      </c>
      <c r="I57" s="12"/>
      <c r="J57" s="12">
        <v>24039.199999999997</v>
      </c>
      <c r="K57" s="12">
        <f t="shared" si="8"/>
        <v>2384.1</v>
      </c>
      <c r="L57" s="12"/>
      <c r="M57" s="12">
        <f t="shared" si="9"/>
        <v>26423.299999999996</v>
      </c>
      <c r="N57" s="2"/>
      <c r="O57" s="12">
        <f t="shared" si="10"/>
        <v>21258.700000000004</v>
      </c>
      <c r="P57" s="12"/>
      <c r="Q57" s="2">
        <v>65</v>
      </c>
      <c r="R57" s="13">
        <f t="shared" si="6"/>
        <v>733.56923076923078</v>
      </c>
    </row>
    <row r="58" spans="1:18" x14ac:dyDescent="0.25">
      <c r="A58" s="2" t="s">
        <v>52</v>
      </c>
      <c r="B58" s="2">
        <v>2001</v>
      </c>
      <c r="C58" s="2">
        <v>20</v>
      </c>
      <c r="D58" s="2"/>
      <c r="E58" s="12">
        <v>8970</v>
      </c>
      <c r="F58" s="2"/>
      <c r="G58" s="12"/>
      <c r="H58" s="12">
        <f t="shared" si="7"/>
        <v>8970</v>
      </c>
      <c r="I58" s="12"/>
      <c r="J58" s="12">
        <v>3813</v>
      </c>
      <c r="K58" s="12">
        <f t="shared" si="8"/>
        <v>448.5</v>
      </c>
      <c r="L58" s="12"/>
      <c r="M58" s="12">
        <f t="shared" si="9"/>
        <v>4261.5</v>
      </c>
      <c r="N58" s="12"/>
      <c r="O58" s="12">
        <f t="shared" si="10"/>
        <v>4708.5</v>
      </c>
      <c r="P58" s="12"/>
      <c r="Q58" s="2">
        <v>65</v>
      </c>
      <c r="R58" s="13">
        <f t="shared" si="6"/>
        <v>138</v>
      </c>
    </row>
    <row r="59" spans="1:18" x14ac:dyDescent="0.25">
      <c r="A59" s="2" t="s">
        <v>53</v>
      </c>
      <c r="B59" s="2">
        <v>2002</v>
      </c>
      <c r="C59" s="2">
        <v>20</v>
      </c>
      <c r="D59" s="2"/>
      <c r="E59" s="12">
        <v>10145</v>
      </c>
      <c r="F59" s="2"/>
      <c r="G59" s="12"/>
      <c r="H59" s="12">
        <f t="shared" si="7"/>
        <v>10145</v>
      </c>
      <c r="I59" s="12"/>
      <c r="J59" s="12">
        <v>4311.5</v>
      </c>
      <c r="K59" s="12">
        <f t="shared" si="8"/>
        <v>507.25</v>
      </c>
      <c r="L59" s="12"/>
      <c r="M59" s="12">
        <f t="shared" si="9"/>
        <v>4818.75</v>
      </c>
      <c r="N59" s="12"/>
      <c r="O59" s="12">
        <f t="shared" si="10"/>
        <v>5326.25</v>
      </c>
      <c r="P59" s="12"/>
      <c r="Q59" s="2">
        <v>65</v>
      </c>
      <c r="R59" s="13">
        <f t="shared" si="6"/>
        <v>156.07692307692307</v>
      </c>
    </row>
    <row r="60" spans="1:18" x14ac:dyDescent="0.25">
      <c r="A60" s="2" t="s">
        <v>54</v>
      </c>
      <c r="B60" s="2">
        <v>2002</v>
      </c>
      <c r="C60" s="2">
        <v>20</v>
      </c>
      <c r="D60" s="2"/>
      <c r="E60" s="12">
        <v>44526</v>
      </c>
      <c r="F60" s="2"/>
      <c r="G60" s="12"/>
      <c r="H60" s="12">
        <f t="shared" si="7"/>
        <v>44526</v>
      </c>
      <c r="I60" s="12"/>
      <c r="J60" s="12">
        <v>18922.599999999999</v>
      </c>
      <c r="K60" s="12">
        <f t="shared" si="8"/>
        <v>2226.3000000000002</v>
      </c>
      <c r="L60" s="12"/>
      <c r="M60" s="12">
        <f t="shared" si="9"/>
        <v>21148.899999999998</v>
      </c>
      <c r="N60" s="12"/>
      <c r="O60" s="12">
        <f t="shared" si="10"/>
        <v>23377.100000000002</v>
      </c>
      <c r="P60" s="12"/>
      <c r="Q60" s="2">
        <v>65</v>
      </c>
      <c r="R60" s="13">
        <f t="shared" si="6"/>
        <v>685.01538461538462</v>
      </c>
    </row>
    <row r="61" spans="1:18" x14ac:dyDescent="0.25">
      <c r="A61" s="2" t="s">
        <v>55</v>
      </c>
      <c r="B61" s="2">
        <v>2002</v>
      </c>
      <c r="C61" s="2">
        <v>20</v>
      </c>
      <c r="D61" s="2"/>
      <c r="E61" s="12">
        <v>5195</v>
      </c>
      <c r="F61" s="2"/>
      <c r="G61" s="12"/>
      <c r="H61" s="12">
        <f t="shared" si="7"/>
        <v>5195</v>
      </c>
      <c r="I61" s="12"/>
      <c r="J61" s="12">
        <v>2208.5</v>
      </c>
      <c r="K61" s="12">
        <f t="shared" si="8"/>
        <v>259.75</v>
      </c>
      <c r="L61" s="12"/>
      <c r="M61" s="12">
        <f t="shared" si="9"/>
        <v>2468.25</v>
      </c>
      <c r="N61" s="12"/>
      <c r="O61" s="12">
        <f t="shared" si="10"/>
        <v>2726.75</v>
      </c>
      <c r="P61" s="12"/>
      <c r="Q61" s="2">
        <v>65</v>
      </c>
      <c r="R61" s="13">
        <f t="shared" si="6"/>
        <v>79.92307692307692</v>
      </c>
    </row>
    <row r="62" spans="1:18" x14ac:dyDescent="0.25">
      <c r="A62" s="2" t="s">
        <v>56</v>
      </c>
      <c r="B62" s="2">
        <v>2003</v>
      </c>
      <c r="C62" s="2">
        <v>20</v>
      </c>
      <c r="D62" s="2"/>
      <c r="E62" s="12">
        <v>22104</v>
      </c>
      <c r="F62" s="2"/>
      <c r="G62" s="12"/>
      <c r="H62" s="12">
        <f t="shared" si="7"/>
        <v>22104</v>
      </c>
      <c r="I62" s="12"/>
      <c r="J62" s="12">
        <v>8289.4</v>
      </c>
      <c r="K62" s="12">
        <f t="shared" si="8"/>
        <v>1105.2</v>
      </c>
      <c r="L62" s="12"/>
      <c r="M62" s="12">
        <f t="shared" si="9"/>
        <v>9394.6</v>
      </c>
      <c r="N62" s="12"/>
      <c r="O62" s="12">
        <f t="shared" si="10"/>
        <v>12709.4</v>
      </c>
      <c r="P62" s="12"/>
      <c r="Q62" s="2">
        <v>65</v>
      </c>
      <c r="R62" s="13">
        <f t="shared" si="6"/>
        <v>340.06153846153848</v>
      </c>
    </row>
    <row r="63" spans="1:18" x14ac:dyDescent="0.25">
      <c r="A63" s="2" t="s">
        <v>57</v>
      </c>
      <c r="B63" s="2">
        <v>2003</v>
      </c>
      <c r="C63" s="2">
        <v>20</v>
      </c>
      <c r="D63" s="2"/>
      <c r="E63" s="12">
        <v>1450</v>
      </c>
      <c r="F63" s="2"/>
      <c r="G63" s="12"/>
      <c r="H63" s="12">
        <f t="shared" si="7"/>
        <v>1450</v>
      </c>
      <c r="I63" s="12"/>
      <c r="J63" s="12">
        <v>544</v>
      </c>
      <c r="K63" s="12">
        <f t="shared" si="8"/>
        <v>72.5</v>
      </c>
      <c r="L63" s="12"/>
      <c r="M63" s="12">
        <f t="shared" si="9"/>
        <v>616.5</v>
      </c>
      <c r="N63" s="12"/>
      <c r="O63" s="12">
        <f t="shared" si="10"/>
        <v>833.5</v>
      </c>
      <c r="P63" s="12"/>
      <c r="Q63" s="2">
        <v>65</v>
      </c>
      <c r="R63" s="13">
        <f t="shared" si="6"/>
        <v>22.307692307692307</v>
      </c>
    </row>
    <row r="64" spans="1:18" x14ac:dyDescent="0.25">
      <c r="A64" s="2" t="s">
        <v>58</v>
      </c>
      <c r="B64" s="2">
        <v>2005</v>
      </c>
      <c r="C64" s="2">
        <v>20</v>
      </c>
      <c r="D64" s="2"/>
      <c r="E64" s="20">
        <v>1099702</v>
      </c>
      <c r="F64" s="2"/>
      <c r="G64" s="12"/>
      <c r="H64" s="12">
        <f>SUM(E64:G64)</f>
        <v>1099702</v>
      </c>
      <c r="I64" s="12"/>
      <c r="J64" s="12">
        <v>288671.2</v>
      </c>
      <c r="K64" s="12">
        <f t="shared" si="8"/>
        <v>54985.1</v>
      </c>
      <c r="L64" s="12"/>
      <c r="M64" s="12">
        <f t="shared" si="9"/>
        <v>343656.3</v>
      </c>
      <c r="N64" s="12"/>
      <c r="O64" s="12">
        <f t="shared" si="10"/>
        <v>756045.7</v>
      </c>
      <c r="P64" s="12"/>
      <c r="Q64" s="2">
        <v>65</v>
      </c>
      <c r="R64" s="13">
        <f t="shared" si="6"/>
        <v>16918.492307692308</v>
      </c>
    </row>
    <row r="65" spans="1:18" x14ac:dyDescent="0.25">
      <c r="A65" s="2" t="s">
        <v>59</v>
      </c>
      <c r="B65" s="2">
        <v>2006</v>
      </c>
      <c r="C65" s="2">
        <v>10</v>
      </c>
      <c r="D65" s="2"/>
      <c r="E65" s="20">
        <v>2400</v>
      </c>
      <c r="F65" s="15" t="s">
        <v>28</v>
      </c>
      <c r="G65" s="12"/>
      <c r="H65" s="12">
        <f>SUM(E65:G65)</f>
        <v>2400</v>
      </c>
      <c r="I65" s="12"/>
      <c r="J65" s="12">
        <v>1080</v>
      </c>
      <c r="K65" s="12">
        <f>H65/C65</f>
        <v>240</v>
      </c>
      <c r="L65" s="12"/>
      <c r="M65" s="12">
        <f>SUM(J65:L65)</f>
        <v>1320</v>
      </c>
      <c r="N65" s="12"/>
      <c r="O65" s="12">
        <f>H65-M65</f>
        <v>1080</v>
      </c>
      <c r="P65" s="12"/>
      <c r="Q65" s="2">
        <v>10</v>
      </c>
      <c r="R65" s="13">
        <f t="shared" si="6"/>
        <v>240</v>
      </c>
    </row>
    <row r="66" spans="1:18" x14ac:dyDescent="0.25">
      <c r="A66" s="2"/>
      <c r="B66" s="2"/>
      <c r="C66" s="2"/>
      <c r="D66" s="2"/>
      <c r="E66" s="20"/>
      <c r="F66" s="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"/>
      <c r="R66" s="13"/>
    </row>
    <row r="67" spans="1:18" x14ac:dyDescent="0.25">
      <c r="A67" s="2"/>
      <c r="B67" s="2"/>
      <c r="C67" s="2"/>
      <c r="D67" s="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"/>
      <c r="R67" s="13"/>
    </row>
    <row r="68" spans="1:18" s="1" customFormat="1" ht="12.75" x14ac:dyDescent="0.2">
      <c r="A68" s="18" t="s">
        <v>60</v>
      </c>
      <c r="B68" s="18"/>
      <c r="C68" s="18"/>
      <c r="D68" s="18"/>
      <c r="E68" s="11">
        <f>SUM(E44:E67)</f>
        <v>2934075</v>
      </c>
      <c r="F68" s="11">
        <f>SUM(F44:F67)</f>
        <v>0</v>
      </c>
      <c r="G68" s="11">
        <f>SUM(G44:G67)</f>
        <v>0</v>
      </c>
      <c r="H68" s="11">
        <f>SUM(H44:H67)</f>
        <v>2934075</v>
      </c>
      <c r="I68" s="11"/>
      <c r="J68" s="11">
        <f>SUM(J44:J67)</f>
        <v>1558641.9928571428</v>
      </c>
      <c r="K68" s="11">
        <f>SUM(K44:K67)</f>
        <v>116275.09642857143</v>
      </c>
      <c r="L68" s="11"/>
      <c r="M68" s="11">
        <f>SUM(M44:M67)</f>
        <v>1674917.0892857146</v>
      </c>
      <c r="N68" s="18"/>
      <c r="O68" s="11">
        <f>SUM(O44:O67)</f>
        <v>1259157.9107142857</v>
      </c>
      <c r="P68" s="11"/>
      <c r="Q68" s="18"/>
      <c r="R68" s="11">
        <f>SUM(R44:R67)</f>
        <v>44850.169230769228</v>
      </c>
    </row>
    <row r="69" spans="1:18" x14ac:dyDescent="0.25">
      <c r="A69" s="2"/>
      <c r="B69" s="2"/>
      <c r="C69" s="2"/>
      <c r="D69" s="2"/>
      <c r="E69" s="12"/>
      <c r="F69" s="12"/>
      <c r="G69" s="12"/>
      <c r="H69" s="12"/>
      <c r="I69" s="12"/>
      <c r="J69" s="12"/>
      <c r="K69" s="12"/>
      <c r="L69" s="12"/>
      <c r="M69" s="12"/>
      <c r="N69" s="2"/>
      <c r="O69" s="2"/>
      <c r="P69" s="2"/>
      <c r="Q69" s="2"/>
      <c r="R69" s="13"/>
    </row>
    <row r="70" spans="1:18" x14ac:dyDescent="0.25">
      <c r="A70" s="2"/>
      <c r="B70" s="2"/>
      <c r="C70" s="2"/>
      <c r="D70" s="2"/>
      <c r="E70" s="12"/>
      <c r="F70" s="12"/>
      <c r="G70" s="12"/>
      <c r="H70" s="12"/>
      <c r="I70" s="12"/>
      <c r="J70" s="12"/>
      <c r="K70" s="12"/>
      <c r="L70" s="12"/>
      <c r="M70" s="12"/>
      <c r="N70" s="2"/>
      <c r="O70" s="2"/>
      <c r="P70" s="2"/>
      <c r="Q70" s="2"/>
      <c r="R70" s="13"/>
    </row>
    <row r="71" spans="1:18" x14ac:dyDescent="0.25">
      <c r="A71" s="10" t="s">
        <v>61</v>
      </c>
      <c r="B71" s="2"/>
      <c r="C71" s="2"/>
      <c r="D71" s="2"/>
      <c r="E71" s="12"/>
      <c r="F71" s="12"/>
      <c r="G71" s="12"/>
      <c r="H71" s="12"/>
      <c r="I71" s="12"/>
      <c r="J71" s="12"/>
      <c r="K71" s="12"/>
      <c r="L71" s="12"/>
      <c r="M71" s="12"/>
      <c r="N71" s="2"/>
      <c r="O71" s="2"/>
      <c r="P71" s="2"/>
      <c r="Q71" s="2"/>
      <c r="R71" s="13"/>
    </row>
    <row r="72" spans="1:18" x14ac:dyDescent="0.25">
      <c r="A72" s="2" t="s">
        <v>62</v>
      </c>
      <c r="B72" s="2" t="s">
        <v>63</v>
      </c>
      <c r="C72" s="16">
        <v>1.4999999999999999E-2</v>
      </c>
      <c r="D72" s="2"/>
      <c r="E72" s="12">
        <v>22240</v>
      </c>
      <c r="F72" s="12"/>
      <c r="G72" s="12"/>
      <c r="H72" s="12">
        <f t="shared" ref="H72:H101" si="11">SUM(E72:G72)</f>
        <v>22240</v>
      </c>
      <c r="I72" s="12"/>
      <c r="J72" s="12">
        <v>11106.2</v>
      </c>
      <c r="K72" s="12">
        <f>H72*C72</f>
        <v>333.59999999999997</v>
      </c>
      <c r="L72" s="12"/>
      <c r="M72" s="12">
        <f t="shared" ref="M72:M98" si="12">SUM(J72:L72)</f>
        <v>11439.800000000001</v>
      </c>
      <c r="N72" s="2"/>
      <c r="O72" s="12">
        <f t="shared" ref="O72:O98" si="13">H72-M72</f>
        <v>10800.199999999999</v>
      </c>
      <c r="P72" s="12"/>
      <c r="Q72" s="2">
        <v>40</v>
      </c>
      <c r="R72" s="13">
        <f t="shared" ref="R72:R103" si="14">H72/Q72</f>
        <v>556</v>
      </c>
    </row>
    <row r="73" spans="1:18" x14ac:dyDescent="0.25">
      <c r="A73" s="2" t="s">
        <v>62</v>
      </c>
      <c r="B73" s="2" t="s">
        <v>64</v>
      </c>
      <c r="C73" s="2">
        <v>35</v>
      </c>
      <c r="D73" s="2"/>
      <c r="E73" s="12">
        <v>2012</v>
      </c>
      <c r="F73" s="12"/>
      <c r="G73" s="12"/>
      <c r="H73" s="12">
        <f t="shared" si="11"/>
        <v>2012</v>
      </c>
      <c r="I73" s="12"/>
      <c r="J73" s="12">
        <v>1668.9714285714285</v>
      </c>
      <c r="K73" s="12">
        <f t="shared" ref="K73:K102" si="15">H73/C73</f>
        <v>57.485714285714288</v>
      </c>
      <c r="L73" s="12"/>
      <c r="M73" s="12">
        <f t="shared" si="12"/>
        <v>1726.4571428571428</v>
      </c>
      <c r="N73" s="2"/>
      <c r="O73" s="12">
        <f t="shared" si="13"/>
        <v>285.5428571428572</v>
      </c>
      <c r="P73" s="12"/>
      <c r="Q73" s="3">
        <v>35</v>
      </c>
      <c r="R73" s="13">
        <f t="shared" si="14"/>
        <v>57.485714285714288</v>
      </c>
    </row>
    <row r="74" spans="1:18" x14ac:dyDescent="0.25">
      <c r="A74" s="2" t="s">
        <v>62</v>
      </c>
      <c r="B74" s="2">
        <v>1983</v>
      </c>
      <c r="C74" s="2">
        <v>35</v>
      </c>
      <c r="D74" s="2"/>
      <c r="E74" s="12">
        <v>10140</v>
      </c>
      <c r="F74" s="12"/>
      <c r="G74" s="12"/>
      <c r="H74" s="12">
        <f t="shared" si="11"/>
        <v>10140</v>
      </c>
      <c r="I74" s="12"/>
      <c r="J74" s="12">
        <v>7972.4285714285706</v>
      </c>
      <c r="K74" s="12">
        <f t="shared" si="15"/>
        <v>289.71428571428572</v>
      </c>
      <c r="L74" s="12"/>
      <c r="M74" s="12">
        <f t="shared" si="12"/>
        <v>8262.1428571428569</v>
      </c>
      <c r="N74" s="2"/>
      <c r="O74" s="12">
        <f t="shared" si="13"/>
        <v>1877.8571428571431</v>
      </c>
      <c r="P74" s="12"/>
      <c r="Q74" s="3">
        <v>35</v>
      </c>
      <c r="R74" s="13">
        <f t="shared" si="14"/>
        <v>289.71428571428572</v>
      </c>
    </row>
    <row r="75" spans="1:18" x14ac:dyDescent="0.25">
      <c r="A75" s="2" t="s">
        <v>62</v>
      </c>
      <c r="B75" s="2">
        <v>1984</v>
      </c>
      <c r="C75" s="2">
        <v>35</v>
      </c>
      <c r="D75" s="2"/>
      <c r="E75" s="12">
        <v>1821</v>
      </c>
      <c r="F75" s="12"/>
      <c r="G75" s="12"/>
      <c r="H75" s="12">
        <f t="shared" si="11"/>
        <v>1821</v>
      </c>
      <c r="I75" s="12"/>
      <c r="J75" s="12">
        <v>1326.0571428571429</v>
      </c>
      <c r="K75" s="12">
        <f t="shared" si="15"/>
        <v>52.028571428571432</v>
      </c>
      <c r="L75" s="12"/>
      <c r="M75" s="12">
        <f t="shared" si="12"/>
        <v>1378.0857142857144</v>
      </c>
      <c r="N75" s="2"/>
      <c r="O75" s="12">
        <f t="shared" si="13"/>
        <v>442.9142857142856</v>
      </c>
      <c r="P75" s="12"/>
      <c r="Q75" s="3">
        <v>35</v>
      </c>
      <c r="R75" s="13">
        <f t="shared" si="14"/>
        <v>52.028571428571432</v>
      </c>
    </row>
    <row r="76" spans="1:18" x14ac:dyDescent="0.25">
      <c r="A76" s="2" t="s">
        <v>62</v>
      </c>
      <c r="B76" s="2">
        <v>1985</v>
      </c>
      <c r="C76" s="2">
        <v>35</v>
      </c>
      <c r="D76" s="2"/>
      <c r="E76" s="12">
        <v>2174</v>
      </c>
      <c r="F76" s="12"/>
      <c r="G76" s="12"/>
      <c r="H76" s="12">
        <f t="shared" si="11"/>
        <v>2174</v>
      </c>
      <c r="I76" s="12"/>
      <c r="J76" s="12">
        <v>1582.2285714285713</v>
      </c>
      <c r="K76" s="12">
        <f t="shared" si="15"/>
        <v>62.114285714285714</v>
      </c>
      <c r="L76" s="12"/>
      <c r="M76" s="12">
        <f t="shared" si="12"/>
        <v>1644.3428571428569</v>
      </c>
      <c r="N76" s="2"/>
      <c r="O76" s="12">
        <f t="shared" si="13"/>
        <v>529.65714285714307</v>
      </c>
      <c r="P76" s="12"/>
      <c r="Q76" s="3">
        <v>35</v>
      </c>
      <c r="R76" s="13">
        <f t="shared" si="14"/>
        <v>62.114285714285714</v>
      </c>
    </row>
    <row r="77" spans="1:18" x14ac:dyDescent="0.25">
      <c r="A77" s="2" t="s">
        <v>62</v>
      </c>
      <c r="B77" s="2">
        <v>1986</v>
      </c>
      <c r="C77" s="2">
        <v>35</v>
      </c>
      <c r="D77" s="2"/>
      <c r="E77" s="12">
        <v>1917</v>
      </c>
      <c r="F77" s="12"/>
      <c r="G77" s="12"/>
      <c r="H77" s="12">
        <f t="shared" si="11"/>
        <v>1917</v>
      </c>
      <c r="I77" s="12"/>
      <c r="J77" s="12">
        <v>1399.542857142857</v>
      </c>
      <c r="K77" s="12">
        <f t="shared" si="15"/>
        <v>54.771428571428572</v>
      </c>
      <c r="L77" s="12"/>
      <c r="M77" s="12">
        <f t="shared" si="12"/>
        <v>1454.3142857142855</v>
      </c>
      <c r="N77" s="2"/>
      <c r="O77" s="12">
        <f t="shared" si="13"/>
        <v>462.68571428571454</v>
      </c>
      <c r="P77" s="12"/>
      <c r="Q77" s="3">
        <v>35</v>
      </c>
      <c r="R77" s="13">
        <f t="shared" si="14"/>
        <v>54.771428571428572</v>
      </c>
    </row>
    <row r="78" spans="1:18" x14ac:dyDescent="0.25">
      <c r="A78" s="2" t="s">
        <v>62</v>
      </c>
      <c r="B78" s="2">
        <v>1987</v>
      </c>
      <c r="C78" s="2">
        <v>20</v>
      </c>
      <c r="D78" s="2"/>
      <c r="E78" s="12">
        <v>2566</v>
      </c>
      <c r="F78" s="12"/>
      <c r="G78" s="12"/>
      <c r="H78" s="12">
        <f t="shared" si="11"/>
        <v>2566</v>
      </c>
      <c r="I78" s="12"/>
      <c r="J78" s="12">
        <v>2566</v>
      </c>
      <c r="K78" s="12"/>
      <c r="L78" s="12"/>
      <c r="M78" s="12">
        <f t="shared" si="12"/>
        <v>2566</v>
      </c>
      <c r="N78" s="2"/>
      <c r="O78" s="19">
        <f t="shared" si="13"/>
        <v>0</v>
      </c>
      <c r="P78" s="19"/>
      <c r="Q78" s="2"/>
      <c r="R78" s="17" t="s">
        <v>28</v>
      </c>
    </row>
    <row r="79" spans="1:18" x14ac:dyDescent="0.25">
      <c r="A79" s="2" t="s">
        <v>62</v>
      </c>
      <c r="B79" s="2">
        <v>1988</v>
      </c>
      <c r="C79" s="2">
        <v>20</v>
      </c>
      <c r="D79" s="2"/>
      <c r="E79" s="12">
        <v>2300</v>
      </c>
      <c r="F79" s="12"/>
      <c r="G79" s="12"/>
      <c r="H79" s="12">
        <f t="shared" si="11"/>
        <v>2300</v>
      </c>
      <c r="I79" s="12"/>
      <c r="J79" s="12">
        <v>2300</v>
      </c>
      <c r="K79" s="12"/>
      <c r="L79" s="12"/>
      <c r="M79" s="12">
        <f t="shared" si="12"/>
        <v>2300</v>
      </c>
      <c r="N79" s="2"/>
      <c r="O79" s="19">
        <f t="shared" si="13"/>
        <v>0</v>
      </c>
      <c r="P79" s="19"/>
      <c r="Q79" s="2"/>
      <c r="R79" s="17" t="s">
        <v>28</v>
      </c>
    </row>
    <row r="80" spans="1:18" x14ac:dyDescent="0.25">
      <c r="A80" s="2" t="s">
        <v>62</v>
      </c>
      <c r="B80" s="2">
        <v>1989</v>
      </c>
      <c r="C80" s="2">
        <v>20</v>
      </c>
      <c r="D80" s="2"/>
      <c r="E80" s="12">
        <v>1853</v>
      </c>
      <c r="F80" s="12"/>
      <c r="G80" s="12"/>
      <c r="H80" s="12">
        <f t="shared" si="11"/>
        <v>1853</v>
      </c>
      <c r="I80" s="12"/>
      <c r="J80" s="12">
        <v>1853</v>
      </c>
      <c r="K80" s="19">
        <f>H80-J80</f>
        <v>0</v>
      </c>
      <c r="L80" s="12"/>
      <c r="M80" s="12">
        <f t="shared" si="12"/>
        <v>1853</v>
      </c>
      <c r="N80" s="2"/>
      <c r="O80" s="12">
        <f t="shared" si="13"/>
        <v>0</v>
      </c>
      <c r="P80" s="12"/>
      <c r="Q80" s="2"/>
      <c r="R80" s="17" t="s">
        <v>28</v>
      </c>
    </row>
    <row r="81" spans="1:18" x14ac:dyDescent="0.25">
      <c r="A81" s="2" t="s">
        <v>62</v>
      </c>
      <c r="B81" s="2">
        <v>1990</v>
      </c>
      <c r="C81" s="2">
        <v>20</v>
      </c>
      <c r="D81" s="2"/>
      <c r="E81" s="12">
        <v>2797</v>
      </c>
      <c r="F81" s="12"/>
      <c r="G81" s="12"/>
      <c r="H81" s="12">
        <f t="shared" si="11"/>
        <v>2797</v>
      </c>
      <c r="I81" s="12"/>
      <c r="J81" s="12">
        <v>2796.85</v>
      </c>
      <c r="K81" s="12"/>
      <c r="L81" s="12"/>
      <c r="M81" s="12">
        <f t="shared" si="12"/>
        <v>2796.85</v>
      </c>
      <c r="N81" s="2"/>
      <c r="O81" s="12">
        <f t="shared" si="13"/>
        <v>0.15000000000009095</v>
      </c>
      <c r="P81" s="12"/>
      <c r="Q81" s="2"/>
      <c r="R81" s="17" t="s">
        <v>28</v>
      </c>
    </row>
    <row r="82" spans="1:18" x14ac:dyDescent="0.25">
      <c r="A82" s="2" t="s">
        <v>62</v>
      </c>
      <c r="B82" s="2">
        <v>1991</v>
      </c>
      <c r="C82" s="2">
        <v>20</v>
      </c>
      <c r="D82" s="2"/>
      <c r="E82" s="12">
        <v>3396</v>
      </c>
      <c r="F82" s="12"/>
      <c r="G82" s="12"/>
      <c r="H82" s="12">
        <f t="shared" si="11"/>
        <v>3396</v>
      </c>
      <c r="I82" s="12"/>
      <c r="J82" s="12">
        <v>3312.6000000000004</v>
      </c>
      <c r="K82" s="12">
        <f>+H82-J82</f>
        <v>83.399999999999636</v>
      </c>
      <c r="L82" s="12"/>
      <c r="M82" s="12">
        <f t="shared" si="12"/>
        <v>3396</v>
      </c>
      <c r="N82" s="2"/>
      <c r="O82" s="12">
        <f t="shared" si="13"/>
        <v>0</v>
      </c>
      <c r="P82" s="12"/>
      <c r="Q82" s="2"/>
      <c r="R82" s="17" t="s">
        <v>28</v>
      </c>
    </row>
    <row r="83" spans="1:18" x14ac:dyDescent="0.25">
      <c r="A83" s="2" t="s">
        <v>62</v>
      </c>
      <c r="B83" s="2">
        <v>1992</v>
      </c>
      <c r="C83" s="2">
        <v>20</v>
      </c>
      <c r="D83" s="2"/>
      <c r="E83" s="12">
        <v>4434</v>
      </c>
      <c r="F83" s="12"/>
      <c r="G83" s="12"/>
      <c r="H83" s="12">
        <f t="shared" si="11"/>
        <v>4434</v>
      </c>
      <c r="I83" s="12"/>
      <c r="J83" s="12">
        <v>4113.3999999999996</v>
      </c>
      <c r="K83" s="12">
        <f t="shared" si="15"/>
        <v>221.7</v>
      </c>
      <c r="L83" s="12"/>
      <c r="M83" s="12">
        <f t="shared" si="12"/>
        <v>4335.0999999999995</v>
      </c>
      <c r="N83" s="2"/>
      <c r="O83" s="12">
        <f t="shared" si="13"/>
        <v>98.900000000000546</v>
      </c>
      <c r="P83" s="12"/>
      <c r="Q83" s="2">
        <v>40</v>
      </c>
      <c r="R83" s="13">
        <f t="shared" si="14"/>
        <v>110.85</v>
      </c>
    </row>
    <row r="84" spans="1:18" x14ac:dyDescent="0.25">
      <c r="A84" s="2" t="s">
        <v>62</v>
      </c>
      <c r="B84" s="2">
        <v>1993</v>
      </c>
      <c r="C84" s="2">
        <v>20</v>
      </c>
      <c r="D84" s="2"/>
      <c r="E84" s="12">
        <v>3197</v>
      </c>
      <c r="F84" s="12"/>
      <c r="G84" s="12"/>
      <c r="H84" s="12">
        <f t="shared" si="11"/>
        <v>3197</v>
      </c>
      <c r="I84" s="12"/>
      <c r="J84" s="12">
        <v>2877.7</v>
      </c>
      <c r="K84" s="12">
        <f t="shared" si="15"/>
        <v>159.85</v>
      </c>
      <c r="L84" s="12"/>
      <c r="M84" s="12">
        <f t="shared" si="12"/>
        <v>3037.5499999999997</v>
      </c>
      <c r="N84" s="2"/>
      <c r="O84" s="12">
        <f t="shared" si="13"/>
        <v>159.45000000000027</v>
      </c>
      <c r="P84" s="12"/>
      <c r="Q84" s="2">
        <v>40</v>
      </c>
      <c r="R84" s="13">
        <f t="shared" si="14"/>
        <v>79.924999999999997</v>
      </c>
    </row>
    <row r="85" spans="1:18" x14ac:dyDescent="0.25">
      <c r="A85" s="2" t="s">
        <v>62</v>
      </c>
      <c r="B85" s="2">
        <v>1994</v>
      </c>
      <c r="C85" s="2">
        <v>20</v>
      </c>
      <c r="D85" s="2"/>
      <c r="E85" s="12">
        <v>4995</v>
      </c>
      <c r="F85" s="12"/>
      <c r="G85" s="12"/>
      <c r="H85" s="12">
        <f t="shared" si="11"/>
        <v>4995</v>
      </c>
      <c r="I85" s="12"/>
      <c r="J85" s="12">
        <v>4247.5</v>
      </c>
      <c r="K85" s="12">
        <f t="shared" si="15"/>
        <v>249.75</v>
      </c>
      <c r="L85" s="12"/>
      <c r="M85" s="12">
        <f t="shared" si="12"/>
        <v>4497.25</v>
      </c>
      <c r="N85" s="2"/>
      <c r="O85" s="12">
        <f t="shared" si="13"/>
        <v>497.75</v>
      </c>
      <c r="P85" s="12"/>
      <c r="Q85" s="2">
        <v>40</v>
      </c>
      <c r="R85" s="13">
        <f t="shared" si="14"/>
        <v>124.875</v>
      </c>
    </row>
    <row r="86" spans="1:18" x14ac:dyDescent="0.25">
      <c r="A86" s="2" t="s">
        <v>62</v>
      </c>
      <c r="B86" s="2">
        <v>1995</v>
      </c>
      <c r="C86" s="2">
        <v>20</v>
      </c>
      <c r="D86" s="2"/>
      <c r="E86" s="12">
        <v>5394</v>
      </c>
      <c r="F86" s="12"/>
      <c r="G86" s="12"/>
      <c r="H86" s="12">
        <f t="shared" si="11"/>
        <v>5394</v>
      </c>
      <c r="I86" s="12"/>
      <c r="J86" s="12">
        <v>4182.3999999999996</v>
      </c>
      <c r="K86" s="12">
        <f t="shared" si="15"/>
        <v>269.7</v>
      </c>
      <c r="L86" s="12"/>
      <c r="M86" s="12">
        <f t="shared" si="12"/>
        <v>4452.0999999999995</v>
      </c>
      <c r="N86" s="2"/>
      <c r="O86" s="12">
        <f t="shared" si="13"/>
        <v>941.90000000000055</v>
      </c>
      <c r="P86" s="12"/>
      <c r="Q86" s="2">
        <v>40</v>
      </c>
      <c r="R86" s="13">
        <f t="shared" si="14"/>
        <v>134.85</v>
      </c>
    </row>
    <row r="87" spans="1:18" x14ac:dyDescent="0.25">
      <c r="A87" s="2" t="s">
        <v>65</v>
      </c>
      <c r="B87" s="2">
        <v>1995</v>
      </c>
      <c r="C87" s="2">
        <v>20</v>
      </c>
      <c r="D87" s="2"/>
      <c r="E87" s="12">
        <v>1842</v>
      </c>
      <c r="F87" s="12"/>
      <c r="G87" s="12"/>
      <c r="H87" s="12">
        <f t="shared" si="11"/>
        <v>1842</v>
      </c>
      <c r="I87" s="12"/>
      <c r="J87" s="12">
        <v>1473.1999999999998</v>
      </c>
      <c r="K87" s="12">
        <f t="shared" si="15"/>
        <v>92.1</v>
      </c>
      <c r="L87" s="12"/>
      <c r="M87" s="12">
        <f t="shared" si="12"/>
        <v>1565.2999999999997</v>
      </c>
      <c r="N87" s="2"/>
      <c r="O87" s="12">
        <f t="shared" si="13"/>
        <v>276.70000000000027</v>
      </c>
      <c r="P87" s="12"/>
      <c r="Q87" s="2">
        <v>40</v>
      </c>
      <c r="R87" s="13">
        <f t="shared" si="14"/>
        <v>46.05</v>
      </c>
    </row>
    <row r="88" spans="1:18" x14ac:dyDescent="0.25">
      <c r="A88" s="2" t="s">
        <v>62</v>
      </c>
      <c r="B88" s="2">
        <v>1996</v>
      </c>
      <c r="C88" s="2">
        <v>20</v>
      </c>
      <c r="D88" s="2"/>
      <c r="E88" s="12">
        <v>6793</v>
      </c>
      <c r="F88" s="12"/>
      <c r="G88" s="12"/>
      <c r="H88" s="12">
        <f t="shared" si="11"/>
        <v>6793</v>
      </c>
      <c r="I88" s="12"/>
      <c r="J88" s="12">
        <v>4926.2999999999993</v>
      </c>
      <c r="K88" s="12">
        <f t="shared" si="15"/>
        <v>339.65</v>
      </c>
      <c r="L88" s="12"/>
      <c r="M88" s="12">
        <f t="shared" si="12"/>
        <v>5265.9499999999989</v>
      </c>
      <c r="N88" s="2"/>
      <c r="O88" s="12">
        <f t="shared" si="13"/>
        <v>1527.0500000000011</v>
      </c>
      <c r="P88" s="12"/>
      <c r="Q88" s="2">
        <v>40</v>
      </c>
      <c r="R88" s="13">
        <f t="shared" si="14"/>
        <v>169.82499999999999</v>
      </c>
    </row>
    <row r="89" spans="1:18" x14ac:dyDescent="0.25">
      <c r="A89" s="2" t="s">
        <v>62</v>
      </c>
      <c r="B89" s="2">
        <v>1997</v>
      </c>
      <c r="C89" s="2">
        <v>20</v>
      </c>
      <c r="D89" s="2"/>
      <c r="E89" s="12">
        <v>5994</v>
      </c>
      <c r="F89" s="12"/>
      <c r="G89" s="12"/>
      <c r="H89" s="12">
        <f t="shared" si="11"/>
        <v>5994</v>
      </c>
      <c r="I89" s="12"/>
      <c r="J89" s="12">
        <v>4047.3999999999996</v>
      </c>
      <c r="K89" s="12">
        <f t="shared" si="15"/>
        <v>299.7</v>
      </c>
      <c r="L89" s="12"/>
      <c r="M89" s="12">
        <f t="shared" si="12"/>
        <v>4347.0999999999995</v>
      </c>
      <c r="N89" s="2"/>
      <c r="O89" s="12">
        <f t="shared" si="13"/>
        <v>1646.9000000000005</v>
      </c>
      <c r="P89" s="12"/>
      <c r="Q89" s="2">
        <v>40</v>
      </c>
      <c r="R89" s="13">
        <f t="shared" si="14"/>
        <v>149.85</v>
      </c>
    </row>
    <row r="90" spans="1:18" x14ac:dyDescent="0.25">
      <c r="A90" s="2" t="s">
        <v>62</v>
      </c>
      <c r="B90" s="2">
        <v>1998</v>
      </c>
      <c r="C90" s="2">
        <v>20</v>
      </c>
      <c r="D90" s="2"/>
      <c r="E90" s="12">
        <v>5994</v>
      </c>
      <c r="F90" s="12"/>
      <c r="G90" s="12"/>
      <c r="H90" s="12">
        <f t="shared" si="11"/>
        <v>5994</v>
      </c>
      <c r="I90" s="12"/>
      <c r="J90" s="12">
        <v>3747.3999999999996</v>
      </c>
      <c r="K90" s="12">
        <f t="shared" si="15"/>
        <v>299.7</v>
      </c>
      <c r="L90" s="12"/>
      <c r="M90" s="12">
        <f t="shared" si="12"/>
        <v>4047.0999999999995</v>
      </c>
      <c r="N90" s="2"/>
      <c r="O90" s="12">
        <f t="shared" si="13"/>
        <v>1946.9000000000005</v>
      </c>
      <c r="P90" s="12"/>
      <c r="Q90" s="2">
        <v>40</v>
      </c>
      <c r="R90" s="13">
        <f t="shared" si="14"/>
        <v>149.85</v>
      </c>
    </row>
    <row r="91" spans="1:18" x14ac:dyDescent="0.25">
      <c r="A91" s="2" t="s">
        <v>62</v>
      </c>
      <c r="B91" s="2">
        <v>1999</v>
      </c>
      <c r="C91" s="2">
        <v>20</v>
      </c>
      <c r="D91" s="2"/>
      <c r="E91" s="12">
        <v>7192</v>
      </c>
      <c r="F91" s="12"/>
      <c r="G91" s="12"/>
      <c r="H91" s="12">
        <f t="shared" si="11"/>
        <v>7192</v>
      </c>
      <c r="I91" s="12"/>
      <c r="J91" s="12">
        <v>4135.2</v>
      </c>
      <c r="K91" s="12">
        <f t="shared" si="15"/>
        <v>359.6</v>
      </c>
      <c r="L91" s="12"/>
      <c r="M91" s="12">
        <f t="shared" si="12"/>
        <v>4494.8</v>
      </c>
      <c r="N91" s="2"/>
      <c r="O91" s="12">
        <f t="shared" si="13"/>
        <v>2697.2</v>
      </c>
      <c r="P91" s="12"/>
      <c r="Q91" s="2">
        <v>40</v>
      </c>
      <c r="R91" s="13">
        <f t="shared" si="14"/>
        <v>179.8</v>
      </c>
    </row>
    <row r="92" spans="1:18" x14ac:dyDescent="0.25">
      <c r="A92" s="2" t="s">
        <v>62</v>
      </c>
      <c r="B92" s="2">
        <v>2000</v>
      </c>
      <c r="C92" s="2">
        <v>20</v>
      </c>
      <c r="D92" s="2"/>
      <c r="E92" s="12">
        <v>6393</v>
      </c>
      <c r="F92" s="2"/>
      <c r="G92" s="12"/>
      <c r="H92" s="12">
        <f t="shared" si="11"/>
        <v>6393</v>
      </c>
      <c r="I92" s="12"/>
      <c r="J92" s="12">
        <v>3356.3</v>
      </c>
      <c r="K92" s="12">
        <f t="shared" si="15"/>
        <v>319.64999999999998</v>
      </c>
      <c r="L92" s="12"/>
      <c r="M92" s="12">
        <f t="shared" si="12"/>
        <v>3675.9500000000003</v>
      </c>
      <c r="N92" s="2"/>
      <c r="O92" s="12">
        <f t="shared" si="13"/>
        <v>2717.0499999999997</v>
      </c>
      <c r="P92" s="12"/>
      <c r="Q92" s="2">
        <v>40</v>
      </c>
      <c r="R92" s="13">
        <f t="shared" si="14"/>
        <v>159.82499999999999</v>
      </c>
    </row>
    <row r="93" spans="1:18" x14ac:dyDescent="0.25">
      <c r="A93" s="2" t="s">
        <v>62</v>
      </c>
      <c r="B93" s="2">
        <v>2001</v>
      </c>
      <c r="C93" s="2">
        <v>20</v>
      </c>
      <c r="D93" s="2"/>
      <c r="E93" s="12">
        <v>6393</v>
      </c>
      <c r="F93" s="2"/>
      <c r="G93" s="12"/>
      <c r="H93" s="12">
        <f t="shared" si="11"/>
        <v>6393</v>
      </c>
      <c r="I93" s="12"/>
      <c r="J93" s="12">
        <v>3037.3</v>
      </c>
      <c r="K93" s="12">
        <f t="shared" si="15"/>
        <v>319.64999999999998</v>
      </c>
      <c r="L93" s="12"/>
      <c r="M93" s="12">
        <f t="shared" si="12"/>
        <v>3356.9500000000003</v>
      </c>
      <c r="N93" s="2"/>
      <c r="O93" s="12">
        <f t="shared" si="13"/>
        <v>3036.0499999999997</v>
      </c>
      <c r="P93" s="12"/>
      <c r="Q93" s="2">
        <v>40</v>
      </c>
      <c r="R93" s="13">
        <f t="shared" si="14"/>
        <v>159.82499999999999</v>
      </c>
    </row>
    <row r="94" spans="1:18" x14ac:dyDescent="0.25">
      <c r="A94" s="2" t="s">
        <v>62</v>
      </c>
      <c r="B94" s="2">
        <v>2002</v>
      </c>
      <c r="C94" s="2">
        <v>20</v>
      </c>
      <c r="D94" s="2"/>
      <c r="E94" s="12">
        <v>5795</v>
      </c>
      <c r="F94" s="2"/>
      <c r="G94" s="12"/>
      <c r="H94" s="12">
        <f t="shared" si="11"/>
        <v>5795</v>
      </c>
      <c r="I94" s="12"/>
      <c r="J94" s="12">
        <v>2462.5</v>
      </c>
      <c r="K94" s="12">
        <f t="shared" si="15"/>
        <v>289.75</v>
      </c>
      <c r="L94" s="12"/>
      <c r="M94" s="12">
        <f t="shared" si="12"/>
        <v>2752.25</v>
      </c>
      <c r="N94" s="2"/>
      <c r="O94" s="12">
        <f t="shared" si="13"/>
        <v>3042.75</v>
      </c>
      <c r="P94" s="12"/>
      <c r="Q94" s="2">
        <v>40</v>
      </c>
      <c r="R94" s="13">
        <f t="shared" si="14"/>
        <v>144.875</v>
      </c>
    </row>
    <row r="95" spans="1:18" x14ac:dyDescent="0.25">
      <c r="A95" s="2" t="s">
        <v>62</v>
      </c>
      <c r="B95" s="2">
        <v>2003</v>
      </c>
      <c r="C95" s="2">
        <v>20</v>
      </c>
      <c r="D95" s="2"/>
      <c r="E95" s="12">
        <v>3160</v>
      </c>
      <c r="F95" s="2"/>
      <c r="G95" s="12"/>
      <c r="H95" s="12">
        <f t="shared" si="11"/>
        <v>3160</v>
      </c>
      <c r="I95" s="12"/>
      <c r="J95" s="12">
        <v>1185</v>
      </c>
      <c r="K95" s="12">
        <f t="shared" si="15"/>
        <v>158</v>
      </c>
      <c r="L95" s="12"/>
      <c r="M95" s="12">
        <f t="shared" si="12"/>
        <v>1343</v>
      </c>
      <c r="N95" s="2"/>
      <c r="O95" s="12">
        <f t="shared" si="13"/>
        <v>1817</v>
      </c>
      <c r="P95" s="12"/>
      <c r="Q95" s="2">
        <v>40</v>
      </c>
      <c r="R95" s="13">
        <f t="shared" si="14"/>
        <v>79</v>
      </c>
    </row>
    <row r="96" spans="1:18" x14ac:dyDescent="0.25">
      <c r="A96" s="2" t="s">
        <v>62</v>
      </c>
      <c r="B96" s="2">
        <v>2004</v>
      </c>
      <c r="C96" s="2">
        <v>20</v>
      </c>
      <c r="D96" s="2"/>
      <c r="E96" s="12">
        <v>4395</v>
      </c>
      <c r="F96" s="12"/>
      <c r="G96" s="12"/>
      <c r="H96" s="12">
        <f t="shared" si="11"/>
        <v>4395</v>
      </c>
      <c r="I96" s="12"/>
      <c r="J96" s="12">
        <v>1428.5</v>
      </c>
      <c r="K96" s="12">
        <f t="shared" si="15"/>
        <v>219.75</v>
      </c>
      <c r="L96" s="12"/>
      <c r="M96" s="12">
        <f t="shared" si="12"/>
        <v>1648.25</v>
      </c>
      <c r="N96" s="2"/>
      <c r="O96" s="12">
        <f t="shared" si="13"/>
        <v>2746.75</v>
      </c>
      <c r="P96" s="12"/>
      <c r="Q96" s="2">
        <v>40</v>
      </c>
      <c r="R96" s="13">
        <f t="shared" si="14"/>
        <v>109.875</v>
      </c>
    </row>
    <row r="97" spans="1:18" x14ac:dyDescent="0.25">
      <c r="A97" s="2" t="s">
        <v>62</v>
      </c>
      <c r="B97" s="2">
        <v>2005</v>
      </c>
      <c r="C97" s="2">
        <v>20</v>
      </c>
      <c r="D97" s="2"/>
      <c r="E97" s="12">
        <v>6846</v>
      </c>
      <c r="F97" s="2"/>
      <c r="G97" s="12"/>
      <c r="H97" s="12">
        <f t="shared" si="11"/>
        <v>6846</v>
      </c>
      <c r="I97" s="12"/>
      <c r="J97" s="12">
        <v>1882.6</v>
      </c>
      <c r="K97" s="12">
        <f t="shared" si="15"/>
        <v>342.3</v>
      </c>
      <c r="L97" s="12"/>
      <c r="M97" s="12">
        <f t="shared" si="12"/>
        <v>2224.9</v>
      </c>
      <c r="N97" s="2"/>
      <c r="O97" s="12">
        <f t="shared" si="13"/>
        <v>4621.1000000000004</v>
      </c>
      <c r="P97" s="12"/>
      <c r="Q97" s="2">
        <v>40</v>
      </c>
      <c r="R97" s="13">
        <f t="shared" si="14"/>
        <v>171.15</v>
      </c>
    </row>
    <row r="98" spans="1:18" x14ac:dyDescent="0.25">
      <c r="A98" s="2" t="s">
        <v>62</v>
      </c>
      <c r="B98" s="2">
        <v>2006</v>
      </c>
      <c r="C98" s="2">
        <v>20</v>
      </c>
      <c r="D98" s="2"/>
      <c r="E98" s="15">
        <v>1910</v>
      </c>
      <c r="F98" s="2"/>
      <c r="G98" s="12"/>
      <c r="H98" s="12">
        <f t="shared" si="11"/>
        <v>1910</v>
      </c>
      <c r="I98" s="12"/>
      <c r="J98" s="12">
        <v>430</v>
      </c>
      <c r="K98" s="12">
        <f t="shared" si="15"/>
        <v>95.5</v>
      </c>
      <c r="L98" s="12"/>
      <c r="M98" s="12">
        <f t="shared" si="12"/>
        <v>525.5</v>
      </c>
      <c r="N98" s="2"/>
      <c r="O98" s="12">
        <f t="shared" si="13"/>
        <v>1384.5</v>
      </c>
      <c r="P98" s="12"/>
      <c r="Q98" s="2">
        <v>40</v>
      </c>
      <c r="R98" s="13">
        <f t="shared" si="14"/>
        <v>47.75</v>
      </c>
    </row>
    <row r="99" spans="1:18" x14ac:dyDescent="0.25">
      <c r="A99" s="2" t="s">
        <v>62</v>
      </c>
      <c r="B99" s="2">
        <v>2007</v>
      </c>
      <c r="C99" s="2">
        <v>20</v>
      </c>
      <c r="D99" s="2"/>
      <c r="E99" s="15">
        <v>2314</v>
      </c>
      <c r="F99" s="15"/>
      <c r="G99" s="12"/>
      <c r="H99" s="12">
        <f t="shared" si="11"/>
        <v>2314</v>
      </c>
      <c r="I99" s="12"/>
      <c r="J99" s="12">
        <v>405.4</v>
      </c>
      <c r="K99" s="12">
        <f t="shared" si="15"/>
        <v>115.7</v>
      </c>
      <c r="L99" s="12"/>
      <c r="M99" s="12">
        <f>SUM(J99:L99)</f>
        <v>521.1</v>
      </c>
      <c r="N99" s="2"/>
      <c r="O99" s="12">
        <f>H99-M99</f>
        <v>1792.9</v>
      </c>
      <c r="P99" s="12"/>
      <c r="Q99" s="2">
        <v>40</v>
      </c>
      <c r="R99" s="13">
        <f t="shared" si="14"/>
        <v>57.85</v>
      </c>
    </row>
    <row r="100" spans="1:18" x14ac:dyDescent="0.25">
      <c r="A100" s="2" t="s">
        <v>62</v>
      </c>
      <c r="B100" s="2">
        <v>2008</v>
      </c>
      <c r="C100" s="2">
        <v>20</v>
      </c>
      <c r="D100" s="2"/>
      <c r="E100" s="12">
        <v>2306</v>
      </c>
      <c r="F100" s="12"/>
      <c r="G100" s="12"/>
      <c r="H100" s="12">
        <f t="shared" si="11"/>
        <v>2306</v>
      </c>
      <c r="I100" s="12"/>
      <c r="J100" s="12">
        <v>288.60000000000002</v>
      </c>
      <c r="K100" s="12">
        <f t="shared" si="15"/>
        <v>115.3</v>
      </c>
      <c r="L100" s="12"/>
      <c r="M100" s="12">
        <f>SUM(J100:L100)</f>
        <v>403.90000000000003</v>
      </c>
      <c r="N100" s="2"/>
      <c r="O100" s="12">
        <f>H100-M100</f>
        <v>1902.1</v>
      </c>
      <c r="P100" s="12"/>
      <c r="Q100" s="2">
        <v>40</v>
      </c>
      <c r="R100" s="13">
        <f t="shared" si="14"/>
        <v>57.65</v>
      </c>
    </row>
    <row r="101" spans="1:18" x14ac:dyDescent="0.25">
      <c r="A101" s="2" t="s">
        <v>62</v>
      </c>
      <c r="B101" s="2">
        <v>2009</v>
      </c>
      <c r="C101" s="2">
        <v>20</v>
      </c>
      <c r="D101" s="2"/>
      <c r="E101" s="12">
        <v>677</v>
      </c>
      <c r="F101" s="12" t="s">
        <v>28</v>
      </c>
      <c r="G101" s="12"/>
      <c r="H101" s="12">
        <f t="shared" si="11"/>
        <v>677</v>
      </c>
      <c r="I101" s="12"/>
      <c r="J101" s="12">
        <v>50.775000000000006</v>
      </c>
      <c r="K101" s="12">
        <f t="shared" si="15"/>
        <v>33.85</v>
      </c>
      <c r="L101" s="12"/>
      <c r="M101" s="12">
        <f>SUM(J101:L101)</f>
        <v>84.625</v>
      </c>
      <c r="N101" s="2"/>
      <c r="O101" s="12">
        <f>H101-M101</f>
        <v>592.375</v>
      </c>
      <c r="P101" s="12"/>
      <c r="Q101" s="2">
        <v>40</v>
      </c>
      <c r="R101" s="13">
        <f t="shared" si="14"/>
        <v>16.925000000000001</v>
      </c>
    </row>
    <row r="102" spans="1:18" x14ac:dyDescent="0.25">
      <c r="A102" s="2" t="s">
        <v>62</v>
      </c>
      <c r="B102" s="2">
        <v>2010</v>
      </c>
      <c r="C102" s="2">
        <v>20</v>
      </c>
      <c r="D102" s="2"/>
      <c r="E102" s="12">
        <v>1242</v>
      </c>
      <c r="F102" s="2"/>
      <c r="G102" s="12"/>
      <c r="H102" s="12">
        <f>SUM(E102:G102)</f>
        <v>1242</v>
      </c>
      <c r="I102" s="12"/>
      <c r="J102" s="12">
        <v>31.05</v>
      </c>
      <c r="K102" s="12">
        <f t="shared" si="15"/>
        <v>62.1</v>
      </c>
      <c r="L102" s="12"/>
      <c r="M102" s="12">
        <f>SUM(J102:L102)</f>
        <v>93.15</v>
      </c>
      <c r="N102" s="2"/>
      <c r="O102" s="12">
        <f>H102-M102</f>
        <v>1148.8499999999999</v>
      </c>
      <c r="P102" s="12"/>
      <c r="Q102" s="2">
        <v>40</v>
      </c>
      <c r="R102" s="13">
        <f t="shared" si="14"/>
        <v>31.05</v>
      </c>
    </row>
    <row r="103" spans="1:18" x14ac:dyDescent="0.25">
      <c r="A103" s="2" t="s">
        <v>62</v>
      </c>
      <c r="B103" s="2">
        <v>2011</v>
      </c>
      <c r="C103" s="2">
        <v>20</v>
      </c>
      <c r="D103" s="2"/>
      <c r="E103" s="12"/>
      <c r="F103" s="2">
        <v>1242</v>
      </c>
      <c r="G103" s="12"/>
      <c r="H103" s="12">
        <f>SUM(E103:G103)</f>
        <v>1242</v>
      </c>
      <c r="I103" s="12"/>
      <c r="J103" s="12"/>
      <c r="K103" s="12">
        <f>H103/C103*0.5</f>
        <v>31.05</v>
      </c>
      <c r="L103" s="12"/>
      <c r="M103" s="12">
        <f>SUM(J103:L103)</f>
        <v>31.05</v>
      </c>
      <c r="N103" s="2"/>
      <c r="O103" s="12">
        <f>H103-M103</f>
        <v>1210.95</v>
      </c>
      <c r="P103" s="12"/>
      <c r="Q103" s="2">
        <v>40</v>
      </c>
      <c r="R103" s="13">
        <f t="shared" si="14"/>
        <v>31.05</v>
      </c>
    </row>
    <row r="104" spans="1:18" x14ac:dyDescent="0.25">
      <c r="A104" s="2" t="s">
        <v>66</v>
      </c>
      <c r="B104" s="2"/>
      <c r="C104" s="2"/>
      <c r="D104" s="2"/>
      <c r="E104" s="12"/>
      <c r="F104" s="12"/>
      <c r="G104" s="12"/>
      <c r="H104" s="12"/>
      <c r="I104" s="12"/>
      <c r="J104" s="12">
        <v>-3</v>
      </c>
      <c r="K104" s="12"/>
      <c r="L104" s="12"/>
      <c r="M104" s="12">
        <v>-3</v>
      </c>
      <c r="N104" s="2"/>
      <c r="O104" s="2"/>
      <c r="P104" s="2"/>
      <c r="Q104" s="2"/>
      <c r="R104" s="13"/>
    </row>
    <row r="105" spans="1:18" s="1" customFormat="1" ht="12.75" x14ac:dyDescent="0.2">
      <c r="A105" s="18" t="s">
        <v>67</v>
      </c>
      <c r="B105" s="18"/>
      <c r="C105" s="18"/>
      <c r="D105" s="18"/>
      <c r="E105" s="11">
        <f>SUM(E72:E104)</f>
        <v>140482</v>
      </c>
      <c r="F105" s="11">
        <f>SUM(F72:F104)</f>
        <v>1242</v>
      </c>
      <c r="G105" s="11">
        <f>SUM(G72:G104)</f>
        <v>0</v>
      </c>
      <c r="H105" s="11">
        <f>SUM(H72:H104)</f>
        <v>141724</v>
      </c>
      <c r="I105" s="11"/>
      <c r="J105" s="11">
        <f>SUM(J72:J104)</f>
        <v>86189.403571428571</v>
      </c>
      <c r="K105" s="11">
        <f>SUM(K72:K104)</f>
        <v>5327.4642857142862</v>
      </c>
      <c r="L105" s="11"/>
      <c r="M105" s="11">
        <f>SUM(M72:M104)</f>
        <v>91516.867857142846</v>
      </c>
      <c r="N105" s="18"/>
      <c r="O105" s="11">
        <f>SUM(O72:O104)</f>
        <v>50204.132142857139</v>
      </c>
      <c r="P105" s="11"/>
      <c r="Q105" s="18"/>
      <c r="R105" s="11">
        <f>SUM(R72:R104)</f>
        <v>3284.8142857142857</v>
      </c>
    </row>
    <row r="106" spans="1:18" x14ac:dyDescent="0.25">
      <c r="A106" s="2"/>
      <c r="B106" s="2"/>
      <c r="C106" s="2"/>
      <c r="D106" s="2"/>
      <c r="E106" s="12"/>
      <c r="F106" s="12"/>
      <c r="G106" s="12"/>
      <c r="H106" s="12"/>
      <c r="I106" s="12"/>
      <c r="J106" s="12"/>
      <c r="K106" s="12"/>
      <c r="L106" s="12"/>
      <c r="M106" s="12"/>
      <c r="N106" s="2"/>
      <c r="O106" s="2"/>
      <c r="P106" s="2"/>
      <c r="Q106" s="2"/>
      <c r="R106" s="13"/>
    </row>
    <row r="107" spans="1:18" x14ac:dyDescent="0.25">
      <c r="A107" s="2"/>
      <c r="B107" s="2"/>
      <c r="C107" s="2"/>
      <c r="D107" s="2"/>
      <c r="E107" s="12"/>
      <c r="F107" s="12"/>
      <c r="G107" s="12"/>
      <c r="H107" s="12"/>
      <c r="I107" s="12"/>
      <c r="J107" s="12"/>
      <c r="K107" s="12"/>
      <c r="L107" s="12"/>
      <c r="M107" s="12"/>
      <c r="N107" s="2"/>
      <c r="O107" s="2"/>
      <c r="P107" s="2"/>
      <c r="Q107" s="2"/>
      <c r="R107" s="13"/>
    </row>
    <row r="108" spans="1:18" x14ac:dyDescent="0.25">
      <c r="A108" s="2"/>
      <c r="B108" s="2"/>
      <c r="C108" s="2"/>
      <c r="D108" s="2"/>
      <c r="E108" s="12"/>
      <c r="F108" s="12"/>
      <c r="G108" s="12"/>
      <c r="H108" s="12"/>
      <c r="I108" s="12"/>
      <c r="J108" s="12"/>
      <c r="K108" s="12"/>
      <c r="L108" s="12"/>
      <c r="M108" s="12"/>
      <c r="N108" s="2"/>
      <c r="O108" s="2"/>
      <c r="P108" s="2"/>
      <c r="Q108" s="2"/>
      <c r="R108" s="13"/>
    </row>
    <row r="109" spans="1:18" x14ac:dyDescent="0.25">
      <c r="A109" s="18" t="s">
        <v>68</v>
      </c>
      <c r="B109" s="2"/>
      <c r="C109" s="2"/>
      <c r="D109" s="2"/>
      <c r="E109" s="12"/>
      <c r="F109" s="12"/>
      <c r="G109" s="12"/>
      <c r="H109" s="12"/>
      <c r="I109" s="12"/>
      <c r="J109" s="12"/>
      <c r="K109" s="12"/>
      <c r="L109" s="12"/>
      <c r="M109" s="12"/>
      <c r="N109" s="2"/>
      <c r="O109" s="2"/>
      <c r="P109" s="2"/>
      <c r="Q109" s="2"/>
      <c r="R109" s="13"/>
    </row>
    <row r="110" spans="1:18" x14ac:dyDescent="0.25">
      <c r="A110" s="2" t="s">
        <v>69</v>
      </c>
      <c r="B110" s="2">
        <v>1976</v>
      </c>
      <c r="C110" s="16">
        <v>1.4999999999999999E-2</v>
      </c>
      <c r="D110" s="2"/>
      <c r="E110" s="12">
        <v>15180</v>
      </c>
      <c r="F110" s="12"/>
      <c r="G110" s="12"/>
      <c r="H110" s="12">
        <f t="shared" ref="H110:H140" si="16">SUM(E110:G110)</f>
        <v>15180</v>
      </c>
      <c r="I110" s="12"/>
      <c r="J110" s="12">
        <v>7829.4</v>
      </c>
      <c r="K110" s="12">
        <f>H110*C110</f>
        <v>227.7</v>
      </c>
      <c r="L110" s="12"/>
      <c r="M110" s="12">
        <f t="shared" ref="M110:M137" si="17">SUM(J110:L110)</f>
        <v>8057.0999999999995</v>
      </c>
      <c r="N110" s="2"/>
      <c r="O110" s="12">
        <f t="shared" ref="O110:O137" si="18">H110-M110</f>
        <v>7122.9000000000005</v>
      </c>
      <c r="P110" s="12"/>
      <c r="Q110" s="2">
        <v>40</v>
      </c>
      <c r="R110" s="13">
        <f t="shared" ref="R110:R142" si="19">H110/Q110</f>
        <v>379.5</v>
      </c>
    </row>
    <row r="111" spans="1:18" x14ac:dyDescent="0.25">
      <c r="A111" s="2" t="s">
        <v>69</v>
      </c>
      <c r="B111" s="2" t="s">
        <v>64</v>
      </c>
      <c r="C111" s="2">
        <v>35</v>
      </c>
      <c r="D111" s="2"/>
      <c r="E111" s="12">
        <v>910</v>
      </c>
      <c r="F111" s="12"/>
      <c r="G111" s="12"/>
      <c r="H111" s="12">
        <f t="shared" si="16"/>
        <v>910</v>
      </c>
      <c r="I111" s="12"/>
      <c r="J111" s="12">
        <v>758</v>
      </c>
      <c r="K111" s="12">
        <f t="shared" ref="K111:K136" si="20">H111/C111</f>
        <v>26</v>
      </c>
      <c r="L111" s="12"/>
      <c r="M111" s="12">
        <f t="shared" si="17"/>
        <v>784</v>
      </c>
      <c r="N111" s="2"/>
      <c r="O111" s="12">
        <f t="shared" si="18"/>
        <v>126</v>
      </c>
      <c r="P111" s="12"/>
      <c r="Q111" s="2">
        <v>40</v>
      </c>
      <c r="R111" s="13">
        <f t="shared" si="19"/>
        <v>22.75</v>
      </c>
    </row>
    <row r="112" spans="1:18" x14ac:dyDescent="0.25">
      <c r="A112" s="2" t="s">
        <v>69</v>
      </c>
      <c r="B112" s="2">
        <v>1983</v>
      </c>
      <c r="C112" s="2">
        <v>35</v>
      </c>
      <c r="D112" s="2"/>
      <c r="E112" s="12">
        <v>21655</v>
      </c>
      <c r="F112" s="12"/>
      <c r="G112" s="12"/>
      <c r="H112" s="12">
        <f t="shared" si="16"/>
        <v>21655</v>
      </c>
      <c r="I112" s="12"/>
      <c r="J112" s="12">
        <v>17019.428571428572</v>
      </c>
      <c r="K112" s="12">
        <f t="shared" si="20"/>
        <v>618.71428571428567</v>
      </c>
      <c r="L112" s="12"/>
      <c r="M112" s="12">
        <f t="shared" si="17"/>
        <v>17638.142857142859</v>
      </c>
      <c r="N112" s="2"/>
      <c r="O112" s="12">
        <f t="shared" si="18"/>
        <v>4016.8571428571413</v>
      </c>
      <c r="P112" s="12"/>
      <c r="Q112" s="2">
        <v>40</v>
      </c>
      <c r="R112" s="13">
        <f t="shared" si="19"/>
        <v>541.375</v>
      </c>
    </row>
    <row r="113" spans="1:18" x14ac:dyDescent="0.25">
      <c r="A113" s="2" t="s">
        <v>69</v>
      </c>
      <c r="B113" s="2">
        <v>1984</v>
      </c>
      <c r="C113" s="2">
        <v>35</v>
      </c>
      <c r="D113" s="2"/>
      <c r="E113" s="12">
        <v>824</v>
      </c>
      <c r="F113" s="12"/>
      <c r="G113" s="12"/>
      <c r="H113" s="12">
        <f t="shared" si="16"/>
        <v>824</v>
      </c>
      <c r="I113" s="12"/>
      <c r="J113" s="12">
        <v>632.0857142857144</v>
      </c>
      <c r="K113" s="12">
        <f t="shared" si="20"/>
        <v>23.542857142857144</v>
      </c>
      <c r="L113" s="12"/>
      <c r="M113" s="12">
        <f t="shared" si="17"/>
        <v>655.6285714285716</v>
      </c>
      <c r="N113" s="2"/>
      <c r="O113" s="12">
        <f t="shared" si="18"/>
        <v>168.3714285714284</v>
      </c>
      <c r="P113" s="12"/>
      <c r="Q113" s="2">
        <v>40</v>
      </c>
      <c r="R113" s="13">
        <f t="shared" si="19"/>
        <v>20.6</v>
      </c>
    </row>
    <row r="114" spans="1:18" x14ac:dyDescent="0.25">
      <c r="A114" s="2" t="s">
        <v>69</v>
      </c>
      <c r="B114" s="2">
        <v>1985</v>
      </c>
      <c r="C114" s="2">
        <v>35</v>
      </c>
      <c r="D114" s="2"/>
      <c r="E114" s="12">
        <v>996</v>
      </c>
      <c r="F114" s="12"/>
      <c r="G114" s="12"/>
      <c r="H114" s="12">
        <f t="shared" si="16"/>
        <v>996</v>
      </c>
      <c r="I114" s="12"/>
      <c r="J114" s="12">
        <v>717.9142857142856</v>
      </c>
      <c r="K114" s="12">
        <f t="shared" si="20"/>
        <v>28.457142857142856</v>
      </c>
      <c r="L114" s="12"/>
      <c r="M114" s="12">
        <f t="shared" si="17"/>
        <v>746.3714285714284</v>
      </c>
      <c r="N114" s="2"/>
      <c r="O114" s="12">
        <f t="shared" si="18"/>
        <v>249.6285714285716</v>
      </c>
      <c r="P114" s="12"/>
      <c r="Q114" s="2">
        <v>40</v>
      </c>
      <c r="R114" s="13">
        <f t="shared" si="19"/>
        <v>24.9</v>
      </c>
    </row>
    <row r="115" spans="1:18" x14ac:dyDescent="0.25">
      <c r="A115" s="2" t="s">
        <v>69</v>
      </c>
      <c r="B115" s="2">
        <v>1986</v>
      </c>
      <c r="C115" s="2">
        <v>35</v>
      </c>
      <c r="D115" s="2"/>
      <c r="E115" s="12">
        <v>866</v>
      </c>
      <c r="F115" s="12"/>
      <c r="G115" s="12"/>
      <c r="H115" s="12">
        <f t="shared" si="16"/>
        <v>866</v>
      </c>
      <c r="I115" s="12"/>
      <c r="J115" s="12">
        <v>609.48571428571427</v>
      </c>
      <c r="K115" s="12">
        <f t="shared" si="20"/>
        <v>24.742857142857144</v>
      </c>
      <c r="L115" s="12"/>
      <c r="M115" s="12">
        <f t="shared" si="17"/>
        <v>634.2285714285714</v>
      </c>
      <c r="N115" s="2"/>
      <c r="O115" s="12">
        <f t="shared" si="18"/>
        <v>231.7714285714286</v>
      </c>
      <c r="P115" s="12"/>
      <c r="Q115" s="2">
        <v>40</v>
      </c>
      <c r="R115" s="13">
        <f t="shared" si="19"/>
        <v>21.65</v>
      </c>
    </row>
    <row r="116" spans="1:18" x14ac:dyDescent="0.25">
      <c r="A116" s="2" t="s">
        <v>69</v>
      </c>
      <c r="B116" s="2">
        <v>1987</v>
      </c>
      <c r="C116" s="2">
        <v>20</v>
      </c>
      <c r="D116" s="2"/>
      <c r="E116" s="12">
        <v>997</v>
      </c>
      <c r="F116" s="12"/>
      <c r="G116" s="12"/>
      <c r="H116" s="12">
        <f t="shared" si="16"/>
        <v>997</v>
      </c>
      <c r="I116" s="12"/>
      <c r="J116" s="12">
        <v>997</v>
      </c>
      <c r="K116" s="12">
        <v>0</v>
      </c>
      <c r="L116" s="12"/>
      <c r="M116" s="12">
        <f t="shared" si="17"/>
        <v>997</v>
      </c>
      <c r="N116" s="2"/>
      <c r="O116" s="19">
        <f t="shared" si="18"/>
        <v>0</v>
      </c>
      <c r="P116" s="19"/>
      <c r="Q116" s="2">
        <v>40</v>
      </c>
      <c r="R116" s="13">
        <f t="shared" si="19"/>
        <v>24.925000000000001</v>
      </c>
    </row>
    <row r="117" spans="1:18" x14ac:dyDescent="0.25">
      <c r="A117" s="2" t="s">
        <v>69</v>
      </c>
      <c r="B117" s="2">
        <v>1988</v>
      </c>
      <c r="C117" s="2">
        <v>20</v>
      </c>
      <c r="D117" s="2"/>
      <c r="E117" s="12">
        <v>1042</v>
      </c>
      <c r="F117" s="12"/>
      <c r="G117" s="12"/>
      <c r="H117" s="12">
        <f t="shared" si="16"/>
        <v>1042</v>
      </c>
      <c r="I117" s="12"/>
      <c r="J117" s="12">
        <v>1042</v>
      </c>
      <c r="K117" s="12">
        <v>0</v>
      </c>
      <c r="L117" s="12"/>
      <c r="M117" s="12">
        <f t="shared" si="17"/>
        <v>1042</v>
      </c>
      <c r="N117" s="2"/>
      <c r="O117" s="19">
        <f t="shared" si="18"/>
        <v>0</v>
      </c>
      <c r="P117" s="19"/>
      <c r="Q117" s="2">
        <v>40</v>
      </c>
      <c r="R117" s="13">
        <f t="shared" si="19"/>
        <v>26.05</v>
      </c>
    </row>
    <row r="118" spans="1:18" x14ac:dyDescent="0.25">
      <c r="A118" s="2" t="s">
        <v>69</v>
      </c>
      <c r="B118" s="2">
        <v>1989</v>
      </c>
      <c r="C118" s="2">
        <v>20</v>
      </c>
      <c r="D118" s="2"/>
      <c r="E118" s="12">
        <v>838</v>
      </c>
      <c r="F118" s="12"/>
      <c r="G118" s="12"/>
      <c r="H118" s="12">
        <f t="shared" si="16"/>
        <v>838</v>
      </c>
      <c r="I118" s="12"/>
      <c r="J118" s="12">
        <v>838</v>
      </c>
      <c r="K118" s="12">
        <v>0</v>
      </c>
      <c r="L118" s="12"/>
      <c r="M118" s="12">
        <f t="shared" si="17"/>
        <v>838</v>
      </c>
      <c r="N118" s="2"/>
      <c r="O118" s="12">
        <f t="shared" si="18"/>
        <v>0</v>
      </c>
      <c r="P118" s="12"/>
      <c r="Q118" s="2">
        <v>40</v>
      </c>
      <c r="R118" s="13">
        <f t="shared" si="19"/>
        <v>20.95</v>
      </c>
    </row>
    <row r="119" spans="1:18" x14ac:dyDescent="0.25">
      <c r="A119" s="2" t="s">
        <v>69</v>
      </c>
      <c r="B119" s="2">
        <v>1990</v>
      </c>
      <c r="C119" s="2">
        <v>20</v>
      </c>
      <c r="D119" s="2"/>
      <c r="E119" s="12">
        <v>1266</v>
      </c>
      <c r="F119" s="12"/>
      <c r="G119" s="12"/>
      <c r="H119" s="12">
        <f t="shared" si="16"/>
        <v>1266</v>
      </c>
      <c r="I119" s="12"/>
      <c r="J119" s="12">
        <v>1266.3</v>
      </c>
      <c r="K119" s="12"/>
      <c r="L119" s="12"/>
      <c r="M119" s="12">
        <f t="shared" si="17"/>
        <v>1266.3</v>
      </c>
      <c r="N119" s="2"/>
      <c r="O119" s="12">
        <f t="shared" si="18"/>
        <v>-0.29999999999995453</v>
      </c>
      <c r="P119" s="12"/>
      <c r="Q119" s="2">
        <v>40</v>
      </c>
      <c r="R119" s="13">
        <f t="shared" si="19"/>
        <v>31.65</v>
      </c>
    </row>
    <row r="120" spans="1:18" x14ac:dyDescent="0.25">
      <c r="A120" s="2" t="s">
        <v>69</v>
      </c>
      <c r="B120" s="2">
        <v>1991</v>
      </c>
      <c r="C120" s="2">
        <v>20</v>
      </c>
      <c r="D120" s="2"/>
      <c r="E120" s="12">
        <v>1537</v>
      </c>
      <c r="F120" s="12"/>
      <c r="G120" s="12"/>
      <c r="H120" s="12">
        <f t="shared" si="16"/>
        <v>1537</v>
      </c>
      <c r="I120" s="12"/>
      <c r="J120" s="12">
        <v>1499.6999999999998</v>
      </c>
      <c r="K120" s="12">
        <v>37</v>
      </c>
      <c r="L120" s="12"/>
      <c r="M120" s="12">
        <f t="shared" si="17"/>
        <v>1536.6999999999998</v>
      </c>
      <c r="N120" s="2"/>
      <c r="O120" s="12">
        <f t="shared" si="18"/>
        <v>0.3000000000001819</v>
      </c>
      <c r="P120" s="12"/>
      <c r="Q120" s="2">
        <v>40</v>
      </c>
      <c r="R120" s="13">
        <f t="shared" si="19"/>
        <v>38.424999999999997</v>
      </c>
    </row>
    <row r="121" spans="1:18" x14ac:dyDescent="0.25">
      <c r="A121" s="2" t="s">
        <v>70</v>
      </c>
      <c r="B121" s="2">
        <v>1992</v>
      </c>
      <c r="C121" s="2">
        <v>20</v>
      </c>
      <c r="D121" s="2"/>
      <c r="E121" s="12">
        <v>2170</v>
      </c>
      <c r="F121" s="12"/>
      <c r="G121" s="12"/>
      <c r="H121" s="12">
        <f t="shared" si="16"/>
        <v>2170</v>
      </c>
      <c r="I121" s="12"/>
      <c r="J121" s="12">
        <v>2012</v>
      </c>
      <c r="K121" s="12">
        <f t="shared" si="20"/>
        <v>108.5</v>
      </c>
      <c r="L121" s="12"/>
      <c r="M121" s="12">
        <f t="shared" si="17"/>
        <v>2120.5</v>
      </c>
      <c r="N121" s="2"/>
      <c r="O121" s="12">
        <f t="shared" si="18"/>
        <v>49.5</v>
      </c>
      <c r="P121" s="12"/>
      <c r="Q121" s="2">
        <v>40</v>
      </c>
      <c r="R121" s="13">
        <f t="shared" si="19"/>
        <v>54.25</v>
      </c>
    </row>
    <row r="122" spans="1:18" x14ac:dyDescent="0.25">
      <c r="A122" s="2" t="s">
        <v>71</v>
      </c>
      <c r="B122" s="2">
        <v>1993</v>
      </c>
      <c r="C122" s="2">
        <v>20</v>
      </c>
      <c r="D122" s="2"/>
      <c r="E122" s="12">
        <v>1447</v>
      </c>
      <c r="F122" s="12"/>
      <c r="G122" s="12"/>
      <c r="H122" s="12">
        <f t="shared" si="16"/>
        <v>1447</v>
      </c>
      <c r="I122" s="12"/>
      <c r="J122" s="12">
        <v>1299.6999999999998</v>
      </c>
      <c r="K122" s="12">
        <f t="shared" si="20"/>
        <v>72.349999999999994</v>
      </c>
      <c r="L122" s="12"/>
      <c r="M122" s="12">
        <f t="shared" si="17"/>
        <v>1372.0499999999997</v>
      </c>
      <c r="N122" s="2"/>
      <c r="O122" s="12">
        <f t="shared" si="18"/>
        <v>74.950000000000273</v>
      </c>
      <c r="P122" s="12"/>
      <c r="Q122" s="2">
        <v>40</v>
      </c>
      <c r="R122" s="13">
        <f t="shared" si="19"/>
        <v>36.174999999999997</v>
      </c>
    </row>
    <row r="123" spans="1:18" x14ac:dyDescent="0.25">
      <c r="A123" s="2" t="s">
        <v>72</v>
      </c>
      <c r="B123" s="2">
        <v>1994</v>
      </c>
      <c r="C123" s="2">
        <v>20</v>
      </c>
      <c r="D123" s="2"/>
      <c r="E123" s="12">
        <v>2260</v>
      </c>
      <c r="F123" s="12"/>
      <c r="G123" s="12"/>
      <c r="H123" s="12">
        <f t="shared" si="16"/>
        <v>2260</v>
      </c>
      <c r="I123" s="12"/>
      <c r="J123" s="12">
        <v>1921</v>
      </c>
      <c r="K123" s="12">
        <f t="shared" si="20"/>
        <v>113</v>
      </c>
      <c r="L123" s="12"/>
      <c r="M123" s="12">
        <f t="shared" si="17"/>
        <v>2034</v>
      </c>
      <c r="N123" s="2"/>
      <c r="O123" s="12">
        <f t="shared" si="18"/>
        <v>226</v>
      </c>
      <c r="P123" s="12"/>
      <c r="Q123" s="2">
        <v>40</v>
      </c>
      <c r="R123" s="13">
        <f t="shared" si="19"/>
        <v>56.5</v>
      </c>
    </row>
    <row r="124" spans="1:18" x14ac:dyDescent="0.25">
      <c r="A124" s="2" t="s">
        <v>73</v>
      </c>
      <c r="B124" s="14">
        <v>34639</v>
      </c>
      <c r="C124" s="2">
        <v>20</v>
      </c>
      <c r="D124" s="2"/>
      <c r="E124" s="12">
        <v>3508</v>
      </c>
      <c r="F124" s="12"/>
      <c r="G124" s="12"/>
      <c r="H124" s="12">
        <f t="shared" si="16"/>
        <v>3508</v>
      </c>
      <c r="I124" s="12"/>
      <c r="J124" s="12">
        <v>2832.8</v>
      </c>
      <c r="K124" s="12">
        <f t="shared" si="20"/>
        <v>175.4</v>
      </c>
      <c r="L124" s="12"/>
      <c r="M124" s="12">
        <f t="shared" si="17"/>
        <v>3008.2000000000003</v>
      </c>
      <c r="N124" s="2"/>
      <c r="O124" s="12">
        <f t="shared" si="18"/>
        <v>499.79999999999973</v>
      </c>
      <c r="P124" s="12"/>
      <c r="Q124" s="2">
        <v>40</v>
      </c>
      <c r="R124" s="13">
        <f t="shared" si="19"/>
        <v>87.7</v>
      </c>
    </row>
    <row r="125" spans="1:18" x14ac:dyDescent="0.25">
      <c r="A125" s="2" t="s">
        <v>74</v>
      </c>
      <c r="B125" s="2">
        <v>1995</v>
      </c>
      <c r="C125" s="2">
        <v>20</v>
      </c>
      <c r="D125" s="2"/>
      <c r="E125" s="12">
        <v>2441</v>
      </c>
      <c r="F125" s="12"/>
      <c r="G125" s="12"/>
      <c r="H125" s="12">
        <f t="shared" si="16"/>
        <v>2441</v>
      </c>
      <c r="I125" s="12"/>
      <c r="J125" s="12">
        <v>1891.1</v>
      </c>
      <c r="K125" s="12">
        <f t="shared" si="20"/>
        <v>122.05</v>
      </c>
      <c r="L125" s="12"/>
      <c r="M125" s="12">
        <f t="shared" si="17"/>
        <v>2013.1499999999999</v>
      </c>
      <c r="N125" s="2"/>
      <c r="O125" s="12">
        <f t="shared" si="18"/>
        <v>427.85000000000014</v>
      </c>
      <c r="P125" s="12"/>
      <c r="Q125" s="2">
        <v>40</v>
      </c>
      <c r="R125" s="13">
        <f t="shared" si="19"/>
        <v>61.024999999999999</v>
      </c>
    </row>
    <row r="126" spans="1:18" x14ac:dyDescent="0.25">
      <c r="A126" s="2" t="s">
        <v>75</v>
      </c>
      <c r="B126" s="2">
        <v>1995</v>
      </c>
      <c r="C126" s="2">
        <v>20</v>
      </c>
      <c r="D126" s="2"/>
      <c r="E126" s="12">
        <v>23254</v>
      </c>
      <c r="F126" s="12"/>
      <c r="G126" s="12"/>
      <c r="H126" s="12">
        <f t="shared" si="16"/>
        <v>23254</v>
      </c>
      <c r="I126" s="12"/>
      <c r="J126" s="12">
        <v>18605.400000000001</v>
      </c>
      <c r="K126" s="12">
        <f t="shared" si="20"/>
        <v>1162.7</v>
      </c>
      <c r="L126" s="12"/>
      <c r="M126" s="12">
        <f t="shared" si="17"/>
        <v>19768.100000000002</v>
      </c>
      <c r="N126" s="2"/>
      <c r="O126" s="12">
        <f t="shared" si="18"/>
        <v>3485.8999999999978</v>
      </c>
      <c r="P126" s="12"/>
      <c r="Q126" s="2">
        <v>40</v>
      </c>
      <c r="R126" s="13">
        <f t="shared" si="19"/>
        <v>581.35</v>
      </c>
    </row>
    <row r="127" spans="1:18" x14ac:dyDescent="0.25">
      <c r="A127" s="2" t="s">
        <v>69</v>
      </c>
      <c r="B127" s="2">
        <v>1996</v>
      </c>
      <c r="C127" s="2">
        <v>20</v>
      </c>
      <c r="D127" s="2"/>
      <c r="E127" s="12">
        <v>3074</v>
      </c>
      <c r="F127" s="12"/>
      <c r="G127" s="12"/>
      <c r="H127" s="12">
        <f t="shared" si="16"/>
        <v>3074</v>
      </c>
      <c r="I127" s="12"/>
      <c r="J127" s="12">
        <v>2230.3999999999996</v>
      </c>
      <c r="K127" s="12">
        <f t="shared" si="20"/>
        <v>153.69999999999999</v>
      </c>
      <c r="L127" s="12"/>
      <c r="M127" s="12">
        <f t="shared" si="17"/>
        <v>2384.0999999999995</v>
      </c>
      <c r="N127" s="2"/>
      <c r="O127" s="12">
        <f t="shared" si="18"/>
        <v>689.90000000000055</v>
      </c>
      <c r="P127" s="12"/>
      <c r="Q127" s="2">
        <v>40</v>
      </c>
      <c r="R127" s="13">
        <f t="shared" si="19"/>
        <v>76.849999999999994</v>
      </c>
    </row>
    <row r="128" spans="1:18" x14ac:dyDescent="0.25">
      <c r="A128" s="2" t="s">
        <v>69</v>
      </c>
      <c r="B128" s="2">
        <v>1997</v>
      </c>
      <c r="C128" s="2">
        <v>20</v>
      </c>
      <c r="D128" s="2"/>
      <c r="E128" s="12">
        <v>2712</v>
      </c>
      <c r="F128" s="12"/>
      <c r="G128" s="12"/>
      <c r="H128" s="12">
        <f t="shared" si="16"/>
        <v>2712</v>
      </c>
      <c r="I128" s="12"/>
      <c r="J128" s="12">
        <v>1832.1999999999998</v>
      </c>
      <c r="K128" s="12">
        <f t="shared" si="20"/>
        <v>135.6</v>
      </c>
      <c r="L128" s="12"/>
      <c r="M128" s="12">
        <f t="shared" si="17"/>
        <v>1967.7999999999997</v>
      </c>
      <c r="N128" s="2"/>
      <c r="O128" s="12">
        <f t="shared" si="18"/>
        <v>744.20000000000027</v>
      </c>
      <c r="P128" s="12"/>
      <c r="Q128" s="2">
        <v>40</v>
      </c>
      <c r="R128" s="13">
        <f t="shared" si="19"/>
        <v>67.8</v>
      </c>
    </row>
    <row r="129" spans="1:18" x14ac:dyDescent="0.25">
      <c r="A129" s="2" t="s">
        <v>69</v>
      </c>
      <c r="B129" s="2">
        <v>1998</v>
      </c>
      <c r="C129" s="2">
        <v>20</v>
      </c>
      <c r="D129" s="2"/>
      <c r="E129" s="12">
        <v>2852</v>
      </c>
      <c r="F129" s="12"/>
      <c r="G129" s="12"/>
      <c r="H129" s="12">
        <f t="shared" si="16"/>
        <v>2852</v>
      </c>
      <c r="I129" s="12"/>
      <c r="J129" s="12">
        <v>1783.1999999999998</v>
      </c>
      <c r="K129" s="12">
        <f t="shared" si="20"/>
        <v>142.6</v>
      </c>
      <c r="L129" s="12"/>
      <c r="M129" s="12">
        <f t="shared" si="17"/>
        <v>1925.7999999999997</v>
      </c>
      <c r="N129" s="2"/>
      <c r="O129" s="12">
        <f t="shared" si="18"/>
        <v>926.20000000000027</v>
      </c>
      <c r="P129" s="12"/>
      <c r="Q129" s="2">
        <v>40</v>
      </c>
      <c r="R129" s="13">
        <f t="shared" si="19"/>
        <v>71.3</v>
      </c>
    </row>
    <row r="130" spans="1:18" x14ac:dyDescent="0.25">
      <c r="A130" s="2" t="s">
        <v>76</v>
      </c>
      <c r="B130" s="2">
        <v>1999</v>
      </c>
      <c r="C130" s="2">
        <v>10</v>
      </c>
      <c r="D130" s="2"/>
      <c r="E130" s="12">
        <v>3535</v>
      </c>
      <c r="F130" s="12"/>
      <c r="G130" s="12"/>
      <c r="H130" s="12">
        <f t="shared" si="16"/>
        <v>3535</v>
      </c>
      <c r="I130" s="12"/>
      <c r="J130" s="12">
        <v>3535</v>
      </c>
      <c r="K130" s="12">
        <v>0</v>
      </c>
      <c r="L130" s="12"/>
      <c r="M130" s="12">
        <f t="shared" si="17"/>
        <v>3535</v>
      </c>
      <c r="N130" s="2"/>
      <c r="O130" s="12">
        <f t="shared" si="18"/>
        <v>0</v>
      </c>
      <c r="P130" s="12"/>
      <c r="Q130" s="2">
        <v>40</v>
      </c>
      <c r="R130" s="13">
        <f t="shared" si="19"/>
        <v>88.375</v>
      </c>
    </row>
    <row r="131" spans="1:18" x14ac:dyDescent="0.25">
      <c r="A131" s="2" t="s">
        <v>69</v>
      </c>
      <c r="B131" s="2">
        <v>2000</v>
      </c>
      <c r="C131" s="2">
        <v>10</v>
      </c>
      <c r="D131" s="2"/>
      <c r="E131" s="12">
        <v>3033</v>
      </c>
      <c r="F131" s="2"/>
      <c r="G131" s="12"/>
      <c r="H131" s="12">
        <f t="shared" si="16"/>
        <v>3033</v>
      </c>
      <c r="I131" s="12"/>
      <c r="J131" s="12">
        <v>3033.3</v>
      </c>
      <c r="K131" s="12">
        <v>0</v>
      </c>
      <c r="L131" s="12"/>
      <c r="M131" s="12">
        <f t="shared" si="17"/>
        <v>3033.3</v>
      </c>
      <c r="N131" s="2"/>
      <c r="O131" s="12">
        <f t="shared" si="18"/>
        <v>-0.3000000000001819</v>
      </c>
      <c r="P131" s="12"/>
      <c r="Q131" s="2">
        <v>40</v>
      </c>
      <c r="R131" s="13">
        <f t="shared" si="19"/>
        <v>75.825000000000003</v>
      </c>
    </row>
    <row r="132" spans="1:18" x14ac:dyDescent="0.25">
      <c r="A132" s="2" t="s">
        <v>69</v>
      </c>
      <c r="B132" s="2">
        <v>2001</v>
      </c>
      <c r="C132" s="2">
        <v>10</v>
      </c>
      <c r="D132" s="2"/>
      <c r="E132" s="12">
        <v>3173</v>
      </c>
      <c r="F132" s="2"/>
      <c r="G132" s="12"/>
      <c r="H132" s="12">
        <f t="shared" si="16"/>
        <v>3173</v>
      </c>
      <c r="I132" s="12"/>
      <c r="J132" s="12">
        <v>2855.6000000000004</v>
      </c>
      <c r="K132" s="12">
        <f t="shared" si="20"/>
        <v>317.3</v>
      </c>
      <c r="L132" s="12"/>
      <c r="M132" s="12">
        <f t="shared" si="17"/>
        <v>3172.9000000000005</v>
      </c>
      <c r="N132" s="2"/>
      <c r="O132" s="12">
        <f t="shared" si="18"/>
        <v>9.9999999999454303E-2</v>
      </c>
      <c r="P132" s="12"/>
      <c r="Q132" s="2">
        <v>40</v>
      </c>
      <c r="R132" s="13">
        <f t="shared" si="19"/>
        <v>79.325000000000003</v>
      </c>
    </row>
    <row r="133" spans="1:18" x14ac:dyDescent="0.25">
      <c r="A133" s="2" t="s">
        <v>69</v>
      </c>
      <c r="B133" s="2">
        <v>2002</v>
      </c>
      <c r="C133" s="2">
        <v>10</v>
      </c>
      <c r="D133" s="2"/>
      <c r="E133" s="12">
        <v>3042</v>
      </c>
      <c r="F133" s="2"/>
      <c r="G133" s="12"/>
      <c r="H133" s="12">
        <f t="shared" si="16"/>
        <v>3042</v>
      </c>
      <c r="I133" s="12"/>
      <c r="J133" s="12">
        <v>2585.3999999999996</v>
      </c>
      <c r="K133" s="12">
        <f t="shared" si="20"/>
        <v>304.2</v>
      </c>
      <c r="L133" s="12"/>
      <c r="M133" s="12">
        <f t="shared" si="17"/>
        <v>2889.5999999999995</v>
      </c>
      <c r="N133" s="2"/>
      <c r="O133" s="12">
        <f t="shared" si="18"/>
        <v>152.40000000000055</v>
      </c>
      <c r="P133" s="12"/>
      <c r="Q133" s="2">
        <v>40</v>
      </c>
      <c r="R133" s="13">
        <f t="shared" si="19"/>
        <v>76.05</v>
      </c>
    </row>
    <row r="134" spans="1:18" x14ac:dyDescent="0.25">
      <c r="A134" s="2" t="s">
        <v>69</v>
      </c>
      <c r="B134" s="2">
        <v>2003</v>
      </c>
      <c r="C134" s="2">
        <v>10</v>
      </c>
      <c r="D134" s="2"/>
      <c r="E134" s="12">
        <v>1460</v>
      </c>
      <c r="F134" s="2"/>
      <c r="G134" s="12"/>
      <c r="H134" s="12">
        <f t="shared" si="16"/>
        <v>1460</v>
      </c>
      <c r="I134" s="12"/>
      <c r="J134" s="12">
        <v>1095</v>
      </c>
      <c r="K134" s="12">
        <f t="shared" si="20"/>
        <v>146</v>
      </c>
      <c r="L134" s="12"/>
      <c r="M134" s="12">
        <f t="shared" si="17"/>
        <v>1241</v>
      </c>
      <c r="N134" s="2"/>
      <c r="O134" s="12">
        <f t="shared" si="18"/>
        <v>219</v>
      </c>
      <c r="P134" s="12"/>
      <c r="Q134" s="2">
        <v>40</v>
      </c>
      <c r="R134" s="13">
        <f t="shared" si="19"/>
        <v>36.5</v>
      </c>
    </row>
    <row r="135" spans="1:18" x14ac:dyDescent="0.25">
      <c r="A135" s="2" t="s">
        <v>69</v>
      </c>
      <c r="B135" s="2">
        <v>2004</v>
      </c>
      <c r="C135" s="2">
        <v>10</v>
      </c>
      <c r="D135" s="2"/>
      <c r="E135" s="12">
        <v>2549</v>
      </c>
      <c r="F135" s="12"/>
      <c r="G135" s="12"/>
      <c r="H135" s="12">
        <f t="shared" si="16"/>
        <v>2549</v>
      </c>
      <c r="I135" s="12"/>
      <c r="J135" s="12">
        <v>1656.8000000000002</v>
      </c>
      <c r="K135" s="12">
        <f t="shared" si="20"/>
        <v>254.9</v>
      </c>
      <c r="L135" s="12"/>
      <c r="M135" s="12">
        <f t="shared" si="17"/>
        <v>1911.7000000000003</v>
      </c>
      <c r="N135" s="2"/>
      <c r="O135" s="12">
        <f t="shared" si="18"/>
        <v>637.29999999999973</v>
      </c>
      <c r="P135" s="12"/>
      <c r="Q135" s="2">
        <v>40</v>
      </c>
      <c r="R135" s="13">
        <f t="shared" si="19"/>
        <v>63.725000000000001</v>
      </c>
    </row>
    <row r="136" spans="1:18" x14ac:dyDescent="0.25">
      <c r="A136" s="2" t="s">
        <v>69</v>
      </c>
      <c r="B136" s="2">
        <v>2005</v>
      </c>
      <c r="C136" s="2">
        <v>10</v>
      </c>
      <c r="D136" s="2"/>
      <c r="E136" s="12">
        <v>3982</v>
      </c>
      <c r="F136" s="2"/>
      <c r="G136" s="12"/>
      <c r="H136" s="12">
        <f t="shared" si="16"/>
        <v>3982</v>
      </c>
      <c r="I136" s="12"/>
      <c r="J136" s="12">
        <v>2190.4</v>
      </c>
      <c r="K136" s="12">
        <f t="shared" si="20"/>
        <v>398.2</v>
      </c>
      <c r="L136" s="12"/>
      <c r="M136" s="12">
        <f t="shared" si="17"/>
        <v>2588.6</v>
      </c>
      <c r="N136" s="2"/>
      <c r="O136" s="12">
        <f t="shared" si="18"/>
        <v>1393.4</v>
      </c>
      <c r="P136" s="12"/>
      <c r="Q136" s="2">
        <v>40</v>
      </c>
      <c r="R136" s="13">
        <f t="shared" si="19"/>
        <v>99.55</v>
      </c>
    </row>
    <row r="137" spans="1:18" x14ac:dyDescent="0.25">
      <c r="A137" s="2" t="s">
        <v>69</v>
      </c>
      <c r="B137" s="2">
        <v>2006</v>
      </c>
      <c r="C137" s="2">
        <v>10</v>
      </c>
      <c r="D137" s="2"/>
      <c r="E137" s="12">
        <v>4331</v>
      </c>
      <c r="F137" s="2"/>
      <c r="G137" s="12"/>
      <c r="H137" s="12">
        <f t="shared" si="16"/>
        <v>4331</v>
      </c>
      <c r="I137" s="12"/>
      <c r="J137" s="12">
        <v>1949.1999999999998</v>
      </c>
      <c r="K137" s="12">
        <f>H137/C137</f>
        <v>433.1</v>
      </c>
      <c r="L137" s="12"/>
      <c r="M137" s="12">
        <f t="shared" si="17"/>
        <v>2382.2999999999997</v>
      </c>
      <c r="N137" s="2"/>
      <c r="O137" s="12">
        <f t="shared" si="18"/>
        <v>1948.7000000000003</v>
      </c>
      <c r="P137" s="12"/>
      <c r="Q137" s="2">
        <v>40</v>
      </c>
      <c r="R137" s="13">
        <f t="shared" si="19"/>
        <v>108.27500000000001</v>
      </c>
    </row>
    <row r="138" spans="1:18" x14ac:dyDescent="0.25">
      <c r="A138" s="2" t="s">
        <v>69</v>
      </c>
      <c r="B138" s="2">
        <v>2007</v>
      </c>
      <c r="C138" s="2">
        <v>10</v>
      </c>
      <c r="D138" s="2"/>
      <c r="E138" s="12">
        <v>3352</v>
      </c>
      <c r="F138" s="15"/>
      <c r="G138" s="12"/>
      <c r="H138" s="12">
        <f t="shared" si="16"/>
        <v>3352</v>
      </c>
      <c r="I138" s="12"/>
      <c r="J138" s="12">
        <v>1173.4000000000001</v>
      </c>
      <c r="K138" s="12">
        <f>H138/C138</f>
        <v>335.2</v>
      </c>
      <c r="L138" s="12"/>
      <c r="M138" s="12">
        <f>SUM(J138:L138)</f>
        <v>1508.6000000000001</v>
      </c>
      <c r="N138" s="2"/>
      <c r="O138" s="12">
        <f>H138-M138</f>
        <v>1843.3999999999999</v>
      </c>
      <c r="P138" s="12"/>
      <c r="Q138" s="2">
        <v>40</v>
      </c>
      <c r="R138" s="13">
        <f t="shared" si="19"/>
        <v>83.8</v>
      </c>
    </row>
    <row r="139" spans="1:18" x14ac:dyDescent="0.25">
      <c r="A139" s="2" t="s">
        <v>69</v>
      </c>
      <c r="B139" s="2">
        <v>2008</v>
      </c>
      <c r="C139" s="2">
        <v>10</v>
      </c>
      <c r="D139" s="2"/>
      <c r="E139" s="12">
        <v>3568</v>
      </c>
      <c r="F139" s="2"/>
      <c r="G139" s="12"/>
      <c r="H139" s="12">
        <f t="shared" si="16"/>
        <v>3568</v>
      </c>
      <c r="I139" s="12"/>
      <c r="J139" s="12">
        <v>891.59999999999991</v>
      </c>
      <c r="K139" s="12">
        <f>H139/C139</f>
        <v>356.8</v>
      </c>
      <c r="L139" s="12"/>
      <c r="M139" s="12">
        <f>SUM(J139:L139)</f>
        <v>1248.3999999999999</v>
      </c>
      <c r="N139" s="2"/>
      <c r="O139" s="12">
        <f>H139-M139</f>
        <v>2319.6000000000004</v>
      </c>
      <c r="P139" s="12"/>
      <c r="Q139" s="2">
        <v>40</v>
      </c>
      <c r="R139" s="13">
        <f t="shared" si="19"/>
        <v>89.2</v>
      </c>
    </row>
    <row r="140" spans="1:18" x14ac:dyDescent="0.25">
      <c r="A140" s="2" t="s">
        <v>69</v>
      </c>
      <c r="B140" s="2">
        <v>2009</v>
      </c>
      <c r="C140" s="2">
        <v>10</v>
      </c>
      <c r="D140" s="2"/>
      <c r="E140" s="12">
        <v>997</v>
      </c>
      <c r="F140" s="2" t="s">
        <v>28</v>
      </c>
      <c r="G140" s="12"/>
      <c r="H140" s="12">
        <f t="shared" si="16"/>
        <v>997</v>
      </c>
      <c r="I140" s="12"/>
      <c r="J140" s="12">
        <v>104.7</v>
      </c>
      <c r="K140" s="12">
        <f>H140/C140</f>
        <v>99.7</v>
      </c>
      <c r="L140" s="12"/>
      <c r="M140" s="12">
        <f>SUM(J140:L140)</f>
        <v>204.4</v>
      </c>
      <c r="N140" s="2"/>
      <c r="O140" s="12">
        <f>H140-M140</f>
        <v>792.6</v>
      </c>
      <c r="P140" s="12"/>
      <c r="Q140" s="2">
        <v>40</v>
      </c>
      <c r="R140" s="13">
        <f t="shared" si="19"/>
        <v>24.925000000000001</v>
      </c>
    </row>
    <row r="141" spans="1:18" x14ac:dyDescent="0.25">
      <c r="A141" s="2" t="s">
        <v>69</v>
      </c>
      <c r="B141" s="2">
        <v>2010</v>
      </c>
      <c r="C141" s="2">
        <v>10</v>
      </c>
      <c r="D141" s="2"/>
      <c r="E141" s="15">
        <v>1830</v>
      </c>
      <c r="F141" s="2"/>
      <c r="G141" s="12"/>
      <c r="H141" s="12">
        <f>SUM(E141:G141)</f>
        <v>1830</v>
      </c>
      <c r="I141" s="12"/>
      <c r="J141" s="12">
        <v>91.5</v>
      </c>
      <c r="K141" s="12">
        <f>H141/C141</f>
        <v>183</v>
      </c>
      <c r="L141" s="12"/>
      <c r="M141" s="12">
        <f>SUM(J141:L141)</f>
        <v>274.5</v>
      </c>
      <c r="N141" s="2"/>
      <c r="O141" s="12">
        <f>H141-M141</f>
        <v>1555.5</v>
      </c>
      <c r="P141" s="12"/>
      <c r="Q141" s="2">
        <v>40</v>
      </c>
      <c r="R141" s="13">
        <f t="shared" si="19"/>
        <v>45.75</v>
      </c>
    </row>
    <row r="142" spans="1:18" x14ac:dyDescent="0.25">
      <c r="A142" s="2" t="s">
        <v>69</v>
      </c>
      <c r="B142" s="2">
        <v>2011</v>
      </c>
      <c r="C142" s="2">
        <v>10</v>
      </c>
      <c r="D142" s="2"/>
      <c r="E142" s="15"/>
      <c r="F142" s="2">
        <v>3302</v>
      </c>
      <c r="G142" s="12"/>
      <c r="H142" s="12">
        <f>SUM(E142:G142)</f>
        <v>3302</v>
      </c>
      <c r="I142" s="12"/>
      <c r="J142" s="12"/>
      <c r="K142" s="12">
        <f>H142/C142*0.5</f>
        <v>165.1</v>
      </c>
      <c r="L142" s="12"/>
      <c r="M142" s="12">
        <f>SUM(J142:L142)</f>
        <v>165.1</v>
      </c>
      <c r="N142" s="2"/>
      <c r="O142" s="12">
        <f>H142-M142</f>
        <v>3136.9</v>
      </c>
      <c r="P142" s="12"/>
      <c r="Q142" s="2">
        <v>40</v>
      </c>
      <c r="R142" s="13">
        <f t="shared" si="19"/>
        <v>82.55</v>
      </c>
    </row>
    <row r="143" spans="1:18" x14ac:dyDescent="0.25">
      <c r="A143" s="2"/>
      <c r="B143" s="2"/>
      <c r="C143" s="2"/>
      <c r="D143" s="2"/>
      <c r="E143" s="12"/>
      <c r="F143" s="12"/>
      <c r="G143" s="12"/>
      <c r="H143" s="12"/>
      <c r="I143" s="12"/>
      <c r="J143" s="12">
        <v>-5</v>
      </c>
      <c r="K143" s="12"/>
      <c r="L143" s="12"/>
      <c r="M143" s="12">
        <v>-5</v>
      </c>
      <c r="N143" s="2"/>
      <c r="O143" s="12">
        <v>-5</v>
      </c>
      <c r="P143" s="12"/>
      <c r="Q143" s="2"/>
      <c r="R143" s="13"/>
    </row>
    <row r="144" spans="1:18" s="1" customFormat="1" ht="12.75" x14ac:dyDescent="0.2">
      <c r="A144" s="18" t="s">
        <v>77</v>
      </c>
      <c r="B144" s="18"/>
      <c r="C144" s="18"/>
      <c r="D144" s="18"/>
      <c r="E144" s="11">
        <f>SUM(E110:E143)</f>
        <v>124681</v>
      </c>
      <c r="F144" s="11">
        <f>SUM(F110:F143)</f>
        <v>3302</v>
      </c>
      <c r="G144" s="11">
        <f>SUM(G110:G143)</f>
        <v>0</v>
      </c>
      <c r="H144" s="11">
        <f>SUM(H110:H143)</f>
        <v>127983</v>
      </c>
      <c r="I144" s="11"/>
      <c r="J144" s="11">
        <f>SUM(J110:J143)</f>
        <v>88774.014285714278</v>
      </c>
      <c r="K144" s="11">
        <f>SUM(K110:K143)</f>
        <v>6165.5571428571429</v>
      </c>
      <c r="L144" s="11">
        <f>SUM(L110:L143)</f>
        <v>0</v>
      </c>
      <c r="M144" s="11">
        <f>SUM(M110:M143)</f>
        <v>94939.571428571449</v>
      </c>
      <c r="N144" s="11" t="s">
        <v>28</v>
      </c>
      <c r="O144" s="11">
        <f>SUM(O110:O143)</f>
        <v>33033.42857142858</v>
      </c>
      <c r="P144" s="11"/>
      <c r="Q144" s="18"/>
      <c r="R144" s="11">
        <f>SUM(R110:R143)</f>
        <v>3199.5750000000007</v>
      </c>
    </row>
    <row r="145" spans="1:18" x14ac:dyDescent="0.25">
      <c r="A145" s="2"/>
      <c r="B145" s="2"/>
      <c r="C145" s="2"/>
      <c r="D145" s="2"/>
      <c r="E145" s="12"/>
      <c r="F145" s="12"/>
      <c r="G145" s="12"/>
      <c r="H145" s="12"/>
      <c r="I145" s="12"/>
      <c r="J145" s="12"/>
      <c r="K145" s="12"/>
      <c r="L145" s="12"/>
      <c r="M145" s="12"/>
      <c r="N145" s="2"/>
      <c r="O145" s="2"/>
      <c r="P145" s="2"/>
      <c r="Q145" s="2"/>
      <c r="R145" s="13"/>
    </row>
    <row r="146" spans="1:18" x14ac:dyDescent="0.25">
      <c r="A146" s="2"/>
      <c r="B146" s="2"/>
      <c r="C146" s="2"/>
      <c r="D146" s="2"/>
      <c r="E146" s="12"/>
      <c r="F146" s="12"/>
      <c r="G146" s="12"/>
      <c r="H146" s="12"/>
      <c r="I146" s="12"/>
      <c r="J146" s="12"/>
      <c r="K146" s="12"/>
      <c r="L146" s="12"/>
      <c r="M146" s="12"/>
      <c r="N146" s="2"/>
      <c r="O146" s="2"/>
      <c r="P146" s="2"/>
      <c r="Q146" s="2"/>
      <c r="R146" s="13"/>
    </row>
    <row r="147" spans="1:18" x14ac:dyDescent="0.25">
      <c r="A147" s="2"/>
      <c r="B147" s="2"/>
      <c r="C147" s="2"/>
      <c r="D147" s="2"/>
      <c r="E147" s="12"/>
      <c r="F147" s="12"/>
      <c r="G147" s="12"/>
      <c r="H147" s="12"/>
      <c r="I147" s="12"/>
      <c r="J147" s="12"/>
      <c r="K147" s="12"/>
      <c r="L147" s="12"/>
      <c r="M147" s="12"/>
      <c r="N147" s="2"/>
      <c r="O147" s="2"/>
      <c r="P147" s="2"/>
      <c r="Q147" s="2"/>
      <c r="R147" s="13"/>
    </row>
    <row r="148" spans="1:18" x14ac:dyDescent="0.25">
      <c r="A148" s="10" t="s">
        <v>78</v>
      </c>
      <c r="B148" s="2"/>
      <c r="C148" s="2"/>
      <c r="D148" s="2"/>
      <c r="E148" s="12"/>
      <c r="F148" s="12"/>
      <c r="G148" s="12"/>
      <c r="H148" s="12"/>
      <c r="I148" s="12"/>
      <c r="J148" s="12"/>
      <c r="K148" s="12"/>
      <c r="L148" s="12"/>
      <c r="M148" s="12"/>
      <c r="N148" s="2"/>
      <c r="O148" s="2"/>
      <c r="P148" s="2"/>
      <c r="Q148" s="2"/>
      <c r="R148" s="13"/>
    </row>
    <row r="149" spans="1:18" x14ac:dyDescent="0.25">
      <c r="A149" s="2" t="s">
        <v>79</v>
      </c>
      <c r="B149" s="2">
        <v>1978</v>
      </c>
      <c r="C149" s="16">
        <v>1.4999999999999999E-2</v>
      </c>
      <c r="D149" s="2"/>
      <c r="E149" s="12">
        <v>21614</v>
      </c>
      <c r="F149" s="12"/>
      <c r="G149" s="12"/>
      <c r="H149" s="12">
        <f t="shared" ref="H149:H177" si="21">SUM(E149:G149)</f>
        <v>21614</v>
      </c>
      <c r="I149" s="12"/>
      <c r="J149" s="12">
        <v>10592.419999999998</v>
      </c>
      <c r="K149" s="12">
        <f>H149*C149</f>
        <v>324.20999999999998</v>
      </c>
      <c r="L149" s="12"/>
      <c r="M149" s="12">
        <f t="shared" ref="M149:M179" si="22">SUM(J149:L149)</f>
        <v>10916.629999999997</v>
      </c>
      <c r="N149" s="2"/>
      <c r="O149" s="12">
        <f t="shared" ref="O149:O179" si="23">H149-M149</f>
        <v>10697.370000000003</v>
      </c>
      <c r="P149" s="12"/>
      <c r="Q149" s="2">
        <v>45</v>
      </c>
      <c r="R149" s="13">
        <f t="shared" ref="R149:R179" si="24">H149/Q149</f>
        <v>480.31111111111113</v>
      </c>
    </row>
    <row r="150" spans="1:18" x14ac:dyDescent="0.25">
      <c r="A150" s="2" t="s">
        <v>79</v>
      </c>
      <c r="B150" s="2" t="s">
        <v>80</v>
      </c>
      <c r="C150" s="2">
        <v>35</v>
      </c>
      <c r="D150" s="2"/>
      <c r="E150" s="12">
        <v>2012</v>
      </c>
      <c r="F150" s="12"/>
      <c r="G150" s="12"/>
      <c r="H150" s="12">
        <f t="shared" si="21"/>
        <v>2012</v>
      </c>
      <c r="I150" s="12"/>
      <c r="J150" s="12">
        <v>1667.9714285714285</v>
      </c>
      <c r="K150" s="12">
        <f t="shared" ref="K150:K178" si="25">H150/C150</f>
        <v>57.485714285714288</v>
      </c>
      <c r="L150" s="12"/>
      <c r="M150" s="12">
        <f t="shared" si="22"/>
        <v>1725.4571428571428</v>
      </c>
      <c r="N150" s="2"/>
      <c r="O150" s="12">
        <f t="shared" si="23"/>
        <v>286.5428571428572</v>
      </c>
      <c r="P150" s="12"/>
      <c r="Q150" s="2">
        <v>45</v>
      </c>
      <c r="R150" s="13">
        <f t="shared" si="24"/>
        <v>44.711111111111109</v>
      </c>
    </row>
    <row r="151" spans="1:18" x14ac:dyDescent="0.25">
      <c r="A151" s="2" t="s">
        <v>79</v>
      </c>
      <c r="B151" s="2">
        <v>1983</v>
      </c>
      <c r="C151" s="2">
        <v>35</v>
      </c>
      <c r="D151" s="2"/>
      <c r="E151" s="12">
        <v>1821</v>
      </c>
      <c r="F151" s="12"/>
      <c r="G151" s="12"/>
      <c r="H151" s="12">
        <f t="shared" si="21"/>
        <v>1821</v>
      </c>
      <c r="I151" s="12"/>
      <c r="J151" s="12">
        <v>1430.0571428571429</v>
      </c>
      <c r="K151" s="12">
        <f t="shared" si="25"/>
        <v>52.028571428571432</v>
      </c>
      <c r="L151" s="12"/>
      <c r="M151" s="12">
        <f t="shared" si="22"/>
        <v>1482.0857142857144</v>
      </c>
      <c r="N151" s="2"/>
      <c r="O151" s="12">
        <f t="shared" si="23"/>
        <v>338.9142857142856</v>
      </c>
      <c r="P151" s="12"/>
      <c r="Q151" s="2">
        <v>45</v>
      </c>
      <c r="R151" s="13">
        <f t="shared" si="24"/>
        <v>40.466666666666669</v>
      </c>
    </row>
    <row r="152" spans="1:18" x14ac:dyDescent="0.25">
      <c r="A152" s="2" t="s">
        <v>79</v>
      </c>
      <c r="B152" s="2">
        <v>1984</v>
      </c>
      <c r="C152" s="2">
        <v>35</v>
      </c>
      <c r="D152" s="2"/>
      <c r="E152" s="12">
        <v>1821</v>
      </c>
      <c r="F152" s="12"/>
      <c r="G152" s="12"/>
      <c r="H152" s="12">
        <f t="shared" si="21"/>
        <v>1821</v>
      </c>
      <c r="I152" s="12"/>
      <c r="J152" s="12">
        <v>1430.0571428571429</v>
      </c>
      <c r="K152" s="12">
        <f t="shared" si="25"/>
        <v>52.028571428571432</v>
      </c>
      <c r="L152" s="12"/>
      <c r="M152" s="12">
        <f t="shared" si="22"/>
        <v>1482.0857142857144</v>
      </c>
      <c r="N152" s="2"/>
      <c r="O152" s="12">
        <f t="shared" si="23"/>
        <v>338.9142857142856</v>
      </c>
      <c r="P152" s="12"/>
      <c r="Q152" s="2">
        <v>45</v>
      </c>
      <c r="R152" s="13">
        <f t="shared" si="24"/>
        <v>40.466666666666669</v>
      </c>
    </row>
    <row r="153" spans="1:18" x14ac:dyDescent="0.25">
      <c r="A153" s="2" t="s">
        <v>79</v>
      </c>
      <c r="B153" s="2">
        <v>1985</v>
      </c>
      <c r="C153" s="2">
        <v>35</v>
      </c>
      <c r="D153" s="2"/>
      <c r="E153" s="12">
        <v>2174</v>
      </c>
      <c r="F153" s="12"/>
      <c r="G153" s="12"/>
      <c r="H153" s="12">
        <f t="shared" si="21"/>
        <v>2174</v>
      </c>
      <c r="I153" s="12"/>
      <c r="J153" s="12">
        <v>1581.2285714285713</v>
      </c>
      <c r="K153" s="12">
        <f t="shared" si="25"/>
        <v>62.114285714285714</v>
      </c>
      <c r="L153" s="12"/>
      <c r="M153" s="12">
        <f t="shared" si="22"/>
        <v>1643.3428571428569</v>
      </c>
      <c r="N153" s="2"/>
      <c r="O153" s="12">
        <f t="shared" si="23"/>
        <v>530.65714285714307</v>
      </c>
      <c r="P153" s="12"/>
      <c r="Q153" s="2">
        <v>45</v>
      </c>
      <c r="R153" s="13">
        <f t="shared" si="24"/>
        <v>48.31111111111111</v>
      </c>
    </row>
    <row r="154" spans="1:18" x14ac:dyDescent="0.25">
      <c r="A154" s="2" t="s">
        <v>79</v>
      </c>
      <c r="B154" s="2">
        <v>1986</v>
      </c>
      <c r="C154" s="2">
        <v>35</v>
      </c>
      <c r="D154" s="2"/>
      <c r="E154" s="12">
        <v>1917</v>
      </c>
      <c r="F154" s="12"/>
      <c r="G154" s="12"/>
      <c r="H154" s="12">
        <f t="shared" si="21"/>
        <v>1917</v>
      </c>
      <c r="I154" s="12"/>
      <c r="J154" s="12">
        <v>1292.542857142857</v>
      </c>
      <c r="K154" s="12">
        <f t="shared" si="25"/>
        <v>54.771428571428572</v>
      </c>
      <c r="L154" s="12"/>
      <c r="M154" s="12">
        <f t="shared" si="22"/>
        <v>1347.3142857142855</v>
      </c>
      <c r="N154" s="2"/>
      <c r="O154" s="12">
        <f t="shared" si="23"/>
        <v>569.68571428571454</v>
      </c>
      <c r="P154" s="12"/>
      <c r="Q154" s="2">
        <v>45</v>
      </c>
      <c r="R154" s="13">
        <f t="shared" si="24"/>
        <v>42.6</v>
      </c>
    </row>
    <row r="155" spans="1:18" x14ac:dyDescent="0.25">
      <c r="A155" s="2" t="s">
        <v>79</v>
      </c>
      <c r="B155" s="2">
        <v>1987</v>
      </c>
      <c r="C155" s="2">
        <v>20</v>
      </c>
      <c r="D155" s="2"/>
      <c r="E155" s="12">
        <v>2204</v>
      </c>
      <c r="F155" s="12"/>
      <c r="G155" s="12"/>
      <c r="H155" s="12">
        <f t="shared" si="21"/>
        <v>2204</v>
      </c>
      <c r="I155" s="12"/>
      <c r="J155" s="12">
        <v>2204</v>
      </c>
      <c r="K155" s="12"/>
      <c r="L155" s="12"/>
      <c r="M155" s="12">
        <f t="shared" si="22"/>
        <v>2204</v>
      </c>
      <c r="N155" s="2"/>
      <c r="O155" s="19">
        <f t="shared" si="23"/>
        <v>0</v>
      </c>
      <c r="P155" s="19"/>
      <c r="Q155" s="2">
        <v>45</v>
      </c>
      <c r="R155" s="13">
        <f t="shared" si="24"/>
        <v>48.977777777777774</v>
      </c>
    </row>
    <row r="156" spans="1:18" x14ac:dyDescent="0.25">
      <c r="A156" s="2" t="s">
        <v>79</v>
      </c>
      <c r="B156" s="2">
        <v>1988</v>
      </c>
      <c r="C156" s="2">
        <v>20</v>
      </c>
      <c r="D156" s="2"/>
      <c r="E156" s="12">
        <v>2300</v>
      </c>
      <c r="F156" s="12"/>
      <c r="G156" s="12"/>
      <c r="H156" s="12">
        <f t="shared" si="21"/>
        <v>2300</v>
      </c>
      <c r="I156" s="12"/>
      <c r="J156" s="12">
        <v>2300</v>
      </c>
      <c r="K156" s="12"/>
      <c r="L156" s="12"/>
      <c r="M156" s="12">
        <f t="shared" si="22"/>
        <v>2300</v>
      </c>
      <c r="N156" s="2"/>
      <c r="O156" s="19">
        <f t="shared" si="23"/>
        <v>0</v>
      </c>
      <c r="P156" s="19"/>
      <c r="Q156" s="2">
        <v>45</v>
      </c>
      <c r="R156" s="13">
        <f t="shared" si="24"/>
        <v>51.111111111111114</v>
      </c>
    </row>
    <row r="157" spans="1:18" x14ac:dyDescent="0.25">
      <c r="A157" s="2" t="s">
        <v>79</v>
      </c>
      <c r="B157" s="2">
        <v>1989</v>
      </c>
      <c r="C157" s="2">
        <v>20</v>
      </c>
      <c r="D157" s="2"/>
      <c r="E157" s="12">
        <v>1853</v>
      </c>
      <c r="F157" s="12"/>
      <c r="G157" s="12"/>
      <c r="H157" s="12">
        <f t="shared" si="21"/>
        <v>1853</v>
      </c>
      <c r="I157" s="12"/>
      <c r="J157" s="12">
        <v>1853</v>
      </c>
      <c r="K157" s="19">
        <f>H157-J157</f>
        <v>0</v>
      </c>
      <c r="L157" s="12"/>
      <c r="M157" s="12">
        <f t="shared" si="22"/>
        <v>1853</v>
      </c>
      <c r="N157" s="2"/>
      <c r="O157" s="12">
        <f t="shared" si="23"/>
        <v>0</v>
      </c>
      <c r="P157" s="12"/>
      <c r="Q157" s="2">
        <v>45</v>
      </c>
      <c r="R157" s="13">
        <f t="shared" si="24"/>
        <v>41.177777777777777</v>
      </c>
    </row>
    <row r="158" spans="1:18" x14ac:dyDescent="0.25">
      <c r="A158" s="2" t="s">
        <v>79</v>
      </c>
      <c r="B158" s="2">
        <v>1990</v>
      </c>
      <c r="C158" s="2">
        <v>20</v>
      </c>
      <c r="D158" s="2"/>
      <c r="E158" s="12">
        <v>2797</v>
      </c>
      <c r="F158" s="12"/>
      <c r="G158" s="12"/>
      <c r="H158" s="12">
        <f t="shared" si="21"/>
        <v>2797</v>
      </c>
      <c r="I158" s="12"/>
      <c r="J158" s="12">
        <v>2796.85</v>
      </c>
      <c r="K158" s="12"/>
      <c r="L158" s="12"/>
      <c r="M158" s="12">
        <f t="shared" si="22"/>
        <v>2796.85</v>
      </c>
      <c r="N158" s="2"/>
      <c r="O158" s="12">
        <f t="shared" si="23"/>
        <v>0.15000000000009095</v>
      </c>
      <c r="P158" s="12"/>
      <c r="Q158" s="2">
        <v>45</v>
      </c>
      <c r="R158" s="13">
        <f t="shared" si="24"/>
        <v>62.155555555555559</v>
      </c>
    </row>
    <row r="159" spans="1:18" x14ac:dyDescent="0.25">
      <c r="A159" s="2" t="s">
        <v>79</v>
      </c>
      <c r="B159" s="2">
        <v>1991</v>
      </c>
      <c r="C159" s="2">
        <v>20</v>
      </c>
      <c r="D159" s="2"/>
      <c r="E159" s="12">
        <v>3396</v>
      </c>
      <c r="F159" s="12"/>
      <c r="G159" s="12"/>
      <c r="H159" s="12">
        <f t="shared" si="21"/>
        <v>3396</v>
      </c>
      <c r="I159" s="12"/>
      <c r="J159" s="12">
        <v>3312.6000000000004</v>
      </c>
      <c r="K159" s="12">
        <f>+H159-J159</f>
        <v>83.399999999999636</v>
      </c>
      <c r="L159" s="12"/>
      <c r="M159" s="12">
        <f t="shared" si="22"/>
        <v>3396</v>
      </c>
      <c r="N159" s="2"/>
      <c r="O159" s="12">
        <f t="shared" si="23"/>
        <v>0</v>
      </c>
      <c r="P159" s="12"/>
      <c r="Q159" s="2">
        <v>45</v>
      </c>
      <c r="R159" s="13">
        <f t="shared" si="24"/>
        <v>75.466666666666669</v>
      </c>
    </row>
    <row r="160" spans="1:18" x14ac:dyDescent="0.25">
      <c r="A160" s="2" t="s">
        <v>79</v>
      </c>
      <c r="B160" s="2">
        <v>1992</v>
      </c>
      <c r="C160" s="2">
        <v>20</v>
      </c>
      <c r="D160" s="2"/>
      <c r="E160" s="12">
        <v>4795</v>
      </c>
      <c r="F160" s="12"/>
      <c r="G160" s="12"/>
      <c r="H160" s="12">
        <f t="shared" si="21"/>
        <v>4795</v>
      </c>
      <c r="I160" s="12"/>
      <c r="J160" s="12">
        <v>4437.5</v>
      </c>
      <c r="K160" s="12">
        <f t="shared" si="25"/>
        <v>239.75</v>
      </c>
      <c r="L160" s="12"/>
      <c r="M160" s="12">
        <f t="shared" si="22"/>
        <v>4677.25</v>
      </c>
      <c r="N160" s="2"/>
      <c r="O160" s="12">
        <f t="shared" si="23"/>
        <v>117.75</v>
      </c>
      <c r="P160" s="12"/>
      <c r="Q160" s="2">
        <v>45</v>
      </c>
      <c r="R160" s="13">
        <f t="shared" si="24"/>
        <v>106.55555555555556</v>
      </c>
    </row>
    <row r="161" spans="1:18" x14ac:dyDescent="0.25">
      <c r="A161" s="2" t="s">
        <v>79</v>
      </c>
      <c r="B161" s="2">
        <v>1993</v>
      </c>
      <c r="C161" s="2">
        <v>20</v>
      </c>
      <c r="D161" s="2"/>
      <c r="E161" s="12">
        <v>3196</v>
      </c>
      <c r="F161" s="12"/>
      <c r="G161" s="12"/>
      <c r="H161" s="12">
        <f t="shared" si="21"/>
        <v>3196</v>
      </c>
      <c r="I161" s="12"/>
      <c r="J161" s="12">
        <v>2877.6000000000004</v>
      </c>
      <c r="K161" s="12">
        <f t="shared" si="25"/>
        <v>159.80000000000001</v>
      </c>
      <c r="L161" s="12"/>
      <c r="M161" s="12">
        <f t="shared" si="22"/>
        <v>3037.4000000000005</v>
      </c>
      <c r="N161" s="2"/>
      <c r="O161" s="12">
        <f t="shared" si="23"/>
        <v>158.59999999999945</v>
      </c>
      <c r="P161" s="12"/>
      <c r="Q161" s="2">
        <v>45</v>
      </c>
      <c r="R161" s="13">
        <f t="shared" si="24"/>
        <v>71.022222222222226</v>
      </c>
    </row>
    <row r="162" spans="1:18" x14ac:dyDescent="0.25">
      <c r="A162" s="2" t="s">
        <v>79</v>
      </c>
      <c r="B162" s="2">
        <v>1994</v>
      </c>
      <c r="C162" s="2">
        <v>20</v>
      </c>
      <c r="D162" s="2"/>
      <c r="E162" s="12">
        <v>4995</v>
      </c>
      <c r="F162" s="12"/>
      <c r="G162" s="12"/>
      <c r="H162" s="12">
        <f t="shared" si="21"/>
        <v>4995</v>
      </c>
      <c r="I162" s="12"/>
      <c r="J162" s="12">
        <v>4122.5</v>
      </c>
      <c r="K162" s="12">
        <f t="shared" si="25"/>
        <v>249.75</v>
      </c>
      <c r="L162" s="12"/>
      <c r="M162" s="12">
        <f t="shared" si="22"/>
        <v>4372.25</v>
      </c>
      <c r="N162" s="2"/>
      <c r="O162" s="12">
        <f t="shared" si="23"/>
        <v>622.75</v>
      </c>
      <c r="P162" s="12"/>
      <c r="Q162" s="2">
        <v>45</v>
      </c>
      <c r="R162" s="13">
        <f t="shared" si="24"/>
        <v>111</v>
      </c>
    </row>
    <row r="163" spans="1:18" x14ac:dyDescent="0.25">
      <c r="A163" s="2" t="s">
        <v>79</v>
      </c>
      <c r="B163" s="2">
        <v>1995</v>
      </c>
      <c r="C163" s="2">
        <v>20</v>
      </c>
      <c r="D163" s="2"/>
      <c r="E163" s="12">
        <v>5394</v>
      </c>
      <c r="F163" s="12"/>
      <c r="G163" s="12"/>
      <c r="H163" s="12">
        <f t="shared" si="21"/>
        <v>5394</v>
      </c>
      <c r="I163" s="12"/>
      <c r="J163" s="12">
        <v>4182.3999999999996</v>
      </c>
      <c r="K163" s="12">
        <f t="shared" si="25"/>
        <v>269.7</v>
      </c>
      <c r="L163" s="12"/>
      <c r="M163" s="12">
        <f t="shared" si="22"/>
        <v>4452.0999999999995</v>
      </c>
      <c r="N163" s="2"/>
      <c r="O163" s="12">
        <f t="shared" si="23"/>
        <v>941.90000000000055</v>
      </c>
      <c r="P163" s="12"/>
      <c r="Q163" s="2">
        <v>45</v>
      </c>
      <c r="R163" s="13">
        <f t="shared" si="24"/>
        <v>119.86666666666666</v>
      </c>
    </row>
    <row r="164" spans="1:18" x14ac:dyDescent="0.25">
      <c r="A164" s="2" t="s">
        <v>79</v>
      </c>
      <c r="B164" s="2">
        <v>1996</v>
      </c>
      <c r="C164" s="2">
        <v>20</v>
      </c>
      <c r="D164" s="2"/>
      <c r="E164" s="12">
        <v>6793</v>
      </c>
      <c r="F164" s="12"/>
      <c r="G164" s="12"/>
      <c r="H164" s="12">
        <f t="shared" si="21"/>
        <v>6793</v>
      </c>
      <c r="I164" s="12"/>
      <c r="J164" s="12">
        <v>4927.2999999999993</v>
      </c>
      <c r="K164" s="12">
        <f t="shared" si="25"/>
        <v>339.65</v>
      </c>
      <c r="L164" s="12"/>
      <c r="M164" s="12">
        <f t="shared" si="22"/>
        <v>5266.9499999999989</v>
      </c>
      <c r="N164" s="2"/>
      <c r="O164" s="12">
        <f t="shared" si="23"/>
        <v>1526.0500000000011</v>
      </c>
      <c r="P164" s="12"/>
      <c r="Q164" s="2">
        <v>45</v>
      </c>
      <c r="R164" s="13">
        <f t="shared" si="24"/>
        <v>150.95555555555555</v>
      </c>
    </row>
    <row r="165" spans="1:18" x14ac:dyDescent="0.25">
      <c r="A165" s="2" t="s">
        <v>79</v>
      </c>
      <c r="B165" s="2">
        <v>1997</v>
      </c>
      <c r="C165" s="2">
        <v>20</v>
      </c>
      <c r="D165" s="2"/>
      <c r="E165" s="12">
        <v>5994</v>
      </c>
      <c r="F165" s="12"/>
      <c r="G165" s="12"/>
      <c r="H165" s="12">
        <f t="shared" si="21"/>
        <v>5994</v>
      </c>
      <c r="I165" s="12"/>
      <c r="J165" s="12">
        <v>4047.3999999999996</v>
      </c>
      <c r="K165" s="12">
        <f t="shared" si="25"/>
        <v>299.7</v>
      </c>
      <c r="L165" s="12"/>
      <c r="M165" s="12">
        <f t="shared" si="22"/>
        <v>4347.0999999999995</v>
      </c>
      <c r="N165" s="2"/>
      <c r="O165" s="12">
        <f t="shared" si="23"/>
        <v>1646.9000000000005</v>
      </c>
      <c r="P165" s="12"/>
      <c r="Q165" s="2">
        <v>45</v>
      </c>
      <c r="R165" s="13">
        <f t="shared" si="24"/>
        <v>133.19999999999999</v>
      </c>
    </row>
    <row r="166" spans="1:18" x14ac:dyDescent="0.25">
      <c r="A166" s="2" t="s">
        <v>79</v>
      </c>
      <c r="B166" s="2">
        <v>1998</v>
      </c>
      <c r="C166" s="2">
        <v>20</v>
      </c>
      <c r="D166" s="2"/>
      <c r="E166" s="12">
        <v>5994</v>
      </c>
      <c r="F166" s="12"/>
      <c r="G166" s="12"/>
      <c r="H166" s="12">
        <f t="shared" si="21"/>
        <v>5994</v>
      </c>
      <c r="I166" s="12"/>
      <c r="J166" s="12">
        <v>3747.3999999999996</v>
      </c>
      <c r="K166" s="12">
        <f t="shared" si="25"/>
        <v>299.7</v>
      </c>
      <c r="L166" s="12"/>
      <c r="M166" s="12">
        <f t="shared" si="22"/>
        <v>4047.0999999999995</v>
      </c>
      <c r="N166" s="2"/>
      <c r="O166" s="12">
        <f t="shared" si="23"/>
        <v>1946.9000000000005</v>
      </c>
      <c r="P166" s="12"/>
      <c r="Q166" s="2">
        <v>45</v>
      </c>
      <c r="R166" s="13">
        <f t="shared" si="24"/>
        <v>133.19999999999999</v>
      </c>
    </row>
    <row r="167" spans="1:18" x14ac:dyDescent="0.25">
      <c r="A167" s="2" t="s">
        <v>79</v>
      </c>
      <c r="B167" s="2">
        <v>1999</v>
      </c>
      <c r="C167" s="2">
        <v>20</v>
      </c>
      <c r="D167" s="2"/>
      <c r="E167" s="12">
        <v>7193</v>
      </c>
      <c r="F167" s="12"/>
      <c r="G167" s="12"/>
      <c r="H167" s="12">
        <f t="shared" si="21"/>
        <v>7193</v>
      </c>
      <c r="I167" s="12"/>
      <c r="J167" s="12">
        <v>4137.3</v>
      </c>
      <c r="K167" s="12">
        <f t="shared" si="25"/>
        <v>359.65</v>
      </c>
      <c r="L167" s="12"/>
      <c r="M167" s="12">
        <f t="shared" si="22"/>
        <v>4496.95</v>
      </c>
      <c r="N167" s="2"/>
      <c r="O167" s="12">
        <f t="shared" si="23"/>
        <v>2696.05</v>
      </c>
      <c r="P167" s="12"/>
      <c r="Q167" s="2">
        <v>45</v>
      </c>
      <c r="R167" s="13">
        <f t="shared" si="24"/>
        <v>159.84444444444443</v>
      </c>
    </row>
    <row r="168" spans="1:18" x14ac:dyDescent="0.25">
      <c r="A168" s="2" t="s">
        <v>79</v>
      </c>
      <c r="B168" s="2">
        <v>2000</v>
      </c>
      <c r="C168" s="2">
        <v>20</v>
      </c>
      <c r="D168" s="2"/>
      <c r="E168" s="20">
        <v>6394</v>
      </c>
      <c r="F168" s="20" t="s">
        <v>28</v>
      </c>
      <c r="G168" s="2"/>
      <c r="H168" s="12">
        <f t="shared" si="21"/>
        <v>6394</v>
      </c>
      <c r="I168" s="2"/>
      <c r="J168" s="12">
        <v>3357.3999999999996</v>
      </c>
      <c r="K168" s="12">
        <f t="shared" si="25"/>
        <v>319.7</v>
      </c>
      <c r="L168" s="12"/>
      <c r="M168" s="12">
        <f t="shared" si="22"/>
        <v>3677.0999999999995</v>
      </c>
      <c r="N168" s="2"/>
      <c r="O168" s="12">
        <f t="shared" si="23"/>
        <v>2716.9000000000005</v>
      </c>
      <c r="P168" s="12"/>
      <c r="Q168" s="2">
        <v>45</v>
      </c>
      <c r="R168" s="13">
        <f t="shared" si="24"/>
        <v>142.0888888888889</v>
      </c>
    </row>
    <row r="169" spans="1:18" x14ac:dyDescent="0.25">
      <c r="A169" s="2" t="s">
        <v>79</v>
      </c>
      <c r="B169" s="2">
        <v>2001</v>
      </c>
      <c r="C169" s="2">
        <v>20</v>
      </c>
      <c r="D169" s="2"/>
      <c r="E169" s="20">
        <v>6394</v>
      </c>
      <c r="F169" s="2"/>
      <c r="G169" s="2"/>
      <c r="H169" s="12">
        <f t="shared" si="21"/>
        <v>6394</v>
      </c>
      <c r="I169" s="2"/>
      <c r="J169" s="12">
        <v>3038.3999999999996</v>
      </c>
      <c r="K169" s="12">
        <f t="shared" si="25"/>
        <v>319.7</v>
      </c>
      <c r="L169" s="12"/>
      <c r="M169" s="12">
        <f t="shared" si="22"/>
        <v>3358.0999999999995</v>
      </c>
      <c r="N169" s="2"/>
      <c r="O169" s="12">
        <f t="shared" si="23"/>
        <v>3035.9000000000005</v>
      </c>
      <c r="P169" s="12"/>
      <c r="Q169" s="2">
        <v>45</v>
      </c>
      <c r="R169" s="13">
        <f t="shared" si="24"/>
        <v>142.0888888888889</v>
      </c>
    </row>
    <row r="170" spans="1:18" x14ac:dyDescent="0.25">
      <c r="A170" s="2" t="s">
        <v>79</v>
      </c>
      <c r="B170" s="2">
        <v>2002</v>
      </c>
      <c r="C170" s="2">
        <v>20</v>
      </c>
      <c r="D170" s="2"/>
      <c r="E170" s="12">
        <v>5793</v>
      </c>
      <c r="F170" s="2"/>
      <c r="G170" s="2"/>
      <c r="H170" s="12">
        <f t="shared" si="21"/>
        <v>5793</v>
      </c>
      <c r="I170" s="2"/>
      <c r="J170" s="12">
        <v>2463.3000000000002</v>
      </c>
      <c r="K170" s="12">
        <f t="shared" si="25"/>
        <v>289.64999999999998</v>
      </c>
      <c r="L170" s="12"/>
      <c r="M170" s="12">
        <f t="shared" si="22"/>
        <v>2752.9500000000003</v>
      </c>
      <c r="N170" s="2"/>
      <c r="O170" s="12">
        <f t="shared" si="23"/>
        <v>3040.0499999999997</v>
      </c>
      <c r="P170" s="12"/>
      <c r="Q170" s="2">
        <v>45</v>
      </c>
      <c r="R170" s="13">
        <f t="shared" si="24"/>
        <v>128.73333333333332</v>
      </c>
    </row>
    <row r="171" spans="1:18" x14ac:dyDescent="0.25">
      <c r="A171" s="2" t="s">
        <v>79</v>
      </c>
      <c r="B171" s="2">
        <v>2003</v>
      </c>
      <c r="C171" s="2">
        <v>20</v>
      </c>
      <c r="D171" s="2"/>
      <c r="E171" s="12">
        <v>2997</v>
      </c>
      <c r="F171" s="2"/>
      <c r="G171" s="2"/>
      <c r="H171" s="12">
        <f t="shared" si="21"/>
        <v>2997</v>
      </c>
      <c r="I171" s="2"/>
      <c r="J171" s="12">
        <v>1123.7</v>
      </c>
      <c r="K171" s="12">
        <f t="shared" si="25"/>
        <v>149.85</v>
      </c>
      <c r="L171" s="12"/>
      <c r="M171" s="12">
        <f t="shared" si="22"/>
        <v>1273.55</v>
      </c>
      <c r="N171" s="2"/>
      <c r="O171" s="12">
        <f t="shared" si="23"/>
        <v>1723.45</v>
      </c>
      <c r="P171" s="12"/>
      <c r="Q171" s="2">
        <v>45</v>
      </c>
      <c r="R171" s="13">
        <f t="shared" si="24"/>
        <v>66.599999999999994</v>
      </c>
    </row>
    <row r="172" spans="1:18" x14ac:dyDescent="0.25">
      <c r="A172" s="2" t="s">
        <v>79</v>
      </c>
      <c r="B172" s="2">
        <v>2004</v>
      </c>
      <c r="C172" s="2">
        <v>20</v>
      </c>
      <c r="D172" s="2"/>
      <c r="E172" s="12">
        <v>4396</v>
      </c>
      <c r="F172" s="12"/>
      <c r="G172" s="12"/>
      <c r="H172" s="12">
        <f t="shared" si="21"/>
        <v>4396</v>
      </c>
      <c r="I172" s="21"/>
      <c r="J172" s="21">
        <v>1428.6</v>
      </c>
      <c r="K172" s="12">
        <f t="shared" si="25"/>
        <v>219.8</v>
      </c>
      <c r="L172" s="21"/>
      <c r="M172" s="12">
        <f t="shared" si="22"/>
        <v>1648.3999999999999</v>
      </c>
      <c r="N172" s="2"/>
      <c r="O172" s="12">
        <f t="shared" si="23"/>
        <v>2747.6000000000004</v>
      </c>
      <c r="P172" s="12"/>
      <c r="Q172" s="2">
        <v>45</v>
      </c>
      <c r="R172" s="13">
        <f t="shared" si="24"/>
        <v>97.688888888888883</v>
      </c>
    </row>
    <row r="173" spans="1:18" x14ac:dyDescent="0.25">
      <c r="A173" s="2" t="s">
        <v>79</v>
      </c>
      <c r="B173" s="2">
        <v>2005</v>
      </c>
      <c r="C173" s="2">
        <v>20</v>
      </c>
      <c r="D173" s="2"/>
      <c r="E173" s="20">
        <v>6902</v>
      </c>
      <c r="F173" s="2"/>
      <c r="G173" s="2"/>
      <c r="H173" s="12">
        <f t="shared" si="21"/>
        <v>6902</v>
      </c>
      <c r="I173" s="2"/>
      <c r="J173" s="12">
        <v>1898.1999999999998</v>
      </c>
      <c r="K173" s="12">
        <f t="shared" si="25"/>
        <v>345.1</v>
      </c>
      <c r="L173" s="2"/>
      <c r="M173" s="12">
        <f t="shared" si="22"/>
        <v>2243.2999999999997</v>
      </c>
      <c r="N173" s="2"/>
      <c r="O173" s="12">
        <f t="shared" si="23"/>
        <v>4658.7000000000007</v>
      </c>
      <c r="P173" s="12"/>
      <c r="Q173" s="2">
        <v>45</v>
      </c>
      <c r="R173" s="13">
        <f t="shared" si="24"/>
        <v>153.37777777777777</v>
      </c>
    </row>
    <row r="174" spans="1:18" x14ac:dyDescent="0.25">
      <c r="A174" s="2" t="s">
        <v>79</v>
      </c>
      <c r="B174" s="2">
        <v>2006</v>
      </c>
      <c r="C174" s="2">
        <v>20</v>
      </c>
      <c r="D174" s="2"/>
      <c r="E174" s="15">
        <v>2459</v>
      </c>
      <c r="F174" s="15" t="s">
        <v>28</v>
      </c>
      <c r="G174" s="2"/>
      <c r="H174" s="12">
        <f t="shared" si="21"/>
        <v>2459</v>
      </c>
      <c r="I174" s="2"/>
      <c r="J174" s="12">
        <v>552.9</v>
      </c>
      <c r="K174" s="12">
        <f t="shared" si="25"/>
        <v>122.95</v>
      </c>
      <c r="L174" s="2"/>
      <c r="M174" s="12">
        <f t="shared" si="22"/>
        <v>675.85</v>
      </c>
      <c r="N174" s="2"/>
      <c r="O174" s="12">
        <f t="shared" si="23"/>
        <v>1783.15</v>
      </c>
      <c r="P174" s="12"/>
      <c r="Q174" s="2">
        <v>45</v>
      </c>
      <c r="R174" s="13">
        <f t="shared" si="24"/>
        <v>54.644444444444446</v>
      </c>
    </row>
    <row r="175" spans="1:18" x14ac:dyDescent="0.25">
      <c r="A175" s="2" t="s">
        <v>79</v>
      </c>
      <c r="B175" s="2">
        <v>2007</v>
      </c>
      <c r="C175" s="2">
        <v>20</v>
      </c>
      <c r="D175" s="2"/>
      <c r="E175" s="15">
        <v>3084</v>
      </c>
      <c r="F175" s="15"/>
      <c r="G175" s="2"/>
      <c r="H175" s="12">
        <f t="shared" si="21"/>
        <v>3084</v>
      </c>
      <c r="I175" s="2"/>
      <c r="J175" s="12">
        <v>539.4</v>
      </c>
      <c r="K175" s="12">
        <f t="shared" si="25"/>
        <v>154.19999999999999</v>
      </c>
      <c r="L175" s="2"/>
      <c r="M175" s="12">
        <f t="shared" si="22"/>
        <v>693.59999999999991</v>
      </c>
      <c r="N175" s="2"/>
      <c r="O175" s="12">
        <f t="shared" si="23"/>
        <v>2390.4</v>
      </c>
      <c r="P175" s="12"/>
      <c r="Q175" s="2">
        <v>45</v>
      </c>
      <c r="R175" s="13">
        <f t="shared" si="24"/>
        <v>68.533333333333331</v>
      </c>
    </row>
    <row r="176" spans="1:18" x14ac:dyDescent="0.25">
      <c r="A176" s="2" t="s">
        <v>79</v>
      </c>
      <c r="B176" s="2">
        <v>2008</v>
      </c>
      <c r="C176" s="2">
        <v>20</v>
      </c>
      <c r="D176" s="2"/>
      <c r="E176" s="15">
        <v>3296</v>
      </c>
      <c r="F176" s="15"/>
      <c r="G176" s="2"/>
      <c r="H176" s="12">
        <f t="shared" si="21"/>
        <v>3296</v>
      </c>
      <c r="I176" s="2"/>
      <c r="J176" s="12">
        <v>411.6</v>
      </c>
      <c r="K176" s="12">
        <f t="shared" si="25"/>
        <v>164.8</v>
      </c>
      <c r="L176" s="2"/>
      <c r="M176" s="12">
        <f t="shared" si="22"/>
        <v>576.40000000000009</v>
      </c>
      <c r="N176" s="2"/>
      <c r="O176" s="12">
        <f t="shared" si="23"/>
        <v>2719.6</v>
      </c>
      <c r="P176" s="12"/>
      <c r="Q176" s="2">
        <v>45</v>
      </c>
      <c r="R176" s="13">
        <f t="shared" si="24"/>
        <v>73.24444444444444</v>
      </c>
    </row>
    <row r="177" spans="1:18" x14ac:dyDescent="0.25">
      <c r="A177" s="2" t="s">
        <v>79</v>
      </c>
      <c r="B177" s="2">
        <v>2009</v>
      </c>
      <c r="C177" s="2">
        <v>20</v>
      </c>
      <c r="D177" s="2"/>
      <c r="E177" s="15">
        <v>922</v>
      </c>
      <c r="F177" s="15" t="s">
        <v>28</v>
      </c>
      <c r="G177" s="2"/>
      <c r="H177" s="12">
        <f t="shared" si="21"/>
        <v>922</v>
      </c>
      <c r="I177" s="2"/>
      <c r="J177" s="12">
        <v>69.150000000000006</v>
      </c>
      <c r="K177" s="12">
        <f t="shared" si="25"/>
        <v>46.1</v>
      </c>
      <c r="L177" s="2"/>
      <c r="M177" s="12">
        <f t="shared" si="22"/>
        <v>115.25</v>
      </c>
      <c r="N177" s="2"/>
      <c r="O177" s="12">
        <f t="shared" si="23"/>
        <v>806.75</v>
      </c>
      <c r="P177" s="12"/>
      <c r="Q177" s="2">
        <v>45</v>
      </c>
      <c r="R177" s="13">
        <f t="shared" si="24"/>
        <v>20.488888888888887</v>
      </c>
    </row>
    <row r="178" spans="1:18" x14ac:dyDescent="0.25">
      <c r="A178" s="2" t="s">
        <v>79</v>
      </c>
      <c r="B178" s="2">
        <v>2010</v>
      </c>
      <c r="C178" s="2">
        <v>20</v>
      </c>
      <c r="D178" s="2"/>
      <c r="E178" s="15">
        <v>1692</v>
      </c>
      <c r="F178" s="2"/>
      <c r="G178" s="2"/>
      <c r="H178" s="12">
        <f>SUM(E178:G178)</f>
        <v>1692</v>
      </c>
      <c r="I178" s="2"/>
      <c r="J178" s="12">
        <v>42.3</v>
      </c>
      <c r="K178" s="12">
        <f t="shared" si="25"/>
        <v>84.6</v>
      </c>
      <c r="L178" s="2"/>
      <c r="M178" s="12">
        <f t="shared" si="22"/>
        <v>126.89999999999999</v>
      </c>
      <c r="N178" s="2"/>
      <c r="O178" s="12">
        <f t="shared" si="23"/>
        <v>1565.1</v>
      </c>
      <c r="P178" s="12"/>
      <c r="Q178" s="2">
        <v>45</v>
      </c>
      <c r="R178" s="13">
        <f t="shared" si="24"/>
        <v>37.6</v>
      </c>
    </row>
    <row r="179" spans="1:18" x14ac:dyDescent="0.25">
      <c r="A179" s="2" t="s">
        <v>79</v>
      </c>
      <c r="B179" s="2">
        <v>2011</v>
      </c>
      <c r="C179" s="2">
        <v>20</v>
      </c>
      <c r="D179" s="2"/>
      <c r="E179" s="15"/>
      <c r="F179" s="15">
        <v>1799</v>
      </c>
      <c r="G179" s="2"/>
      <c r="H179" s="12">
        <f>SUM(E179:G179)</f>
        <v>1799</v>
      </c>
      <c r="I179" s="2"/>
      <c r="J179" s="12"/>
      <c r="K179" s="12">
        <f>H179/C179*0.5</f>
        <v>44.975000000000001</v>
      </c>
      <c r="L179" s="2"/>
      <c r="M179" s="12">
        <f t="shared" si="22"/>
        <v>44.975000000000001</v>
      </c>
      <c r="N179" s="2"/>
      <c r="O179" s="12">
        <f t="shared" si="23"/>
        <v>1754.0250000000001</v>
      </c>
      <c r="P179" s="12"/>
      <c r="Q179" s="2">
        <v>45</v>
      </c>
      <c r="R179" s="13">
        <f t="shared" si="24"/>
        <v>39.977777777777774</v>
      </c>
    </row>
    <row r="180" spans="1:1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2">
        <v>1</v>
      </c>
      <c r="K180" s="2"/>
      <c r="L180" s="2"/>
      <c r="M180" s="2">
        <v>1</v>
      </c>
      <c r="N180" s="2"/>
      <c r="O180" s="12">
        <v>1</v>
      </c>
      <c r="P180" s="12"/>
      <c r="Q180" s="2"/>
      <c r="R180" s="13"/>
    </row>
    <row r="181" spans="1:18" s="1" customFormat="1" ht="12.75" x14ac:dyDescent="0.2">
      <c r="A181" s="18" t="s">
        <v>81</v>
      </c>
      <c r="B181" s="18" t="s">
        <v>28</v>
      </c>
      <c r="C181" s="18"/>
      <c r="D181" s="18"/>
      <c r="E181" s="11">
        <f>SUM(E149:E180)</f>
        <v>132592</v>
      </c>
      <c r="F181" s="11">
        <f>SUM(F149:F180)</f>
        <v>1799</v>
      </c>
      <c r="G181" s="11">
        <f>SUM(G149:G180)</f>
        <v>0</v>
      </c>
      <c r="H181" s="11">
        <f>SUM(H149:H180)</f>
        <v>134391</v>
      </c>
      <c r="I181" s="18"/>
      <c r="J181" s="11">
        <f>SUM(J149:J180)</f>
        <v>77866.077142857132</v>
      </c>
      <c r="K181" s="11">
        <f>SUM(K149:K180)</f>
        <v>5165.1635714285712</v>
      </c>
      <c r="L181" s="11">
        <f>SUM(L149:L180)</f>
        <v>0</v>
      </c>
      <c r="M181" s="11">
        <f>SUM(M149:M180)</f>
        <v>83031.240714285712</v>
      </c>
      <c r="N181" s="18"/>
      <c r="O181" s="11">
        <f>SUM(O149:O180)</f>
        <v>51361.759285714295</v>
      </c>
      <c r="P181" s="11"/>
      <c r="Q181" s="18"/>
      <c r="R181" s="11">
        <f>SUM(R149:R180)</f>
        <v>2986.4666666666667</v>
      </c>
    </row>
    <row r="182" spans="1:18" x14ac:dyDescent="0.25">
      <c r="A182" s="2"/>
      <c r="B182" s="2" t="s">
        <v>28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3"/>
    </row>
    <row r="183" spans="1:1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3"/>
    </row>
    <row r="184" spans="1:1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3"/>
    </row>
    <row r="185" spans="1:18" x14ac:dyDescent="0.25">
      <c r="A185" s="10" t="s">
        <v>82</v>
      </c>
      <c r="B185" s="2"/>
      <c r="C185" s="2"/>
      <c r="D185" s="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2"/>
      <c r="R185" s="13"/>
    </row>
    <row r="186" spans="1:18" x14ac:dyDescent="0.25">
      <c r="A186" s="2" t="s">
        <v>83</v>
      </c>
      <c r="B186" s="2">
        <v>1978</v>
      </c>
      <c r="C186" s="16">
        <v>1.4999999999999999E-2</v>
      </c>
      <c r="D186" s="2"/>
      <c r="E186" s="12">
        <v>10244</v>
      </c>
      <c r="F186" s="12"/>
      <c r="G186" s="12"/>
      <c r="H186" s="12">
        <f>SUM(E186:G186)</f>
        <v>10244</v>
      </c>
      <c r="I186" s="12"/>
      <c r="J186" s="12">
        <v>5346.32</v>
      </c>
      <c r="K186" s="12">
        <f>H186*C186</f>
        <v>153.66</v>
      </c>
      <c r="L186" s="12"/>
      <c r="M186" s="12">
        <f>SUM(J186:L186)</f>
        <v>5499.98</v>
      </c>
      <c r="N186" s="12"/>
      <c r="O186" s="12">
        <f>H186-M186</f>
        <v>4744.0200000000004</v>
      </c>
      <c r="P186" s="12"/>
      <c r="Q186" s="2">
        <v>50</v>
      </c>
      <c r="R186" s="13">
        <f t="shared" ref="R186:R189" si="26">H186/Q186</f>
        <v>204.88</v>
      </c>
    </row>
    <row r="187" spans="1:18" x14ac:dyDescent="0.25">
      <c r="A187" s="2" t="s">
        <v>83</v>
      </c>
      <c r="B187" s="2">
        <v>1983</v>
      </c>
      <c r="C187" s="2">
        <v>35</v>
      </c>
      <c r="D187" s="2"/>
      <c r="E187" s="12">
        <v>4758</v>
      </c>
      <c r="F187" s="12"/>
      <c r="G187" s="12"/>
      <c r="H187" s="12">
        <f>SUM(E187:G187)</f>
        <v>4758</v>
      </c>
      <c r="I187" s="12"/>
      <c r="J187" s="12">
        <v>3739.8857142857141</v>
      </c>
      <c r="K187" s="12">
        <f>H187/C187</f>
        <v>135.94285714285715</v>
      </c>
      <c r="L187" s="12"/>
      <c r="M187" s="12">
        <f>SUM(J187:L187)</f>
        <v>3875.8285714285712</v>
      </c>
      <c r="N187" s="12"/>
      <c r="O187" s="12">
        <f>H187-M187</f>
        <v>882.17142857142881</v>
      </c>
      <c r="P187" s="12"/>
      <c r="Q187" s="2">
        <v>50</v>
      </c>
      <c r="R187" s="13">
        <f t="shared" si="26"/>
        <v>95.16</v>
      </c>
    </row>
    <row r="188" spans="1:18" x14ac:dyDescent="0.25">
      <c r="A188" s="2" t="s">
        <v>83</v>
      </c>
      <c r="B188" s="2">
        <v>1984</v>
      </c>
      <c r="C188" s="2">
        <v>35</v>
      </c>
      <c r="D188" s="2"/>
      <c r="E188" s="12">
        <v>500</v>
      </c>
      <c r="F188" s="12"/>
      <c r="G188" s="12"/>
      <c r="H188" s="12">
        <f>SUM(E188:G188)</f>
        <v>500</v>
      </c>
      <c r="I188" s="12"/>
      <c r="J188" s="12">
        <v>373.57142857142856</v>
      </c>
      <c r="K188" s="12">
        <f>H188/C188</f>
        <v>14.285714285714286</v>
      </c>
      <c r="L188" s="12"/>
      <c r="M188" s="12">
        <f>SUM(J188:L188)</f>
        <v>387.85714285714283</v>
      </c>
      <c r="N188" s="12"/>
      <c r="O188" s="12">
        <f>H188-M188</f>
        <v>112.14285714285717</v>
      </c>
      <c r="P188" s="12"/>
      <c r="Q188" s="2">
        <v>50</v>
      </c>
      <c r="R188" s="13">
        <f t="shared" si="26"/>
        <v>10</v>
      </c>
    </row>
    <row r="189" spans="1:18" x14ac:dyDescent="0.25">
      <c r="A189" s="2" t="s">
        <v>84</v>
      </c>
      <c r="B189" s="22">
        <v>2008</v>
      </c>
      <c r="C189" s="2">
        <v>35</v>
      </c>
      <c r="D189" s="2"/>
      <c r="E189" s="12">
        <v>7417</v>
      </c>
      <c r="F189" s="12"/>
      <c r="G189" s="12"/>
      <c r="H189" s="12">
        <f>SUM(E189:G189)</f>
        <v>7417</v>
      </c>
      <c r="I189" s="12"/>
      <c r="J189" s="12">
        <v>423.82857142857142</v>
      </c>
      <c r="K189" s="12">
        <f>H189/C189</f>
        <v>211.91428571428571</v>
      </c>
      <c r="L189" s="12"/>
      <c r="M189" s="12">
        <f>SUM(J189:L189)</f>
        <v>635.74285714285713</v>
      </c>
      <c r="N189" s="12"/>
      <c r="O189" s="12">
        <f>H189-M189</f>
        <v>6781.2571428571428</v>
      </c>
      <c r="P189" s="12"/>
      <c r="Q189" s="2">
        <v>50</v>
      </c>
      <c r="R189" s="13">
        <f t="shared" si="26"/>
        <v>148.34</v>
      </c>
    </row>
    <row r="190" spans="1:18" x14ac:dyDescent="0.25">
      <c r="A190" s="2" t="s">
        <v>28</v>
      </c>
      <c r="B190" s="2"/>
      <c r="C190" s="2"/>
      <c r="D190" s="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2"/>
      <c r="R190" s="13"/>
    </row>
    <row r="191" spans="1:18" s="1" customFormat="1" ht="12.75" x14ac:dyDescent="0.2">
      <c r="A191" s="18" t="s">
        <v>85</v>
      </c>
      <c r="B191" s="18"/>
      <c r="C191" s="18"/>
      <c r="D191" s="11">
        <f>SUM(A191:C191)</f>
        <v>0</v>
      </c>
      <c r="E191" s="11">
        <f>SUM(E186:E190)</f>
        <v>22919</v>
      </c>
      <c r="F191" s="11">
        <f>SUM(F186:F190)</f>
        <v>0</v>
      </c>
      <c r="G191" s="11">
        <f>SUM(G186:G190)</f>
        <v>0</v>
      </c>
      <c r="H191" s="11">
        <f>SUM(H186:H190)</f>
        <v>22919</v>
      </c>
      <c r="I191" s="11"/>
      <c r="J191" s="11">
        <f>SUM(J186:J189)</f>
        <v>9883.6057142857153</v>
      </c>
      <c r="K191" s="11">
        <f>SUM(K186:K190)</f>
        <v>515.80285714285719</v>
      </c>
      <c r="L191" s="11"/>
      <c r="M191" s="11">
        <f>SUM(M186:M190)</f>
        <v>10399.40857142857</v>
      </c>
      <c r="N191" s="11"/>
      <c r="O191" s="11">
        <f>SUM(O186:O190)</f>
        <v>12519.591428571428</v>
      </c>
      <c r="P191" s="11"/>
      <c r="Q191" s="18"/>
      <c r="R191" s="11">
        <f>SUM(R186:R190)</f>
        <v>458.38</v>
      </c>
    </row>
    <row r="192" spans="1:18" x14ac:dyDescent="0.25">
      <c r="A192" s="2"/>
      <c r="B192" s="2"/>
      <c r="C192" s="2"/>
      <c r="D192" s="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2"/>
      <c r="R192" s="13"/>
    </row>
    <row r="193" spans="1:18" x14ac:dyDescent="0.25">
      <c r="A193" s="2"/>
      <c r="B193" s="2"/>
      <c r="C193" s="2"/>
      <c r="D193" s="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2"/>
      <c r="R193" s="13"/>
    </row>
    <row r="194" spans="1:18" x14ac:dyDescent="0.25">
      <c r="A194" s="2"/>
      <c r="B194" s="2"/>
      <c r="C194" s="2"/>
      <c r="D194" s="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2"/>
      <c r="R194" s="13"/>
    </row>
    <row r="195" spans="1:18" x14ac:dyDescent="0.25">
      <c r="A195" s="10" t="s">
        <v>86</v>
      </c>
      <c r="B195" s="2"/>
      <c r="C195" s="2"/>
      <c r="D195" s="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2"/>
      <c r="R195" s="13"/>
    </row>
    <row r="196" spans="1:18" x14ac:dyDescent="0.25">
      <c r="A196" s="2" t="s">
        <v>87</v>
      </c>
      <c r="B196" s="2">
        <v>1983</v>
      </c>
      <c r="C196" s="2">
        <v>5</v>
      </c>
      <c r="D196" s="2"/>
      <c r="E196" s="12">
        <v>350</v>
      </c>
      <c r="F196" s="12"/>
      <c r="G196" s="12"/>
      <c r="H196" s="12">
        <f>SUM(E196:G196)</f>
        <v>350</v>
      </c>
      <c r="I196" s="12"/>
      <c r="J196" s="12">
        <v>350</v>
      </c>
      <c r="K196" s="12">
        <v>0</v>
      </c>
      <c r="L196" s="12"/>
      <c r="M196" s="12">
        <f>SUM(J196:L196)</f>
        <v>350</v>
      </c>
      <c r="N196" s="12"/>
      <c r="O196" s="12">
        <f>H196-M196</f>
        <v>0</v>
      </c>
      <c r="P196" s="12"/>
      <c r="Q196" s="2"/>
      <c r="R196" s="13"/>
    </row>
    <row r="197" spans="1:18" x14ac:dyDescent="0.25">
      <c r="A197" s="2" t="s">
        <v>87</v>
      </c>
      <c r="B197" s="2">
        <v>1992</v>
      </c>
      <c r="C197" s="2">
        <v>20</v>
      </c>
      <c r="D197" s="2"/>
      <c r="E197" s="12">
        <v>4212</v>
      </c>
      <c r="F197" s="12"/>
      <c r="G197" s="12"/>
      <c r="H197" s="12">
        <f>SUM(E197:G197)</f>
        <v>4212</v>
      </c>
      <c r="I197" s="12"/>
      <c r="J197" s="12">
        <v>3829.2</v>
      </c>
      <c r="K197" s="12">
        <f>H197/C197</f>
        <v>210.6</v>
      </c>
      <c r="L197" s="12"/>
      <c r="M197" s="12">
        <f>SUM(J197:L197)</f>
        <v>4039.7999999999997</v>
      </c>
      <c r="N197" s="12"/>
      <c r="O197" s="12">
        <f>H197-M197</f>
        <v>172.20000000000027</v>
      </c>
      <c r="P197" s="12"/>
      <c r="Q197" s="2">
        <v>35</v>
      </c>
      <c r="R197" s="13">
        <f t="shared" ref="R197:R200" si="27">H197/Q197</f>
        <v>120.34285714285714</v>
      </c>
    </row>
    <row r="198" spans="1:18" x14ac:dyDescent="0.25">
      <c r="A198" s="2" t="s">
        <v>87</v>
      </c>
      <c r="B198" s="2">
        <v>1994</v>
      </c>
      <c r="C198" s="2">
        <v>20</v>
      </c>
      <c r="D198" s="2"/>
      <c r="E198" s="12">
        <v>3824</v>
      </c>
      <c r="F198" s="12"/>
      <c r="G198" s="12"/>
      <c r="H198" s="12">
        <f>SUM(E198:G198)</f>
        <v>3824</v>
      </c>
      <c r="I198" s="12"/>
      <c r="J198" s="12">
        <v>3106.3999999999996</v>
      </c>
      <c r="K198" s="12">
        <f>H198/C198</f>
        <v>191.2</v>
      </c>
      <c r="L198" s="12"/>
      <c r="M198" s="12">
        <f>SUM(J198:L198)</f>
        <v>3297.5999999999995</v>
      </c>
      <c r="N198" s="12"/>
      <c r="O198" s="12">
        <f>H198-M198</f>
        <v>526.40000000000055</v>
      </c>
      <c r="P198" s="12"/>
      <c r="Q198" s="2">
        <v>35</v>
      </c>
      <c r="R198" s="13">
        <f t="shared" si="27"/>
        <v>109.25714285714285</v>
      </c>
    </row>
    <row r="199" spans="1:18" x14ac:dyDescent="0.25">
      <c r="A199" s="2" t="s">
        <v>88</v>
      </c>
      <c r="B199" s="14">
        <v>37653</v>
      </c>
      <c r="C199" s="2">
        <v>20</v>
      </c>
      <c r="D199" s="2"/>
      <c r="E199" s="12">
        <v>2520</v>
      </c>
      <c r="F199" s="12"/>
      <c r="G199" s="12"/>
      <c r="H199" s="12">
        <f>SUM(E199:G199)</f>
        <v>2520</v>
      </c>
      <c r="I199" s="12"/>
      <c r="J199" s="12">
        <v>998</v>
      </c>
      <c r="K199" s="12">
        <f>H199/C199</f>
        <v>126</v>
      </c>
      <c r="L199" s="12"/>
      <c r="M199" s="12">
        <f>SUM(J199:L199)</f>
        <v>1124</v>
      </c>
      <c r="N199" s="12"/>
      <c r="O199" s="12">
        <f>H199-M199</f>
        <v>1396</v>
      </c>
      <c r="P199" s="12"/>
      <c r="Q199" s="2">
        <v>35</v>
      </c>
      <c r="R199" s="13">
        <f t="shared" si="27"/>
        <v>72</v>
      </c>
    </row>
    <row r="200" spans="1:18" x14ac:dyDescent="0.25">
      <c r="A200" s="2" t="s">
        <v>89</v>
      </c>
      <c r="B200" s="14">
        <v>37681</v>
      </c>
      <c r="C200" s="2">
        <v>20</v>
      </c>
      <c r="D200" s="2"/>
      <c r="E200" s="12">
        <v>1575</v>
      </c>
      <c r="F200" s="12"/>
      <c r="G200" s="12"/>
      <c r="H200" s="12">
        <f>SUM(E200:G200)</f>
        <v>1575</v>
      </c>
      <c r="I200" s="12"/>
      <c r="J200" s="12">
        <v>590.5</v>
      </c>
      <c r="K200" s="12">
        <f>H200/C200</f>
        <v>78.75</v>
      </c>
      <c r="L200" s="12"/>
      <c r="M200" s="12">
        <f>SUM(J200:L200)</f>
        <v>669.25</v>
      </c>
      <c r="N200" s="12"/>
      <c r="O200" s="12">
        <f>H200-M200</f>
        <v>905.75</v>
      </c>
      <c r="P200" s="12"/>
      <c r="Q200" s="2">
        <v>35</v>
      </c>
      <c r="R200" s="13">
        <f t="shared" si="27"/>
        <v>45</v>
      </c>
    </row>
    <row r="201" spans="1:18" x14ac:dyDescent="0.25">
      <c r="A201" s="2"/>
      <c r="B201" s="2"/>
      <c r="C201" s="2"/>
      <c r="D201" s="2"/>
      <c r="E201" s="12" t="s">
        <v>28</v>
      </c>
      <c r="F201" s="12"/>
      <c r="G201" s="12"/>
      <c r="H201" s="12" t="s">
        <v>28</v>
      </c>
      <c r="I201" s="12"/>
      <c r="J201" s="12"/>
      <c r="K201" s="12"/>
      <c r="L201" s="12"/>
      <c r="M201" s="12"/>
      <c r="N201" s="12"/>
      <c r="O201" s="12"/>
      <c r="P201" s="12"/>
      <c r="Q201" s="2"/>
      <c r="R201" s="13"/>
    </row>
    <row r="202" spans="1:18" s="1" customFormat="1" ht="12.75" x14ac:dyDescent="0.2">
      <c r="A202" s="18" t="s">
        <v>90</v>
      </c>
      <c r="B202" s="18"/>
      <c r="C202" s="18"/>
      <c r="D202" s="18"/>
      <c r="E202" s="11">
        <v>12481</v>
      </c>
      <c r="F202" s="11">
        <f>SUM(F196:F201)</f>
        <v>0</v>
      </c>
      <c r="G202" s="11">
        <f>SUM(G196:G201)</f>
        <v>0</v>
      </c>
      <c r="H202" s="11">
        <f>SUM(H196:H201)</f>
        <v>12481</v>
      </c>
      <c r="I202" s="11"/>
      <c r="J202" s="11">
        <f>SUM(J196:J201)</f>
        <v>8874.0999999999985</v>
      </c>
      <c r="K202" s="11">
        <f>SUM(K196:K201)</f>
        <v>606.54999999999995</v>
      </c>
      <c r="L202" s="11"/>
      <c r="M202" s="11">
        <f>SUM(M196:M201)</f>
        <v>9480.6499999999978</v>
      </c>
      <c r="N202" s="11"/>
      <c r="O202" s="11">
        <f>SUM(O196:O201)</f>
        <v>3000.3500000000008</v>
      </c>
      <c r="P202" s="11"/>
      <c r="Q202" s="18"/>
      <c r="R202" s="11">
        <f>SUM(R196:R201)</f>
        <v>346.6</v>
      </c>
    </row>
    <row r="203" spans="1:18" x14ac:dyDescent="0.25">
      <c r="A203" s="2"/>
      <c r="B203" s="2"/>
      <c r="C203" s="2"/>
      <c r="D203" s="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2"/>
      <c r="R203" s="13"/>
    </row>
    <row r="204" spans="1:18" x14ac:dyDescent="0.25">
      <c r="A204" s="2"/>
      <c r="B204" s="2"/>
      <c r="C204" s="2"/>
      <c r="D204" s="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2"/>
      <c r="R204" s="13"/>
    </row>
    <row r="205" spans="1:18" x14ac:dyDescent="0.25">
      <c r="A205" s="7" t="s">
        <v>91</v>
      </c>
      <c r="B205" s="2"/>
      <c r="C205" s="2"/>
      <c r="D205" s="2"/>
      <c r="E205" s="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2"/>
      <c r="R205" s="13"/>
    </row>
    <row r="206" spans="1:18" x14ac:dyDescent="0.25">
      <c r="A206" s="2"/>
      <c r="B206" s="2"/>
      <c r="C206" s="2"/>
      <c r="D206" s="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2"/>
      <c r="R206" s="13"/>
    </row>
    <row r="207" spans="1:18" s="1" customFormat="1" ht="12.75" x14ac:dyDescent="0.2">
      <c r="A207" s="18" t="s">
        <v>92</v>
      </c>
      <c r="B207" s="18"/>
      <c r="C207" s="18"/>
      <c r="D207" s="18"/>
      <c r="E207" s="11">
        <v>0</v>
      </c>
      <c r="F207" s="11"/>
      <c r="G207" s="11">
        <f>SUM(G206:G206)</f>
        <v>0</v>
      </c>
      <c r="H207" s="11">
        <f>SUM(H206:H206)</f>
        <v>0</v>
      </c>
      <c r="I207" s="11"/>
      <c r="J207" s="11">
        <v>0</v>
      </c>
      <c r="K207" s="11">
        <v>0</v>
      </c>
      <c r="L207" s="11"/>
      <c r="M207" s="11">
        <v>0</v>
      </c>
      <c r="N207" s="11"/>
      <c r="O207" s="11"/>
      <c r="P207" s="11"/>
      <c r="Q207" s="18"/>
      <c r="R207" s="23"/>
    </row>
    <row r="208" spans="1:18" x14ac:dyDescent="0.25">
      <c r="A208" s="2"/>
      <c r="B208" s="2"/>
      <c r="C208" s="2"/>
      <c r="D208" s="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2"/>
      <c r="R208" s="13"/>
    </row>
    <row r="209" spans="1:18" x14ac:dyDescent="0.25">
      <c r="A209" s="10" t="s">
        <v>93</v>
      </c>
      <c r="B209" s="2"/>
      <c r="C209" s="2"/>
      <c r="D209" s="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2"/>
      <c r="R209" s="13"/>
    </row>
    <row r="210" spans="1:18" x14ac:dyDescent="0.25">
      <c r="A210" s="2"/>
      <c r="B210" s="2"/>
      <c r="C210" s="2"/>
      <c r="D210" s="2"/>
      <c r="E210" s="12">
        <v>0</v>
      </c>
      <c r="F210" s="12"/>
      <c r="G210" s="12"/>
      <c r="H210" s="12">
        <f>SUM(E210:G210)</f>
        <v>0</v>
      </c>
      <c r="I210" s="12"/>
      <c r="J210" s="12"/>
      <c r="K210" s="12"/>
      <c r="L210" s="12"/>
      <c r="M210" s="12"/>
      <c r="N210" s="12"/>
      <c r="O210" s="12"/>
      <c r="P210" s="12"/>
      <c r="Q210" s="2"/>
      <c r="R210" s="13"/>
    </row>
    <row r="211" spans="1:18" x14ac:dyDescent="0.25">
      <c r="A211" s="2"/>
      <c r="B211" s="2"/>
      <c r="C211" s="2"/>
      <c r="D211" s="2"/>
      <c r="E211" s="12">
        <v>0</v>
      </c>
      <c r="F211" s="2"/>
      <c r="G211" s="12"/>
      <c r="H211" s="24">
        <f>SUM(E211:G211)</f>
        <v>0</v>
      </c>
      <c r="I211" s="2"/>
      <c r="J211" s="12"/>
      <c r="K211" s="12"/>
      <c r="L211" s="12"/>
      <c r="M211" s="12"/>
      <c r="N211" s="2"/>
      <c r="O211" s="12"/>
      <c r="P211" s="12"/>
      <c r="Q211" s="2"/>
      <c r="R211" s="13"/>
    </row>
    <row r="212" spans="1:18" x14ac:dyDescent="0.25">
      <c r="A212" s="2"/>
      <c r="B212" s="2"/>
      <c r="C212" s="2"/>
      <c r="D212" s="2"/>
      <c r="E212" s="12">
        <v>0</v>
      </c>
      <c r="F212" s="2"/>
      <c r="G212" s="12"/>
      <c r="H212" s="24">
        <f>SUM(E212:G212)</f>
        <v>0</v>
      </c>
      <c r="I212" s="2"/>
      <c r="J212" s="12"/>
      <c r="K212" s="12"/>
      <c r="L212" s="12"/>
      <c r="M212" s="12"/>
      <c r="N212" s="2"/>
      <c r="O212" s="12"/>
      <c r="P212" s="12"/>
      <c r="Q212" s="2"/>
      <c r="R212" s="13"/>
    </row>
    <row r="213" spans="1:1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2"/>
      <c r="K213" s="12"/>
      <c r="L213" s="12"/>
      <c r="M213" s="12"/>
      <c r="N213" s="2"/>
      <c r="O213" s="2"/>
      <c r="P213" s="2"/>
      <c r="Q213" s="2"/>
      <c r="R213" s="13"/>
    </row>
    <row r="214" spans="1:18" s="1" customFormat="1" ht="12.75" x14ac:dyDescent="0.2">
      <c r="A214" s="18" t="s">
        <v>94</v>
      </c>
      <c r="B214" s="18"/>
      <c r="C214" s="18"/>
      <c r="D214" s="18"/>
      <c r="E214" s="11">
        <f>SUM(E210:E212)</f>
        <v>0</v>
      </c>
      <c r="F214" s="11">
        <f>SUM(F210:F212)</f>
        <v>0</v>
      </c>
      <c r="G214" s="11">
        <f>SUM(G210:G212)</f>
        <v>0</v>
      </c>
      <c r="H214" s="11">
        <f>SUM(H210:H212)</f>
        <v>0</v>
      </c>
      <c r="I214" s="18"/>
      <c r="J214" s="11">
        <f>SUM(J210:J212)</f>
        <v>0</v>
      </c>
      <c r="K214" s="11">
        <f>SUM(K210:K212)</f>
        <v>0</v>
      </c>
      <c r="L214" s="11">
        <f>SUM(L210:L212)</f>
        <v>0</v>
      </c>
      <c r="M214" s="11">
        <f>SUM(M210:M212)</f>
        <v>0</v>
      </c>
      <c r="N214" s="18"/>
      <c r="O214" s="18">
        <v>0</v>
      </c>
      <c r="P214" s="18"/>
      <c r="Q214" s="18"/>
      <c r="R214" s="23"/>
    </row>
    <row r="215" spans="1:18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3"/>
    </row>
    <row r="216" spans="1:18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3"/>
    </row>
    <row r="217" spans="1:18" x14ac:dyDescent="0.25">
      <c r="A217" s="10" t="s">
        <v>95</v>
      </c>
      <c r="B217" s="2"/>
      <c r="C217" s="2"/>
      <c r="D217" s="2"/>
      <c r="E217" s="2"/>
      <c r="F217" s="20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3"/>
    </row>
    <row r="218" spans="1:18" x14ac:dyDescent="0.25">
      <c r="A218" s="2" t="s">
        <v>96</v>
      </c>
      <c r="B218" s="2">
        <v>2001</v>
      </c>
      <c r="C218" s="2">
        <v>20</v>
      </c>
      <c r="D218" s="2"/>
      <c r="E218" s="25">
        <v>31376</v>
      </c>
      <c r="F218" s="3"/>
      <c r="G218" s="3"/>
      <c r="H218" s="25">
        <f>SUM(E218:G218)</f>
        <v>31376</v>
      </c>
      <c r="I218" s="3"/>
      <c r="J218" s="26">
        <v>14904.8</v>
      </c>
      <c r="K218" s="26">
        <f>H218/C218</f>
        <v>1568.8</v>
      </c>
      <c r="L218" s="26"/>
      <c r="M218" s="26">
        <f>SUM(J218:L218)</f>
        <v>16473.599999999999</v>
      </c>
      <c r="N218" s="26"/>
      <c r="O218" s="26">
        <f>H218-M218</f>
        <v>14902.400000000001</v>
      </c>
      <c r="P218" s="26"/>
      <c r="Q218" s="2">
        <v>20</v>
      </c>
      <c r="R218" s="13">
        <f t="shared" ref="R218:R219" si="28">H218/Q218</f>
        <v>1568.8</v>
      </c>
    </row>
    <row r="219" spans="1:18" x14ac:dyDescent="0.25">
      <c r="A219" s="2" t="s">
        <v>97</v>
      </c>
      <c r="B219" s="2">
        <v>2006</v>
      </c>
      <c r="C219" s="2">
        <v>20</v>
      </c>
      <c r="D219" s="2"/>
      <c r="E219" s="25">
        <v>41290</v>
      </c>
      <c r="F219" s="2"/>
      <c r="G219" s="3"/>
      <c r="H219" s="25">
        <f>SUM(E219:G219)</f>
        <v>41290</v>
      </c>
      <c r="I219" s="3"/>
      <c r="J219" s="26">
        <v>10323.5</v>
      </c>
      <c r="K219" s="26">
        <f>H219/C219</f>
        <v>2064.5</v>
      </c>
      <c r="L219" s="26"/>
      <c r="M219" s="26">
        <f>SUM(J219:L219)</f>
        <v>12388</v>
      </c>
      <c r="N219" s="26"/>
      <c r="O219" s="26">
        <f>H219-M219</f>
        <v>28902</v>
      </c>
      <c r="P219" s="26"/>
      <c r="Q219" s="2">
        <v>20</v>
      </c>
      <c r="R219" s="13">
        <f t="shared" si="28"/>
        <v>2064.5</v>
      </c>
    </row>
    <row r="220" spans="1:18" x14ac:dyDescent="0.25">
      <c r="A220" s="2"/>
      <c r="B220" s="2"/>
      <c r="C220" s="2"/>
      <c r="D220" s="2"/>
      <c r="E220" s="27"/>
      <c r="F220" s="18"/>
      <c r="G220" s="18"/>
      <c r="H220" s="27"/>
      <c r="I220" s="18"/>
      <c r="J220" s="28"/>
      <c r="K220" s="28"/>
      <c r="L220" s="28"/>
      <c r="M220" s="28"/>
      <c r="N220" s="28"/>
      <c r="O220" s="28"/>
      <c r="P220" s="28"/>
      <c r="Q220" s="2"/>
      <c r="R220" s="13"/>
    </row>
    <row r="221" spans="1:18" x14ac:dyDescent="0.25">
      <c r="A221" s="18" t="s">
        <v>98</v>
      </c>
      <c r="B221" s="2"/>
      <c r="C221" s="2"/>
      <c r="D221" s="2"/>
      <c r="E221" s="27">
        <f>SUM(E218:E220)</f>
        <v>72666</v>
      </c>
      <c r="F221" s="27">
        <f>SUM(F218:F220)</f>
        <v>0</v>
      </c>
      <c r="G221" s="27">
        <f>SUM(G218:G220)</f>
        <v>0</v>
      </c>
      <c r="H221" s="27">
        <f>SUM(H218:H220)</f>
        <v>72666</v>
      </c>
      <c r="I221" s="18"/>
      <c r="J221" s="27">
        <f>SUM(J218:J220)</f>
        <v>25228.3</v>
      </c>
      <c r="K221" s="27">
        <f>SUM(K218:K220)</f>
        <v>3633.3</v>
      </c>
      <c r="L221" s="27">
        <f>SUM(L218:L220)</f>
        <v>0</v>
      </c>
      <c r="M221" s="27">
        <f>SUM(M218:M220)</f>
        <v>28861.599999999999</v>
      </c>
      <c r="N221" s="28"/>
      <c r="O221" s="27">
        <f>SUM(O218:O220)</f>
        <v>43804.4</v>
      </c>
      <c r="P221" s="27"/>
      <c r="Q221" s="2"/>
      <c r="R221" s="27">
        <f>SUM(R218:R220)</f>
        <v>3633.3</v>
      </c>
    </row>
    <row r="222" spans="1:18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3"/>
    </row>
    <row r="223" spans="1:18" x14ac:dyDescent="0.25">
      <c r="A223" s="18" t="s">
        <v>99</v>
      </c>
      <c r="B223" s="2"/>
      <c r="C223" s="2"/>
      <c r="D223" s="2"/>
      <c r="E223" s="11">
        <f>E27+E39+E68+E105+E144+E181+E191+E202+E214+E221+E24</f>
        <v>4444275</v>
      </c>
      <c r="F223" s="11">
        <f>F27+F39+F68+F105+F144+F181+F191+F202+F214+F221+F24</f>
        <v>6343</v>
      </c>
      <c r="G223" s="11">
        <f>G27+G39+G68+G105+G144+G181+G191+G202+G214+G221+G24</f>
        <v>0</v>
      </c>
      <c r="H223" s="11">
        <f>H27+H39+H68+H105+H144+H181+H191+H202+H214+H221+H24</f>
        <v>4450618</v>
      </c>
      <c r="I223" s="11" t="s">
        <v>28</v>
      </c>
      <c r="J223" s="11">
        <f>J27+J39+J68+J105+J144+J181+J191+J202+J214+J221+J24</f>
        <v>2015609.7557936509</v>
      </c>
      <c r="K223" s="11">
        <f>K27+K39+K68+K105+K144+K181+K191+K202+K214+K221+K24</f>
        <v>158251.06539682535</v>
      </c>
      <c r="L223" s="11">
        <f>L27+L39+L68+L105+L144+L181+L191+L202+L214+L221+L24</f>
        <v>0</v>
      </c>
      <c r="M223" s="11">
        <f>M27+M39+M68+M105+M144+M181+M191+M202+M214+M221+M24</f>
        <v>2173860.8211904764</v>
      </c>
      <c r="N223" s="11" t="s">
        <v>28</v>
      </c>
      <c r="O223" s="11">
        <f>O27+O39+O68+O105+O144+O181+O191+O202+O214+O221+O24</f>
        <v>2276746.178809524</v>
      </c>
      <c r="P223" s="11"/>
      <c r="Q223" s="2"/>
      <c r="R223" s="11">
        <f>R27+R39+R68+R105+R144+R181+R191+R202+R214+R221+R24</f>
        <v>80644.032960927958</v>
      </c>
    </row>
    <row r="224" spans="1:18" x14ac:dyDescent="0.25">
      <c r="A224" s="18" t="s">
        <v>100</v>
      </c>
      <c r="B224" s="2"/>
      <c r="C224" s="2"/>
      <c r="D224" s="2"/>
      <c r="E224" s="11">
        <f>E11</f>
        <v>17854</v>
      </c>
      <c r="F224" s="11">
        <f t="shared" ref="F224:O224" si="29">F11</f>
        <v>0</v>
      </c>
      <c r="G224" s="11">
        <f t="shared" si="29"/>
        <v>0</v>
      </c>
      <c r="H224" s="11">
        <f t="shared" si="29"/>
        <v>17854</v>
      </c>
      <c r="I224" s="11" t="s">
        <v>28</v>
      </c>
      <c r="J224" s="11">
        <f t="shared" si="29"/>
        <v>13701.35</v>
      </c>
      <c r="K224" s="11">
        <f t="shared" si="29"/>
        <v>446.35</v>
      </c>
      <c r="L224" s="11">
        <f t="shared" si="29"/>
        <v>0</v>
      </c>
      <c r="M224" s="11">
        <f t="shared" si="29"/>
        <v>14147.7</v>
      </c>
      <c r="N224" s="11" t="s">
        <v>28</v>
      </c>
      <c r="O224" s="11">
        <f t="shared" si="29"/>
        <v>3706.2999999999993</v>
      </c>
      <c r="P224" s="11"/>
      <c r="Q224" s="2"/>
      <c r="R224" s="13"/>
    </row>
    <row r="225" spans="1:18" x14ac:dyDescent="0.25">
      <c r="A225" s="18" t="s">
        <v>101</v>
      </c>
      <c r="B225" s="2"/>
      <c r="C225" s="2"/>
      <c r="D225" s="2"/>
      <c r="E225" s="11">
        <f>E13</f>
        <v>10718</v>
      </c>
      <c r="F225" s="11">
        <f t="shared" ref="F225:O225" si="30">F13</f>
        <v>0</v>
      </c>
      <c r="G225" s="11">
        <f t="shared" si="30"/>
        <v>0</v>
      </c>
      <c r="H225" s="11">
        <f t="shared" si="30"/>
        <v>10718</v>
      </c>
      <c r="I225" s="11" t="s">
        <v>28</v>
      </c>
      <c r="J225" s="11">
        <f t="shared" si="30"/>
        <v>1607.95</v>
      </c>
      <c r="K225" s="11">
        <f t="shared" si="30"/>
        <v>267.95</v>
      </c>
      <c r="L225" s="11">
        <f t="shared" si="30"/>
        <v>0</v>
      </c>
      <c r="M225" s="11">
        <f t="shared" si="30"/>
        <v>1875.9</v>
      </c>
      <c r="N225" s="11" t="s">
        <v>28</v>
      </c>
      <c r="O225" s="11">
        <f t="shared" si="30"/>
        <v>8842.1</v>
      </c>
      <c r="P225" s="11"/>
      <c r="Q225" s="2"/>
      <c r="R225" s="13"/>
    </row>
    <row r="226" spans="1:18" x14ac:dyDescent="0.25">
      <c r="A226" s="2"/>
      <c r="B226" s="2"/>
      <c r="C226" s="2"/>
      <c r="D226" s="2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2"/>
      <c r="R226" s="13"/>
    </row>
    <row r="227" spans="1:18" x14ac:dyDescent="0.25">
      <c r="A227" s="18" t="s">
        <v>102</v>
      </c>
      <c r="B227" s="2"/>
      <c r="C227" s="2"/>
      <c r="D227" s="2"/>
      <c r="E227" s="11">
        <f>SUM(E223:E226)</f>
        <v>4472847</v>
      </c>
      <c r="F227" s="11">
        <f t="shared" ref="F227:O227" si="31">SUM(F223:F226)</f>
        <v>6343</v>
      </c>
      <c r="G227" s="11">
        <f t="shared" si="31"/>
        <v>0</v>
      </c>
      <c r="H227" s="11">
        <f t="shared" si="31"/>
        <v>4479190</v>
      </c>
      <c r="I227" s="11" t="s">
        <v>28</v>
      </c>
      <c r="J227" s="11">
        <f t="shared" si="31"/>
        <v>2030919.0557936509</v>
      </c>
      <c r="K227" s="11">
        <f t="shared" si="31"/>
        <v>158965.36539682536</v>
      </c>
      <c r="L227" s="11">
        <f t="shared" si="31"/>
        <v>0</v>
      </c>
      <c r="M227" s="11">
        <f t="shared" si="31"/>
        <v>2189884.4211904765</v>
      </c>
      <c r="N227" s="11" t="s">
        <v>28</v>
      </c>
      <c r="O227" s="11">
        <f t="shared" si="31"/>
        <v>2289294.578809524</v>
      </c>
      <c r="P227" s="11"/>
      <c r="Q227" s="2"/>
      <c r="R227" s="13"/>
    </row>
    <row r="228" spans="1:18" x14ac:dyDescent="0.25">
      <c r="A228" s="2"/>
      <c r="B228" s="2"/>
      <c r="C228" s="2"/>
      <c r="D228" s="2"/>
      <c r="E228" s="18"/>
      <c r="F228" s="18"/>
      <c r="G228" s="18"/>
      <c r="H228" s="18"/>
      <c r="I228" s="18"/>
      <c r="J228" s="2"/>
      <c r="K228" s="2"/>
      <c r="L228" s="2"/>
      <c r="M228" s="2"/>
      <c r="N228" s="2"/>
      <c r="O228" s="2"/>
      <c r="P228" s="2"/>
      <c r="Q228" s="2"/>
      <c r="R228" s="2"/>
    </row>
  </sheetData>
  <mergeCells count="3">
    <mergeCell ref="A1:R1"/>
    <mergeCell ref="A2:R2"/>
    <mergeCell ref="A3:R3"/>
  </mergeCells>
  <pageMargins left="0.2" right="0.2" top="0.25" bottom="0.25" header="0" footer="0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jerilyn</dc:creator>
  <cp:lastModifiedBy>Chas Robbins</cp:lastModifiedBy>
  <cp:lastPrinted>2012-08-02T20:18:32Z</cp:lastPrinted>
  <dcterms:created xsi:type="dcterms:W3CDTF">2012-06-25T17:47:37Z</dcterms:created>
  <dcterms:modified xsi:type="dcterms:W3CDTF">2012-08-02T20:18:33Z</dcterms:modified>
</cp:coreProperties>
</file>