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95" windowWidth="15105" windowHeight="9270"/>
  </bookViews>
  <sheets>
    <sheet name="LGE Secondary" sheetId="2" r:id="rId1"/>
    <sheet name="LGE Primary" sheetId="1" r:id="rId2"/>
  </sheets>
  <definedNames>
    <definedName name="_xlnm.Print_Area" localSheetId="1">'LGE Primary'!$A$7:$F$37</definedName>
    <definedName name="_xlnm.Print_Area" localSheetId="0">'LGE Secondary'!$A$6:$F$37</definedName>
  </definedNames>
  <calcPr calcId="145621"/>
</workbook>
</file>

<file path=xl/calcChain.xml><?xml version="1.0" encoding="utf-8"?>
<calcChain xmlns="http://schemas.openxmlformats.org/spreadsheetml/2006/main">
  <c r="D28" i="2" l="1"/>
  <c r="D30" i="2"/>
  <c r="E32" i="2" s="1"/>
  <c r="B27" i="1"/>
  <c r="B26" i="1"/>
  <c r="B25" i="1"/>
  <c r="B19" i="1"/>
  <c r="B18" i="1"/>
  <c r="B17" i="1"/>
  <c r="D14" i="1"/>
  <c r="D20" i="1"/>
  <c r="E22" i="1" s="1"/>
  <c r="D28" i="1"/>
  <c r="D30" i="1"/>
  <c r="E32" i="1" s="1"/>
  <c r="D14" i="2"/>
  <c r="E22" i="2" s="1"/>
  <c r="D20" i="2"/>
  <c r="E34" i="1" l="1"/>
  <c r="E34" i="2"/>
</calcChain>
</file>

<file path=xl/comments1.xml><?xml version="1.0" encoding="utf-8"?>
<comments xmlns="http://schemas.openxmlformats.org/spreadsheetml/2006/main">
  <authors>
    <author>Wernert, Jeff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Wernert, Jeff:</t>
        </r>
        <r>
          <rPr>
            <sz val="9"/>
            <color indexed="81"/>
            <rFont val="Tahoma"/>
            <family val="2"/>
          </rPr>
          <t xml:space="preserve">
Includes O&amp;M, Depreciation, Other Taxes, Income Taxes, Expense Adjustments less misc revenue from COSS</t>
        </r>
      </text>
    </comment>
  </commentList>
</comments>
</file>

<file path=xl/comments2.xml><?xml version="1.0" encoding="utf-8"?>
<comments xmlns="http://schemas.openxmlformats.org/spreadsheetml/2006/main">
  <authors>
    <author>Wernert, Jeff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Wernert, Jeff:</t>
        </r>
        <r>
          <rPr>
            <sz val="9"/>
            <color indexed="81"/>
            <rFont val="Tahoma"/>
            <family val="2"/>
          </rPr>
          <t xml:space="preserve">
Includes O&amp;M, Depreciation, Other Taxes, Income Taxes, Expense Adjustments less misc revenue from COSS</t>
        </r>
      </text>
    </comment>
  </commentList>
</comments>
</file>

<file path=xl/sharedStrings.xml><?xml version="1.0" encoding="utf-8"?>
<sst xmlns="http://schemas.openxmlformats.org/spreadsheetml/2006/main" count="48" uniqueCount="23">
  <si>
    <t>Louisville Gas and Electric Company</t>
  </si>
  <si>
    <t>Distribution Demand Costs</t>
  </si>
  <si>
    <t>Primary Service</t>
  </si>
  <si>
    <t>Rate Base</t>
  </si>
  <si>
    <t>Total Cost</t>
  </si>
  <si>
    <t>Billing Demand</t>
  </si>
  <si>
    <t>Unit Cost</t>
  </si>
  <si>
    <t>Return</t>
  </si>
  <si>
    <t>Unit Return</t>
  </si>
  <si>
    <t>Capacity Charge</t>
  </si>
  <si>
    <t>Secondary Service</t>
  </si>
  <si>
    <t>Redundant Capacity</t>
  </si>
  <si>
    <t>Derivation of Distribution Demand-Related Cost for</t>
  </si>
  <si>
    <t>Based on the 12 Months Ended March 31, 2012</t>
  </si>
  <si>
    <t>PS</t>
  </si>
  <si>
    <t>C-TOD</t>
  </si>
  <si>
    <t>I-TOD</t>
  </si>
  <si>
    <t>Based on the 12 Months Ended March 31,2012</t>
  </si>
  <si>
    <t>PSP</t>
  </si>
  <si>
    <t>PSS</t>
  </si>
  <si>
    <t>ROR</t>
  </si>
  <si>
    <t>Source:  Electric Cost of Service Study, Conroy Exhibit C3</t>
  </si>
  <si>
    <t>/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</si>
</sst>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Times New Roman"/>
      <family val="1"/>
    </font>
    <font>
      <b/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165" fontId="2" fillId="0" borderId="0" xfId="1" applyNumberFormat="1" applyFont="1"/>
    <xf numFmtId="165" fontId="2" fillId="0" borderId="1" xfId="1" applyNumberFormat="1" applyFont="1" applyBorder="1"/>
    <xf numFmtId="164" fontId="2" fillId="0" borderId="0" xfId="4" applyNumberFormat="1" applyFont="1"/>
    <xf numFmtId="164" fontId="2" fillId="0" borderId="1" xfId="4" applyNumberFormat="1" applyFont="1" applyBorder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164" fontId="2" fillId="0" borderId="0" xfId="0" applyNumberFormat="1" applyFont="1"/>
    <xf numFmtId="44" fontId="2" fillId="0" borderId="0" xfId="2" applyFont="1"/>
    <xf numFmtId="10" fontId="2" fillId="0" borderId="0" xfId="5" applyNumberFormat="1" applyFont="1" applyAlignment="1">
      <alignment horizontal="center"/>
    </xf>
    <xf numFmtId="164" fontId="2" fillId="0" borderId="0" xfId="2" applyNumberFormat="1" applyFont="1"/>
    <xf numFmtId="44" fontId="2" fillId="0" borderId="0" xfId="2" applyFont="1" applyBorder="1"/>
    <xf numFmtId="44" fontId="2" fillId="0" borderId="2" xfId="0" applyNumberFormat="1" applyFont="1" applyBorder="1"/>
    <xf numFmtId="164" fontId="2" fillId="0" borderId="0" xfId="3" applyNumberFormat="1" applyFont="1"/>
    <xf numFmtId="43" fontId="2" fillId="0" borderId="0" xfId="0" applyNumberFormat="1" applyFont="1"/>
    <xf numFmtId="0" fontId="2" fillId="0" borderId="0" xfId="0" quotePrefix="1" applyFont="1" applyAlignment="1">
      <alignment horizontal="left"/>
    </xf>
  </cellXfs>
  <cellStyles count="6">
    <cellStyle name="Comma" xfId="1" builtinId="3"/>
    <cellStyle name="Currency" xfId="2" builtinId="4"/>
    <cellStyle name="Normal" xfId="0" builtinId="0"/>
    <cellStyle name="Normal_Secondary" xfId="3"/>
    <cellStyle name="Normal_Sheet1" xfId="4"/>
    <cellStyle name="Percent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7"/>
  <sheetViews>
    <sheetView tabSelected="1" view="pageBreakPreview" topLeftCell="A16" zoomScaleNormal="100" zoomScaleSheetLayoutView="100" workbookViewId="0">
      <selection activeCell="F35" sqref="F35"/>
    </sheetView>
  </sheetViews>
  <sheetFormatPr defaultRowHeight="15" x14ac:dyDescent="0.25"/>
  <cols>
    <col min="1" max="1" width="13.28515625" style="6" customWidth="1"/>
    <col min="2" max="2" width="9.140625" style="6"/>
    <col min="3" max="3" width="9.7109375" style="6" customWidth="1"/>
    <col min="4" max="4" width="14.7109375" style="6" customWidth="1"/>
    <col min="5" max="5" width="12.85546875" style="6" bestFit="1" customWidth="1"/>
    <col min="6" max="16384" width="9.140625" style="6"/>
  </cols>
  <sheetData>
    <row r="1" spans="1:4" x14ac:dyDescent="0.25">
      <c r="A1" s="5" t="s">
        <v>0</v>
      </c>
    </row>
    <row r="2" spans="1:4" x14ac:dyDescent="0.25">
      <c r="A2" s="6" t="s">
        <v>12</v>
      </c>
    </row>
    <row r="3" spans="1:4" x14ac:dyDescent="0.25">
      <c r="A3" s="6" t="s">
        <v>11</v>
      </c>
    </row>
    <row r="4" spans="1:4" x14ac:dyDescent="0.25">
      <c r="A4" s="6" t="s">
        <v>17</v>
      </c>
    </row>
    <row r="8" spans="1:4" x14ac:dyDescent="0.25">
      <c r="A8" s="8" t="s">
        <v>10</v>
      </c>
    </row>
    <row r="10" spans="1:4" x14ac:dyDescent="0.25">
      <c r="A10" s="6" t="s">
        <v>1</v>
      </c>
    </row>
    <row r="11" spans="1:4" x14ac:dyDescent="0.25">
      <c r="B11" s="6" t="s">
        <v>19</v>
      </c>
      <c r="D11" s="15">
        <v>3999603</v>
      </c>
    </row>
    <row r="12" spans="1:4" x14ac:dyDescent="0.25">
      <c r="B12" s="6" t="s">
        <v>15</v>
      </c>
      <c r="D12" s="1">
        <v>558671</v>
      </c>
    </row>
    <row r="13" spans="1:4" x14ac:dyDescent="0.25">
      <c r="B13" s="6" t="s">
        <v>16</v>
      </c>
      <c r="D13" s="2">
        <v>268326</v>
      </c>
    </row>
    <row r="14" spans="1:4" x14ac:dyDescent="0.25">
      <c r="B14" s="6" t="s">
        <v>4</v>
      </c>
      <c r="D14" s="9">
        <f>SUM(D11:D13)</f>
        <v>4826600</v>
      </c>
    </row>
    <row r="16" spans="1:4" x14ac:dyDescent="0.25">
      <c r="A16" s="6" t="s">
        <v>5</v>
      </c>
    </row>
    <row r="17" spans="1:7" x14ac:dyDescent="0.25">
      <c r="B17" s="6" t="s">
        <v>14</v>
      </c>
      <c r="D17" s="1">
        <v>6013535</v>
      </c>
    </row>
    <row r="18" spans="1:7" x14ac:dyDescent="0.25">
      <c r="B18" s="6" t="s">
        <v>15</v>
      </c>
      <c r="D18" s="1">
        <v>1015454</v>
      </c>
    </row>
    <row r="19" spans="1:7" x14ac:dyDescent="0.25">
      <c r="B19" s="6" t="s">
        <v>16</v>
      </c>
      <c r="D19" s="2">
        <v>360746</v>
      </c>
    </row>
    <row r="20" spans="1:7" x14ac:dyDescent="0.25">
      <c r="B20" s="6" t="s">
        <v>4</v>
      </c>
      <c r="D20" s="1">
        <f>SUM(D17:D19)</f>
        <v>7389735</v>
      </c>
    </row>
    <row r="21" spans="1:7" x14ac:dyDescent="0.25">
      <c r="G21" s="7" t="s">
        <v>20</v>
      </c>
    </row>
    <row r="22" spans="1:7" x14ac:dyDescent="0.25">
      <c r="A22" s="6" t="s">
        <v>6</v>
      </c>
      <c r="E22" s="10">
        <f>ROUND(D14/D20,2)</f>
        <v>0.65</v>
      </c>
      <c r="G22" s="11">
        <v>8.1900000000000001E-2</v>
      </c>
    </row>
    <row r="24" spans="1:7" x14ac:dyDescent="0.25">
      <c r="A24" s="6" t="s">
        <v>3</v>
      </c>
    </row>
    <row r="25" spans="1:7" x14ac:dyDescent="0.25">
      <c r="B25" s="6" t="s">
        <v>14</v>
      </c>
      <c r="D25" s="15">
        <v>35050415.467925392</v>
      </c>
      <c r="G25" s="16"/>
    </row>
    <row r="26" spans="1:7" x14ac:dyDescent="0.25">
      <c r="B26" s="6" t="s">
        <v>15</v>
      </c>
      <c r="D26" s="1">
        <v>6685685.0297637172</v>
      </c>
      <c r="G26" s="16"/>
    </row>
    <row r="27" spans="1:7" x14ac:dyDescent="0.25">
      <c r="B27" s="6" t="s">
        <v>16</v>
      </c>
      <c r="D27" s="2">
        <v>1996270.0646846895</v>
      </c>
      <c r="G27" s="16"/>
    </row>
    <row r="28" spans="1:7" x14ac:dyDescent="0.25">
      <c r="B28" s="6" t="s">
        <v>4</v>
      </c>
      <c r="D28" s="12">
        <f>SUM(D25:D27)</f>
        <v>43732370.562373802</v>
      </c>
    </row>
    <row r="30" spans="1:7" x14ac:dyDescent="0.25">
      <c r="A30" s="6" t="s">
        <v>7</v>
      </c>
      <c r="D30" s="12">
        <f>D28*G22</f>
        <v>3581681.1490584146</v>
      </c>
    </row>
    <row r="32" spans="1:7" x14ac:dyDescent="0.25">
      <c r="A32" s="6" t="s">
        <v>8</v>
      </c>
      <c r="E32" s="13">
        <f>ROUND(D30/D20,2)</f>
        <v>0.48</v>
      </c>
    </row>
    <row r="34" spans="1:6" ht="15.75" thickBot="1" x14ac:dyDescent="0.3">
      <c r="A34" s="6" t="s">
        <v>9</v>
      </c>
      <c r="E34" s="14">
        <f>ROUND(E22+E32,2)</f>
        <v>1.1299999999999999</v>
      </c>
      <c r="F34" s="17" t="s">
        <v>22</v>
      </c>
    </row>
    <row r="35" spans="1:6" ht="15.75" thickTop="1" x14ac:dyDescent="0.25"/>
    <row r="37" spans="1:6" x14ac:dyDescent="0.25">
      <c r="B37" s="17" t="s">
        <v>21</v>
      </c>
    </row>
  </sheetData>
  <phoneticPr fontId="0" type="noConversion"/>
  <printOptions horizontalCentered="1"/>
  <pageMargins left="0.75" right="0.75" top="2" bottom="1" header="0.5" footer="0.56000000000000005"/>
  <pageSetup orientation="portrait" r:id="rId1"/>
  <headerFooter alignWithMargins="0">
    <oddHeader>&amp;C&amp;"Times New Roman,Bold"&amp;12
Louisville Gas and Electric Company
Redundant Capacity Charge Cost Support
Derivation of Distribution Demand-Related Cost
Twelve Months Ended March 31, 2012
&amp;R&amp;"Times New Roman,Bold"&amp;12Conroy Exhibit M2
Page 1 of 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7"/>
  <sheetViews>
    <sheetView view="pageBreakPreview" topLeftCell="A19" zoomScaleNormal="100" zoomScaleSheetLayoutView="100" workbookViewId="0">
      <selection activeCell="F35" sqref="F35"/>
    </sheetView>
  </sheetViews>
  <sheetFormatPr defaultRowHeight="15" x14ac:dyDescent="0.25"/>
  <cols>
    <col min="1" max="3" width="9.140625" style="6"/>
    <col min="4" max="4" width="14.7109375" style="6" customWidth="1"/>
    <col min="5" max="5" width="12.85546875" style="6" bestFit="1" customWidth="1"/>
    <col min="6" max="6" width="9.140625" style="6"/>
    <col min="7" max="8" width="12.5703125" style="7" customWidth="1"/>
    <col min="9" max="16384" width="9.140625" style="6"/>
  </cols>
  <sheetData>
    <row r="1" spans="1:4" x14ac:dyDescent="0.25">
      <c r="A1" s="5" t="s">
        <v>0</v>
      </c>
    </row>
    <row r="2" spans="1:4" x14ac:dyDescent="0.25">
      <c r="A2" s="6" t="s">
        <v>12</v>
      </c>
    </row>
    <row r="3" spans="1:4" x14ac:dyDescent="0.25">
      <c r="A3" s="6" t="s">
        <v>11</v>
      </c>
    </row>
    <row r="4" spans="1:4" x14ac:dyDescent="0.25">
      <c r="A4" s="6" t="s">
        <v>13</v>
      </c>
    </row>
    <row r="8" spans="1:4" x14ac:dyDescent="0.25">
      <c r="A8" s="8" t="s">
        <v>2</v>
      </c>
    </row>
    <row r="10" spans="1:4" x14ac:dyDescent="0.25">
      <c r="A10" s="6" t="s">
        <v>1</v>
      </c>
    </row>
    <row r="11" spans="1:4" x14ac:dyDescent="0.25">
      <c r="B11" s="6" t="s">
        <v>18</v>
      </c>
      <c r="D11" s="3">
        <v>246969</v>
      </c>
    </row>
    <row r="12" spans="1:4" x14ac:dyDescent="0.25">
      <c r="B12" s="6" t="s">
        <v>15</v>
      </c>
      <c r="D12" s="3">
        <v>580488</v>
      </c>
    </row>
    <row r="13" spans="1:4" x14ac:dyDescent="0.25">
      <c r="B13" s="6" t="s">
        <v>16</v>
      </c>
      <c r="D13" s="4">
        <v>1926045</v>
      </c>
    </row>
    <row r="14" spans="1:4" x14ac:dyDescent="0.25">
      <c r="B14" s="6" t="s">
        <v>4</v>
      </c>
      <c r="D14" s="9">
        <f>SUM(D11:D13)</f>
        <v>2753502</v>
      </c>
    </row>
    <row r="16" spans="1:4" x14ac:dyDescent="0.25">
      <c r="A16" s="6" t="s">
        <v>5</v>
      </c>
    </row>
    <row r="17" spans="1:7" x14ac:dyDescent="0.25">
      <c r="B17" s="6" t="str">
        <f>B11</f>
        <v>PSP</v>
      </c>
      <c r="D17" s="1">
        <v>652713</v>
      </c>
    </row>
    <row r="18" spans="1:7" x14ac:dyDescent="0.25">
      <c r="B18" s="6" t="str">
        <f>B12</f>
        <v>C-TOD</v>
      </c>
      <c r="D18" s="1">
        <v>936975</v>
      </c>
    </row>
    <row r="19" spans="1:7" x14ac:dyDescent="0.25">
      <c r="B19" s="6" t="str">
        <f>B13</f>
        <v>I-TOD</v>
      </c>
      <c r="D19" s="2">
        <v>3591102</v>
      </c>
    </row>
    <row r="20" spans="1:7" x14ac:dyDescent="0.25">
      <c r="B20" s="6" t="s">
        <v>4</v>
      </c>
      <c r="D20" s="1">
        <f>SUM(D17:D19)</f>
        <v>5180790</v>
      </c>
    </row>
    <row r="21" spans="1:7" x14ac:dyDescent="0.25">
      <c r="G21" s="7" t="s">
        <v>20</v>
      </c>
    </row>
    <row r="22" spans="1:7" x14ac:dyDescent="0.25">
      <c r="A22" s="6" t="s">
        <v>6</v>
      </c>
      <c r="E22" s="10">
        <f>ROUND(D14/D20,2)</f>
        <v>0.53</v>
      </c>
      <c r="G22" s="11">
        <v>8.1900000000000001E-2</v>
      </c>
    </row>
    <row r="24" spans="1:7" x14ac:dyDescent="0.25">
      <c r="A24" s="6" t="s">
        <v>3</v>
      </c>
    </row>
    <row r="25" spans="1:7" x14ac:dyDescent="0.25">
      <c r="B25" s="6" t="str">
        <f>B11</f>
        <v>PSP</v>
      </c>
      <c r="D25" s="3">
        <v>2159869.5811478696</v>
      </c>
    </row>
    <row r="26" spans="1:7" x14ac:dyDescent="0.25">
      <c r="B26" s="6" t="str">
        <f>B12</f>
        <v>C-TOD</v>
      </c>
      <c r="D26" s="3">
        <v>3538518.5082061524</v>
      </c>
    </row>
    <row r="27" spans="1:7" x14ac:dyDescent="0.25">
      <c r="B27" s="6" t="str">
        <f>B13</f>
        <v>I-TOD</v>
      </c>
      <c r="D27" s="4">
        <v>16687526.638635539</v>
      </c>
    </row>
    <row r="28" spans="1:7" x14ac:dyDescent="0.25">
      <c r="B28" s="6" t="s">
        <v>4</v>
      </c>
      <c r="D28" s="12">
        <f>SUM(D25:D27)</f>
        <v>22385914.727989562</v>
      </c>
    </row>
    <row r="30" spans="1:7" x14ac:dyDescent="0.25">
      <c r="A30" s="6" t="s">
        <v>7</v>
      </c>
      <c r="D30" s="12">
        <f>D28*G22</f>
        <v>1833406.4162223451</v>
      </c>
    </row>
    <row r="32" spans="1:7" x14ac:dyDescent="0.25">
      <c r="A32" s="6" t="s">
        <v>8</v>
      </c>
      <c r="E32" s="13">
        <f>ROUND(D30/D20,2)</f>
        <v>0.35</v>
      </c>
    </row>
    <row r="34" spans="1:6" ht="15.75" thickBot="1" x14ac:dyDescent="0.3">
      <c r="A34" s="6" t="s">
        <v>9</v>
      </c>
      <c r="E34" s="14">
        <f>ROUND(E22+E32,2)</f>
        <v>0.88</v>
      </c>
      <c r="F34" s="17" t="s">
        <v>22</v>
      </c>
    </row>
    <row r="35" spans="1:6" ht="15.75" thickTop="1" x14ac:dyDescent="0.25"/>
    <row r="37" spans="1:6" x14ac:dyDescent="0.25">
      <c r="B37" s="17" t="s">
        <v>21</v>
      </c>
    </row>
  </sheetData>
  <phoneticPr fontId="0" type="noConversion"/>
  <printOptions horizontalCentered="1"/>
  <pageMargins left="1" right="0.75" top="2" bottom="1.1458333333333299" header="0.5" footer="0.75"/>
  <pageSetup orientation="portrait" r:id="rId1"/>
  <headerFooter alignWithMargins="0">
    <oddHeader>&amp;C&amp;"Times New Roman,Bold"&amp;12
Louisville Gas and Electric Company
Redundant Capacity Charge Cost Support
Derivation of Distribution Demand-Related Cost
Twelve Months Ended March 31, 2012&amp;R&amp;"Times New Roman,Bold"&amp;12Conroy Exhibit M2
Page 2 of 2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LGE Secondary</vt:lpstr>
      <vt:lpstr>LGE Primary</vt:lpstr>
      <vt:lpstr>'LGE Primary'!Print_Area</vt:lpstr>
      <vt:lpstr>'LGE Secondary'!Print_Area</vt:lpstr>
    </vt:vector>
  </TitlesOfParts>
  <Company>The Prime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Seelye</dc:creator>
  <cp:lastModifiedBy>McGee, Dawn</cp:lastModifiedBy>
  <cp:lastPrinted>2012-06-11T17:24:40Z</cp:lastPrinted>
  <dcterms:created xsi:type="dcterms:W3CDTF">2002-01-10T15:58:51Z</dcterms:created>
  <dcterms:modified xsi:type="dcterms:W3CDTF">2012-08-09T15:04:29Z</dcterms:modified>
</cp:coreProperties>
</file>