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5" windowWidth="15195" windowHeight="6915" tabRatio="936"/>
  </bookViews>
  <sheets>
    <sheet name="LGE Proforma Summary" sheetId="23" r:id="rId1"/>
    <sheet name="LGE Pension Proforma" sheetId="14" r:id="rId2"/>
    <sheet name="LGE FAS 106 Proforma" sheetId="17" r:id="rId3"/>
    <sheet name="LGE FAS 112 Proforma" sheetId="21" r:id="rId4"/>
  </sheets>
  <definedNames>
    <definedName name="_xlnm.Print_Area" localSheetId="2">'LGE FAS 106 Proforma'!$A$1:$E$29</definedName>
    <definedName name="_xlnm.Print_Area" localSheetId="3">'LGE FAS 112 Proforma'!$A$1:$E$29</definedName>
    <definedName name="_xlnm.Print_Area" localSheetId="1">'LGE Pension Proforma'!$A$1:$F$29</definedName>
    <definedName name="_xlnm.Print_Area" localSheetId="0">'LGE Proforma Summary'!$A$1:$I$24</definedName>
  </definedNames>
  <calcPr calcId="145621"/>
</workbook>
</file>

<file path=xl/calcChain.xml><?xml version="1.0" encoding="utf-8"?>
<calcChain xmlns="http://schemas.openxmlformats.org/spreadsheetml/2006/main">
  <c r="I21" i="23" l="1"/>
  <c r="I19" i="23"/>
  <c r="I17" i="23"/>
  <c r="G15" i="23" l="1"/>
  <c r="E15" i="23"/>
  <c r="C15" i="23"/>
  <c r="I11" i="23"/>
  <c r="D24" i="21"/>
  <c r="D23" i="21"/>
  <c r="E19" i="21"/>
  <c r="E13" i="21"/>
  <c r="D9" i="21"/>
  <c r="D19" i="21" s="1"/>
  <c r="D24" i="17"/>
  <c r="D23" i="17"/>
  <c r="E19" i="17"/>
  <c r="E13" i="17"/>
  <c r="D9" i="17"/>
  <c r="D19" i="17" s="1"/>
  <c r="I15" i="23" l="1"/>
  <c r="I13" i="23"/>
  <c r="D20" i="21"/>
  <c r="D21" i="21" s="1"/>
  <c r="D27" i="21" s="1"/>
  <c r="D25" i="21"/>
  <c r="D20" i="17"/>
  <c r="D21" i="17" s="1"/>
  <c r="D25" i="17"/>
  <c r="D27" i="17" l="1"/>
  <c r="H31" i="14" l="1"/>
  <c r="D25" i="14"/>
  <c r="D24" i="14"/>
  <c r="E20" i="14"/>
  <c r="E13" i="14"/>
  <c r="D9" i="14"/>
  <c r="D20" i="14" s="1"/>
  <c r="D21" i="14" l="1"/>
  <c r="D22" i="14" s="1"/>
  <c r="D26" i="14"/>
  <c r="D28" i="14" l="1"/>
</calcChain>
</file>

<file path=xl/sharedStrings.xml><?xml version="1.0" encoding="utf-8"?>
<sst xmlns="http://schemas.openxmlformats.org/spreadsheetml/2006/main" count="147" uniqueCount="68">
  <si>
    <t>Pension</t>
  </si>
  <si>
    <t>Total</t>
  </si>
  <si>
    <t>LG&amp;E</t>
  </si>
  <si>
    <t>Servco</t>
  </si>
  <si>
    <t xml:space="preserve">Case No. </t>
  </si>
  <si>
    <t>Pension Proforma Calculation</t>
  </si>
  <si>
    <t>1.</t>
  </si>
  <si>
    <t>Company O&amp;M Pension expense (excluding Servco)</t>
  </si>
  <si>
    <t>2.</t>
  </si>
  <si>
    <t>Total Company Pension costs (excluding Servco)</t>
  </si>
  <si>
    <t>3.</t>
  </si>
  <si>
    <t>% O&amp;M to total</t>
  </si>
  <si>
    <t>(Line 1/Line 2)</t>
  </si>
  <si>
    <t>4.</t>
  </si>
  <si>
    <t>5.</t>
  </si>
  <si>
    <t>6.</t>
  </si>
  <si>
    <t>(Line 4/Line 5)</t>
  </si>
  <si>
    <t>7.</t>
  </si>
  <si>
    <t>Projected 2012 Cost per Mercer Study</t>
  </si>
  <si>
    <t>8.</t>
  </si>
  <si>
    <t>9.</t>
  </si>
  <si>
    <t>Expected O&amp;M expenses</t>
  </si>
  <si>
    <t>(Line 3, Line 8 x Line 7)</t>
  </si>
  <si>
    <t>10.</t>
  </si>
  <si>
    <t>(Line 6 x Line 9 Servco)</t>
  </si>
  <si>
    <t>11.</t>
  </si>
  <si>
    <t>Total O&amp;M costs for 2012 Mercer target</t>
  </si>
  <si>
    <t>(Line 9 + Line 10)</t>
  </si>
  <si>
    <t>12.</t>
  </si>
  <si>
    <t>(Line 1)</t>
  </si>
  <si>
    <t>13.</t>
  </si>
  <si>
    <t>(Line 4)</t>
  </si>
  <si>
    <t>14.</t>
  </si>
  <si>
    <t>(Line 12 + Line 13)</t>
  </si>
  <si>
    <t>15.</t>
  </si>
  <si>
    <t>Expenses over (under) test year</t>
  </si>
  <si>
    <t>(Line 11 - Line 14)</t>
  </si>
  <si>
    <t>Servco allocation for 12 months ended March 2012 O&amp;M</t>
  </si>
  <si>
    <t>Test Year O&amp;M for 12 months ended March 2012</t>
  </si>
  <si>
    <t>Louisville Gas and Electric Company</t>
  </si>
  <si>
    <t>Servco O&amp;M Pension expense charged to LG&amp;E</t>
  </si>
  <si>
    <t>Total Servco Pension costs charged to LG&amp;E</t>
  </si>
  <si>
    <t>(for LG&amp;E includes LG&amp;E Union and Non-Union Plans)</t>
  </si>
  <si>
    <t>Servco % allocated to LG&amp;E based on labor split</t>
  </si>
  <si>
    <t>Servco O&amp;M charged to LG&amp;E</t>
  </si>
  <si>
    <t>LG&amp;E 12 months ended March 2012 O&amp;M</t>
  </si>
  <si>
    <t>Post-retirement Proforma Calculation</t>
  </si>
  <si>
    <t>Company O&amp;M Post-retirement expense (excluding Servco)</t>
  </si>
  <si>
    <t>Total Company Post-retirement costs (excluding Servco)</t>
  </si>
  <si>
    <t>Servco O&amp;M Post-retirement expense charged to LG&amp;E</t>
  </si>
  <si>
    <t>Total Servco Post-retirement costs charged to LG&amp;E</t>
  </si>
  <si>
    <t>Post-employment Proforma Calculation</t>
  </si>
  <si>
    <t>Company O&amp;M Post-employment expense (excluding Servco)</t>
  </si>
  <si>
    <t>Total Company Post-employment costs (excluding Servco)</t>
  </si>
  <si>
    <t>Servco O&amp;M Post-employment expense charged to LG&amp;E</t>
  </si>
  <si>
    <t>Total Servco Post-employment costs charged to LG&amp;E</t>
  </si>
  <si>
    <t>Post-retirement</t>
  </si>
  <si>
    <t>Post-employment</t>
  </si>
  <si>
    <t>For the Twelve Months Ended March 31, 2012</t>
  </si>
  <si>
    <t>LOUISVILLE GAS AND ELECTRIC COMPANY</t>
  </si>
  <si>
    <t xml:space="preserve">  6.  Total Adjustment</t>
  </si>
  <si>
    <t>(a) Percentages taken from Reference Schedule 1.10.</t>
  </si>
  <si>
    <t xml:space="preserve">  4.  Electric Department (a)                   80%</t>
  </si>
  <si>
    <t xml:space="preserve">  5.  Gas Department (a)                        20%</t>
  </si>
  <si>
    <t xml:space="preserve">  3.  Adjustment (Line 2 - Line 1)</t>
  </si>
  <si>
    <t>Adjustment for Pension, Post Retirement and Post Employment Costs</t>
  </si>
  <si>
    <t xml:space="preserve">  1.  Pension, Post Retirement and Post Employment expenses in test year</t>
  </si>
  <si>
    <t xml:space="preserve">  2.  Pension, Post Retirement and Post Employment expenses annualized for 2012 Mercer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</si>
</sst>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37" fontId="1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37" fontId="1" fillId="0" borderId="0" xfId="1"/>
    <xf numFmtId="0" fontId="4" fillId="0" borderId="0" xfId="7" applyFont="1"/>
    <xf numFmtId="0" fontId="3" fillId="0" borderId="0" xfId="7" applyFont="1" applyAlignment="1">
      <alignment horizontal="centerContinuous"/>
    </xf>
    <xf numFmtId="0" fontId="4" fillId="0" borderId="0" xfId="7" applyFont="1" applyAlignment="1">
      <alignment horizontal="centerContinuous"/>
    </xf>
    <xf numFmtId="0" fontId="4" fillId="0" borderId="0" xfId="7" applyFont="1" applyFill="1" applyAlignment="1">
      <alignment horizontal="centerContinuous"/>
    </xf>
    <xf numFmtId="0" fontId="0" fillId="0" borderId="0" xfId="7" applyFont="1"/>
    <xf numFmtId="41" fontId="0" fillId="0" borderId="0" xfId="7" applyNumberFormat="1" applyFont="1"/>
    <xf numFmtId="0" fontId="3" fillId="0" borderId="0" xfId="7" applyFont="1"/>
    <xf numFmtId="0" fontId="4" fillId="0" borderId="0" xfId="7" applyFont="1" applyFill="1"/>
    <xf numFmtId="0" fontId="4" fillId="0" borderId="1" xfId="7" applyFont="1" applyFill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0" xfId="7" applyFont="1" applyBorder="1" applyAlignment="1">
      <alignment horizontal="center"/>
    </xf>
    <xf numFmtId="0" fontId="4" fillId="0" borderId="0" xfId="7" quotePrefix="1" applyFont="1"/>
    <xf numFmtId="165" fontId="4" fillId="0" borderId="0" xfId="7" applyNumberFormat="1" applyFont="1" applyFill="1"/>
    <xf numFmtId="41" fontId="4" fillId="0" borderId="0" xfId="7" applyNumberFormat="1" applyFont="1" applyFill="1"/>
    <xf numFmtId="41" fontId="4" fillId="0" borderId="0" xfId="7" applyNumberFormat="1" applyFont="1"/>
    <xf numFmtId="42" fontId="4" fillId="0" borderId="0" xfId="7" applyNumberFormat="1" applyFont="1" applyFill="1" applyBorder="1"/>
    <xf numFmtId="0" fontId="4" fillId="0" borderId="0" xfId="7" applyFont="1" applyBorder="1"/>
    <xf numFmtId="0" fontId="4" fillId="0" borderId="0" xfId="7" quotePrefix="1" applyFont="1" applyBorder="1"/>
    <xf numFmtId="42" fontId="4" fillId="0" borderId="0" xfId="7" applyNumberFormat="1" applyFont="1" applyBorder="1"/>
    <xf numFmtId="41" fontId="4" fillId="0" borderId="0" xfId="7" applyNumberFormat="1" applyFont="1" applyFill="1" applyBorder="1"/>
    <xf numFmtId="41" fontId="4" fillId="0" borderId="0" xfId="7" applyNumberFormat="1" applyFont="1" applyBorder="1"/>
    <xf numFmtId="41" fontId="0" fillId="0" borderId="0" xfId="7" applyNumberFormat="1" applyFont="1" applyBorder="1"/>
    <xf numFmtId="0" fontId="0" fillId="0" borderId="0" xfId="7" applyFont="1" applyBorder="1"/>
    <xf numFmtId="43" fontId="0" fillId="0" borderId="0" xfId="7" applyNumberFormat="1" applyFont="1"/>
    <xf numFmtId="10" fontId="4" fillId="0" borderId="0" xfId="7" applyNumberFormat="1" applyFont="1" applyBorder="1"/>
    <xf numFmtId="0" fontId="0" fillId="0" borderId="0" xfId="7" applyFont="1" applyFill="1"/>
    <xf numFmtId="42" fontId="4" fillId="0" borderId="0" xfId="7" applyNumberFormat="1" applyFont="1"/>
    <xf numFmtId="41" fontId="4" fillId="0" borderId="1" xfId="7" applyNumberFormat="1" applyFont="1" applyBorder="1"/>
    <xf numFmtId="165" fontId="4" fillId="0" borderId="0" xfId="7" applyNumberFormat="1" applyFont="1"/>
    <xf numFmtId="42" fontId="4" fillId="0" borderId="0" xfId="7" applyNumberFormat="1" applyFont="1" applyFill="1"/>
    <xf numFmtId="41" fontId="4" fillId="0" borderId="1" xfId="7" applyNumberFormat="1" applyFont="1" applyFill="1" applyBorder="1"/>
    <xf numFmtId="42" fontId="4" fillId="0" borderId="0" xfId="7" applyNumberFormat="1" applyFont="1" applyFill="1" applyBorder="1" applyAlignment="1">
      <alignment horizontal="center"/>
    </xf>
    <xf numFmtId="41" fontId="4" fillId="0" borderId="1" xfId="7" applyNumberFormat="1" applyFont="1" applyFill="1" applyBorder="1" applyAlignment="1">
      <alignment horizontal="center"/>
    </xf>
    <xf numFmtId="42" fontId="4" fillId="0" borderId="2" xfId="7" applyNumberFormat="1" applyFont="1" applyFill="1" applyBorder="1"/>
    <xf numFmtId="165" fontId="4" fillId="0" borderId="0" xfId="7" applyNumberFormat="1" applyFont="1" applyBorder="1"/>
    <xf numFmtId="165" fontId="0" fillId="0" borderId="0" xfId="7" applyNumberFormat="1" applyFont="1"/>
    <xf numFmtId="0" fontId="5" fillId="0" borderId="0" xfId="7" applyFont="1" applyAlignment="1">
      <alignment horizontal="centerContinuous"/>
    </xf>
    <xf numFmtId="0" fontId="3" fillId="0" borderId="0" xfId="7" quotePrefix="1" applyFont="1" applyAlignment="1">
      <alignment horizontal="centerContinuous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166" fontId="4" fillId="0" borderId="0" xfId="8" applyNumberFormat="1" applyFont="1" applyProtection="1"/>
    <xf numFmtId="166" fontId="4" fillId="0" borderId="0" xfId="7" applyNumberFormat="1" applyFont="1" applyAlignment="1">
      <alignment horizontal="left"/>
    </xf>
    <xf numFmtId="166" fontId="4" fillId="0" borderId="0" xfId="7" applyNumberFormat="1" applyFont="1"/>
    <xf numFmtId="164" fontId="4" fillId="0" borderId="1" xfId="7" applyNumberFormat="1" applyFont="1" applyBorder="1" applyProtection="1"/>
    <xf numFmtId="164" fontId="4" fillId="0" borderId="0" xfId="7" applyNumberFormat="1" applyFont="1" applyBorder="1" applyProtection="1"/>
    <xf numFmtId="164" fontId="4" fillId="0" borderId="1" xfId="7" applyNumberFormat="1" applyFont="1" applyBorder="1" applyAlignment="1">
      <alignment horizontal="left"/>
    </xf>
    <xf numFmtId="42" fontId="4" fillId="0" borderId="2" xfId="7" applyNumberFormat="1" applyFont="1" applyBorder="1" applyProtection="1"/>
    <xf numFmtId="42" fontId="4" fillId="0" borderId="0" xfId="7" applyNumberFormat="1" applyFont="1" applyBorder="1" applyProtection="1"/>
    <xf numFmtId="42" fontId="4" fillId="0" borderId="2" xfId="7" applyNumberFormat="1" applyFont="1" applyBorder="1" applyAlignment="1">
      <alignment horizontal="left"/>
    </xf>
    <xf numFmtId="9" fontId="4" fillId="0" borderId="0" xfId="7" applyNumberFormat="1" applyFont="1"/>
    <xf numFmtId="166" fontId="4" fillId="0" borderId="2" xfId="7" applyNumberFormat="1" applyFont="1" applyBorder="1"/>
  </cellXfs>
  <cellStyles count="9">
    <cellStyle name="Comma" xfId="1" builtinId="3"/>
    <cellStyle name="Comma 2" xfId="7"/>
    <cellStyle name="Comma 3" xfId="6"/>
    <cellStyle name="Currency 2" xfId="8"/>
    <cellStyle name="Currency 3" xfId="5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A3" sqref="A3"/>
    </sheetView>
  </sheetViews>
  <sheetFormatPr defaultColWidth="11" defaultRowHeight="15.75" x14ac:dyDescent="0.25"/>
  <cols>
    <col min="1" max="1" width="87.5703125" style="2" customWidth="1"/>
    <col min="2" max="2" width="5.42578125" style="2" customWidth="1"/>
    <col min="3" max="3" width="16.42578125" style="2" customWidth="1"/>
    <col min="4" max="4" width="5.28515625" style="2" customWidth="1"/>
    <col min="5" max="5" width="17.5703125" style="2" customWidth="1"/>
    <col min="6" max="6" width="4.140625" style="2" customWidth="1"/>
    <col min="7" max="7" width="17.5703125" style="2" customWidth="1"/>
    <col min="8" max="8" width="4.140625" style="2" customWidth="1"/>
    <col min="9" max="9" width="15.5703125" style="2" customWidth="1"/>
    <col min="10" max="10" width="13.7109375" style="2" bestFit="1" customWidth="1"/>
    <col min="11" max="256" width="11" style="2"/>
    <col min="257" max="257" width="87.5703125" style="2" customWidth="1"/>
    <col min="258" max="258" width="5.42578125" style="2" customWidth="1"/>
    <col min="259" max="259" width="16.42578125" style="2" customWidth="1"/>
    <col min="260" max="260" width="5.28515625" style="2" customWidth="1"/>
    <col min="261" max="261" width="17.5703125" style="2" customWidth="1"/>
    <col min="262" max="262" width="4.140625" style="2" customWidth="1"/>
    <col min="263" max="263" width="17.5703125" style="2" customWidth="1"/>
    <col min="264" max="264" width="4.140625" style="2" customWidth="1"/>
    <col min="265" max="265" width="15.5703125" style="2" customWidth="1"/>
    <col min="266" max="266" width="13.7109375" style="2" bestFit="1" customWidth="1"/>
    <col min="267" max="512" width="11" style="2"/>
    <col min="513" max="513" width="87.5703125" style="2" customWidth="1"/>
    <col min="514" max="514" width="5.42578125" style="2" customWidth="1"/>
    <col min="515" max="515" width="16.42578125" style="2" customWidth="1"/>
    <col min="516" max="516" width="5.28515625" style="2" customWidth="1"/>
    <col min="517" max="517" width="17.5703125" style="2" customWidth="1"/>
    <col min="518" max="518" width="4.140625" style="2" customWidth="1"/>
    <col min="519" max="519" width="17.5703125" style="2" customWidth="1"/>
    <col min="520" max="520" width="4.140625" style="2" customWidth="1"/>
    <col min="521" max="521" width="15.5703125" style="2" customWidth="1"/>
    <col min="522" max="522" width="13.7109375" style="2" bestFit="1" customWidth="1"/>
    <col min="523" max="768" width="11" style="2"/>
    <col min="769" max="769" width="87.5703125" style="2" customWidth="1"/>
    <col min="770" max="770" width="5.42578125" style="2" customWidth="1"/>
    <col min="771" max="771" width="16.42578125" style="2" customWidth="1"/>
    <col min="772" max="772" width="5.28515625" style="2" customWidth="1"/>
    <col min="773" max="773" width="17.5703125" style="2" customWidth="1"/>
    <col min="774" max="774" width="4.140625" style="2" customWidth="1"/>
    <col min="775" max="775" width="17.5703125" style="2" customWidth="1"/>
    <col min="776" max="776" width="4.140625" style="2" customWidth="1"/>
    <col min="777" max="777" width="15.5703125" style="2" customWidth="1"/>
    <col min="778" max="778" width="13.7109375" style="2" bestFit="1" customWidth="1"/>
    <col min="779" max="1024" width="11" style="2"/>
    <col min="1025" max="1025" width="87.5703125" style="2" customWidth="1"/>
    <col min="1026" max="1026" width="5.42578125" style="2" customWidth="1"/>
    <col min="1027" max="1027" width="16.42578125" style="2" customWidth="1"/>
    <col min="1028" max="1028" width="5.28515625" style="2" customWidth="1"/>
    <col min="1029" max="1029" width="17.5703125" style="2" customWidth="1"/>
    <col min="1030" max="1030" width="4.140625" style="2" customWidth="1"/>
    <col min="1031" max="1031" width="17.5703125" style="2" customWidth="1"/>
    <col min="1032" max="1032" width="4.140625" style="2" customWidth="1"/>
    <col min="1033" max="1033" width="15.5703125" style="2" customWidth="1"/>
    <col min="1034" max="1034" width="13.7109375" style="2" bestFit="1" customWidth="1"/>
    <col min="1035" max="1280" width="11" style="2"/>
    <col min="1281" max="1281" width="87.5703125" style="2" customWidth="1"/>
    <col min="1282" max="1282" width="5.42578125" style="2" customWidth="1"/>
    <col min="1283" max="1283" width="16.42578125" style="2" customWidth="1"/>
    <col min="1284" max="1284" width="5.28515625" style="2" customWidth="1"/>
    <col min="1285" max="1285" width="17.5703125" style="2" customWidth="1"/>
    <col min="1286" max="1286" width="4.140625" style="2" customWidth="1"/>
    <col min="1287" max="1287" width="17.5703125" style="2" customWidth="1"/>
    <col min="1288" max="1288" width="4.140625" style="2" customWidth="1"/>
    <col min="1289" max="1289" width="15.5703125" style="2" customWidth="1"/>
    <col min="1290" max="1290" width="13.7109375" style="2" bestFit="1" customWidth="1"/>
    <col min="1291" max="1536" width="11" style="2"/>
    <col min="1537" max="1537" width="87.5703125" style="2" customWidth="1"/>
    <col min="1538" max="1538" width="5.42578125" style="2" customWidth="1"/>
    <col min="1539" max="1539" width="16.42578125" style="2" customWidth="1"/>
    <col min="1540" max="1540" width="5.28515625" style="2" customWidth="1"/>
    <col min="1541" max="1541" width="17.5703125" style="2" customWidth="1"/>
    <col min="1542" max="1542" width="4.140625" style="2" customWidth="1"/>
    <col min="1543" max="1543" width="17.5703125" style="2" customWidth="1"/>
    <col min="1544" max="1544" width="4.140625" style="2" customWidth="1"/>
    <col min="1545" max="1545" width="15.5703125" style="2" customWidth="1"/>
    <col min="1546" max="1546" width="13.7109375" style="2" bestFit="1" customWidth="1"/>
    <col min="1547" max="1792" width="11" style="2"/>
    <col min="1793" max="1793" width="87.5703125" style="2" customWidth="1"/>
    <col min="1794" max="1794" width="5.42578125" style="2" customWidth="1"/>
    <col min="1795" max="1795" width="16.42578125" style="2" customWidth="1"/>
    <col min="1796" max="1796" width="5.28515625" style="2" customWidth="1"/>
    <col min="1797" max="1797" width="17.5703125" style="2" customWidth="1"/>
    <col min="1798" max="1798" width="4.140625" style="2" customWidth="1"/>
    <col min="1799" max="1799" width="17.5703125" style="2" customWidth="1"/>
    <col min="1800" max="1800" width="4.140625" style="2" customWidth="1"/>
    <col min="1801" max="1801" width="15.5703125" style="2" customWidth="1"/>
    <col min="1802" max="1802" width="13.7109375" style="2" bestFit="1" customWidth="1"/>
    <col min="1803" max="2048" width="11" style="2"/>
    <col min="2049" max="2049" width="87.5703125" style="2" customWidth="1"/>
    <col min="2050" max="2050" width="5.42578125" style="2" customWidth="1"/>
    <col min="2051" max="2051" width="16.42578125" style="2" customWidth="1"/>
    <col min="2052" max="2052" width="5.28515625" style="2" customWidth="1"/>
    <col min="2053" max="2053" width="17.5703125" style="2" customWidth="1"/>
    <col min="2054" max="2054" width="4.140625" style="2" customWidth="1"/>
    <col min="2055" max="2055" width="17.5703125" style="2" customWidth="1"/>
    <col min="2056" max="2056" width="4.140625" style="2" customWidth="1"/>
    <col min="2057" max="2057" width="15.5703125" style="2" customWidth="1"/>
    <col min="2058" max="2058" width="13.7109375" style="2" bestFit="1" customWidth="1"/>
    <col min="2059" max="2304" width="11" style="2"/>
    <col min="2305" max="2305" width="87.5703125" style="2" customWidth="1"/>
    <col min="2306" max="2306" width="5.42578125" style="2" customWidth="1"/>
    <col min="2307" max="2307" width="16.42578125" style="2" customWidth="1"/>
    <col min="2308" max="2308" width="5.28515625" style="2" customWidth="1"/>
    <col min="2309" max="2309" width="17.5703125" style="2" customWidth="1"/>
    <col min="2310" max="2310" width="4.140625" style="2" customWidth="1"/>
    <col min="2311" max="2311" width="17.5703125" style="2" customWidth="1"/>
    <col min="2312" max="2312" width="4.140625" style="2" customWidth="1"/>
    <col min="2313" max="2313" width="15.5703125" style="2" customWidth="1"/>
    <col min="2314" max="2314" width="13.7109375" style="2" bestFit="1" customWidth="1"/>
    <col min="2315" max="2560" width="11" style="2"/>
    <col min="2561" max="2561" width="87.5703125" style="2" customWidth="1"/>
    <col min="2562" max="2562" width="5.42578125" style="2" customWidth="1"/>
    <col min="2563" max="2563" width="16.42578125" style="2" customWidth="1"/>
    <col min="2564" max="2564" width="5.28515625" style="2" customWidth="1"/>
    <col min="2565" max="2565" width="17.5703125" style="2" customWidth="1"/>
    <col min="2566" max="2566" width="4.140625" style="2" customWidth="1"/>
    <col min="2567" max="2567" width="17.5703125" style="2" customWidth="1"/>
    <col min="2568" max="2568" width="4.140625" style="2" customWidth="1"/>
    <col min="2569" max="2569" width="15.5703125" style="2" customWidth="1"/>
    <col min="2570" max="2570" width="13.7109375" style="2" bestFit="1" customWidth="1"/>
    <col min="2571" max="2816" width="11" style="2"/>
    <col min="2817" max="2817" width="87.5703125" style="2" customWidth="1"/>
    <col min="2818" max="2818" width="5.42578125" style="2" customWidth="1"/>
    <col min="2819" max="2819" width="16.42578125" style="2" customWidth="1"/>
    <col min="2820" max="2820" width="5.28515625" style="2" customWidth="1"/>
    <col min="2821" max="2821" width="17.5703125" style="2" customWidth="1"/>
    <col min="2822" max="2822" width="4.140625" style="2" customWidth="1"/>
    <col min="2823" max="2823" width="17.5703125" style="2" customWidth="1"/>
    <col min="2824" max="2824" width="4.140625" style="2" customWidth="1"/>
    <col min="2825" max="2825" width="15.5703125" style="2" customWidth="1"/>
    <col min="2826" max="2826" width="13.7109375" style="2" bestFit="1" customWidth="1"/>
    <col min="2827" max="3072" width="11" style="2"/>
    <col min="3073" max="3073" width="87.5703125" style="2" customWidth="1"/>
    <col min="3074" max="3074" width="5.42578125" style="2" customWidth="1"/>
    <col min="3075" max="3075" width="16.42578125" style="2" customWidth="1"/>
    <col min="3076" max="3076" width="5.28515625" style="2" customWidth="1"/>
    <col min="3077" max="3077" width="17.5703125" style="2" customWidth="1"/>
    <col min="3078" max="3078" width="4.140625" style="2" customWidth="1"/>
    <col min="3079" max="3079" width="17.5703125" style="2" customWidth="1"/>
    <col min="3080" max="3080" width="4.140625" style="2" customWidth="1"/>
    <col min="3081" max="3081" width="15.5703125" style="2" customWidth="1"/>
    <col min="3082" max="3082" width="13.7109375" style="2" bestFit="1" customWidth="1"/>
    <col min="3083" max="3328" width="11" style="2"/>
    <col min="3329" max="3329" width="87.5703125" style="2" customWidth="1"/>
    <col min="3330" max="3330" width="5.42578125" style="2" customWidth="1"/>
    <col min="3331" max="3331" width="16.42578125" style="2" customWidth="1"/>
    <col min="3332" max="3332" width="5.28515625" style="2" customWidth="1"/>
    <col min="3333" max="3333" width="17.5703125" style="2" customWidth="1"/>
    <col min="3334" max="3334" width="4.140625" style="2" customWidth="1"/>
    <col min="3335" max="3335" width="17.5703125" style="2" customWidth="1"/>
    <col min="3336" max="3336" width="4.140625" style="2" customWidth="1"/>
    <col min="3337" max="3337" width="15.5703125" style="2" customWidth="1"/>
    <col min="3338" max="3338" width="13.7109375" style="2" bestFit="1" customWidth="1"/>
    <col min="3339" max="3584" width="11" style="2"/>
    <col min="3585" max="3585" width="87.5703125" style="2" customWidth="1"/>
    <col min="3586" max="3586" width="5.42578125" style="2" customWidth="1"/>
    <col min="3587" max="3587" width="16.42578125" style="2" customWidth="1"/>
    <col min="3588" max="3588" width="5.28515625" style="2" customWidth="1"/>
    <col min="3589" max="3589" width="17.5703125" style="2" customWidth="1"/>
    <col min="3590" max="3590" width="4.140625" style="2" customWidth="1"/>
    <col min="3591" max="3591" width="17.5703125" style="2" customWidth="1"/>
    <col min="3592" max="3592" width="4.140625" style="2" customWidth="1"/>
    <col min="3593" max="3593" width="15.5703125" style="2" customWidth="1"/>
    <col min="3594" max="3594" width="13.7109375" style="2" bestFit="1" customWidth="1"/>
    <col min="3595" max="3840" width="11" style="2"/>
    <col min="3841" max="3841" width="87.5703125" style="2" customWidth="1"/>
    <col min="3842" max="3842" width="5.42578125" style="2" customWidth="1"/>
    <col min="3843" max="3843" width="16.42578125" style="2" customWidth="1"/>
    <col min="3844" max="3844" width="5.28515625" style="2" customWidth="1"/>
    <col min="3845" max="3845" width="17.5703125" style="2" customWidth="1"/>
    <col min="3846" max="3846" width="4.140625" style="2" customWidth="1"/>
    <col min="3847" max="3847" width="17.5703125" style="2" customWidth="1"/>
    <col min="3848" max="3848" width="4.140625" style="2" customWidth="1"/>
    <col min="3849" max="3849" width="15.5703125" style="2" customWidth="1"/>
    <col min="3850" max="3850" width="13.7109375" style="2" bestFit="1" customWidth="1"/>
    <col min="3851" max="4096" width="11" style="2"/>
    <col min="4097" max="4097" width="87.5703125" style="2" customWidth="1"/>
    <col min="4098" max="4098" width="5.42578125" style="2" customWidth="1"/>
    <col min="4099" max="4099" width="16.42578125" style="2" customWidth="1"/>
    <col min="4100" max="4100" width="5.28515625" style="2" customWidth="1"/>
    <col min="4101" max="4101" width="17.5703125" style="2" customWidth="1"/>
    <col min="4102" max="4102" width="4.140625" style="2" customWidth="1"/>
    <col min="4103" max="4103" width="17.5703125" style="2" customWidth="1"/>
    <col min="4104" max="4104" width="4.140625" style="2" customWidth="1"/>
    <col min="4105" max="4105" width="15.5703125" style="2" customWidth="1"/>
    <col min="4106" max="4106" width="13.7109375" style="2" bestFit="1" customWidth="1"/>
    <col min="4107" max="4352" width="11" style="2"/>
    <col min="4353" max="4353" width="87.5703125" style="2" customWidth="1"/>
    <col min="4354" max="4354" width="5.42578125" style="2" customWidth="1"/>
    <col min="4355" max="4355" width="16.42578125" style="2" customWidth="1"/>
    <col min="4356" max="4356" width="5.28515625" style="2" customWidth="1"/>
    <col min="4357" max="4357" width="17.5703125" style="2" customWidth="1"/>
    <col min="4358" max="4358" width="4.140625" style="2" customWidth="1"/>
    <col min="4359" max="4359" width="17.5703125" style="2" customWidth="1"/>
    <col min="4360" max="4360" width="4.140625" style="2" customWidth="1"/>
    <col min="4361" max="4361" width="15.5703125" style="2" customWidth="1"/>
    <col min="4362" max="4362" width="13.7109375" style="2" bestFit="1" customWidth="1"/>
    <col min="4363" max="4608" width="11" style="2"/>
    <col min="4609" max="4609" width="87.5703125" style="2" customWidth="1"/>
    <col min="4610" max="4610" width="5.42578125" style="2" customWidth="1"/>
    <col min="4611" max="4611" width="16.42578125" style="2" customWidth="1"/>
    <col min="4612" max="4612" width="5.28515625" style="2" customWidth="1"/>
    <col min="4613" max="4613" width="17.5703125" style="2" customWidth="1"/>
    <col min="4614" max="4614" width="4.140625" style="2" customWidth="1"/>
    <col min="4615" max="4615" width="17.5703125" style="2" customWidth="1"/>
    <col min="4616" max="4616" width="4.140625" style="2" customWidth="1"/>
    <col min="4617" max="4617" width="15.5703125" style="2" customWidth="1"/>
    <col min="4618" max="4618" width="13.7109375" style="2" bestFit="1" customWidth="1"/>
    <col min="4619" max="4864" width="11" style="2"/>
    <col min="4865" max="4865" width="87.5703125" style="2" customWidth="1"/>
    <col min="4866" max="4866" width="5.42578125" style="2" customWidth="1"/>
    <col min="4867" max="4867" width="16.42578125" style="2" customWidth="1"/>
    <col min="4868" max="4868" width="5.28515625" style="2" customWidth="1"/>
    <col min="4869" max="4869" width="17.5703125" style="2" customWidth="1"/>
    <col min="4870" max="4870" width="4.140625" style="2" customWidth="1"/>
    <col min="4871" max="4871" width="17.5703125" style="2" customWidth="1"/>
    <col min="4872" max="4872" width="4.140625" style="2" customWidth="1"/>
    <col min="4873" max="4873" width="15.5703125" style="2" customWidth="1"/>
    <col min="4874" max="4874" width="13.7109375" style="2" bestFit="1" customWidth="1"/>
    <col min="4875" max="5120" width="11" style="2"/>
    <col min="5121" max="5121" width="87.5703125" style="2" customWidth="1"/>
    <col min="5122" max="5122" width="5.42578125" style="2" customWidth="1"/>
    <col min="5123" max="5123" width="16.42578125" style="2" customWidth="1"/>
    <col min="5124" max="5124" width="5.28515625" style="2" customWidth="1"/>
    <col min="5125" max="5125" width="17.5703125" style="2" customWidth="1"/>
    <col min="5126" max="5126" width="4.140625" style="2" customWidth="1"/>
    <col min="5127" max="5127" width="17.5703125" style="2" customWidth="1"/>
    <col min="5128" max="5128" width="4.140625" style="2" customWidth="1"/>
    <col min="5129" max="5129" width="15.5703125" style="2" customWidth="1"/>
    <col min="5130" max="5130" width="13.7109375" style="2" bestFit="1" customWidth="1"/>
    <col min="5131" max="5376" width="11" style="2"/>
    <col min="5377" max="5377" width="87.5703125" style="2" customWidth="1"/>
    <col min="5378" max="5378" width="5.42578125" style="2" customWidth="1"/>
    <col min="5379" max="5379" width="16.42578125" style="2" customWidth="1"/>
    <col min="5380" max="5380" width="5.28515625" style="2" customWidth="1"/>
    <col min="5381" max="5381" width="17.5703125" style="2" customWidth="1"/>
    <col min="5382" max="5382" width="4.140625" style="2" customWidth="1"/>
    <col min="5383" max="5383" width="17.5703125" style="2" customWidth="1"/>
    <col min="5384" max="5384" width="4.140625" style="2" customWidth="1"/>
    <col min="5385" max="5385" width="15.5703125" style="2" customWidth="1"/>
    <col min="5386" max="5386" width="13.7109375" style="2" bestFit="1" customWidth="1"/>
    <col min="5387" max="5632" width="11" style="2"/>
    <col min="5633" max="5633" width="87.5703125" style="2" customWidth="1"/>
    <col min="5634" max="5634" width="5.42578125" style="2" customWidth="1"/>
    <col min="5635" max="5635" width="16.42578125" style="2" customWidth="1"/>
    <col min="5636" max="5636" width="5.28515625" style="2" customWidth="1"/>
    <col min="5637" max="5637" width="17.5703125" style="2" customWidth="1"/>
    <col min="5638" max="5638" width="4.140625" style="2" customWidth="1"/>
    <col min="5639" max="5639" width="17.5703125" style="2" customWidth="1"/>
    <col min="5640" max="5640" width="4.140625" style="2" customWidth="1"/>
    <col min="5641" max="5641" width="15.5703125" style="2" customWidth="1"/>
    <col min="5642" max="5642" width="13.7109375" style="2" bestFit="1" customWidth="1"/>
    <col min="5643" max="5888" width="11" style="2"/>
    <col min="5889" max="5889" width="87.5703125" style="2" customWidth="1"/>
    <col min="5890" max="5890" width="5.42578125" style="2" customWidth="1"/>
    <col min="5891" max="5891" width="16.42578125" style="2" customWidth="1"/>
    <col min="5892" max="5892" width="5.28515625" style="2" customWidth="1"/>
    <col min="5893" max="5893" width="17.5703125" style="2" customWidth="1"/>
    <col min="5894" max="5894" width="4.140625" style="2" customWidth="1"/>
    <col min="5895" max="5895" width="17.5703125" style="2" customWidth="1"/>
    <col min="5896" max="5896" width="4.140625" style="2" customWidth="1"/>
    <col min="5897" max="5897" width="15.5703125" style="2" customWidth="1"/>
    <col min="5898" max="5898" width="13.7109375" style="2" bestFit="1" customWidth="1"/>
    <col min="5899" max="6144" width="11" style="2"/>
    <col min="6145" max="6145" width="87.5703125" style="2" customWidth="1"/>
    <col min="6146" max="6146" width="5.42578125" style="2" customWidth="1"/>
    <col min="6147" max="6147" width="16.42578125" style="2" customWidth="1"/>
    <col min="6148" max="6148" width="5.28515625" style="2" customWidth="1"/>
    <col min="6149" max="6149" width="17.5703125" style="2" customWidth="1"/>
    <col min="6150" max="6150" width="4.140625" style="2" customWidth="1"/>
    <col min="6151" max="6151" width="17.5703125" style="2" customWidth="1"/>
    <col min="6152" max="6152" width="4.140625" style="2" customWidth="1"/>
    <col min="6153" max="6153" width="15.5703125" style="2" customWidth="1"/>
    <col min="6154" max="6154" width="13.7109375" style="2" bestFit="1" customWidth="1"/>
    <col min="6155" max="6400" width="11" style="2"/>
    <col min="6401" max="6401" width="87.5703125" style="2" customWidth="1"/>
    <col min="6402" max="6402" width="5.42578125" style="2" customWidth="1"/>
    <col min="6403" max="6403" width="16.42578125" style="2" customWidth="1"/>
    <col min="6404" max="6404" width="5.28515625" style="2" customWidth="1"/>
    <col min="6405" max="6405" width="17.5703125" style="2" customWidth="1"/>
    <col min="6406" max="6406" width="4.140625" style="2" customWidth="1"/>
    <col min="6407" max="6407" width="17.5703125" style="2" customWidth="1"/>
    <col min="6408" max="6408" width="4.140625" style="2" customWidth="1"/>
    <col min="6409" max="6409" width="15.5703125" style="2" customWidth="1"/>
    <col min="6410" max="6410" width="13.7109375" style="2" bestFit="1" customWidth="1"/>
    <col min="6411" max="6656" width="11" style="2"/>
    <col min="6657" max="6657" width="87.5703125" style="2" customWidth="1"/>
    <col min="6658" max="6658" width="5.42578125" style="2" customWidth="1"/>
    <col min="6659" max="6659" width="16.42578125" style="2" customWidth="1"/>
    <col min="6660" max="6660" width="5.28515625" style="2" customWidth="1"/>
    <col min="6661" max="6661" width="17.5703125" style="2" customWidth="1"/>
    <col min="6662" max="6662" width="4.140625" style="2" customWidth="1"/>
    <col min="6663" max="6663" width="17.5703125" style="2" customWidth="1"/>
    <col min="6664" max="6664" width="4.140625" style="2" customWidth="1"/>
    <col min="6665" max="6665" width="15.5703125" style="2" customWidth="1"/>
    <col min="6666" max="6666" width="13.7109375" style="2" bestFit="1" customWidth="1"/>
    <col min="6667" max="6912" width="11" style="2"/>
    <col min="6913" max="6913" width="87.5703125" style="2" customWidth="1"/>
    <col min="6914" max="6914" width="5.42578125" style="2" customWidth="1"/>
    <col min="6915" max="6915" width="16.42578125" style="2" customWidth="1"/>
    <col min="6916" max="6916" width="5.28515625" style="2" customWidth="1"/>
    <col min="6917" max="6917" width="17.5703125" style="2" customWidth="1"/>
    <col min="6918" max="6918" width="4.140625" style="2" customWidth="1"/>
    <col min="6919" max="6919" width="17.5703125" style="2" customWidth="1"/>
    <col min="6920" max="6920" width="4.140625" style="2" customWidth="1"/>
    <col min="6921" max="6921" width="15.5703125" style="2" customWidth="1"/>
    <col min="6922" max="6922" width="13.7109375" style="2" bestFit="1" customWidth="1"/>
    <col min="6923" max="7168" width="11" style="2"/>
    <col min="7169" max="7169" width="87.5703125" style="2" customWidth="1"/>
    <col min="7170" max="7170" width="5.42578125" style="2" customWidth="1"/>
    <col min="7171" max="7171" width="16.42578125" style="2" customWidth="1"/>
    <col min="7172" max="7172" width="5.28515625" style="2" customWidth="1"/>
    <col min="7173" max="7173" width="17.5703125" style="2" customWidth="1"/>
    <col min="7174" max="7174" width="4.140625" style="2" customWidth="1"/>
    <col min="7175" max="7175" width="17.5703125" style="2" customWidth="1"/>
    <col min="7176" max="7176" width="4.140625" style="2" customWidth="1"/>
    <col min="7177" max="7177" width="15.5703125" style="2" customWidth="1"/>
    <col min="7178" max="7178" width="13.7109375" style="2" bestFit="1" customWidth="1"/>
    <col min="7179" max="7424" width="11" style="2"/>
    <col min="7425" max="7425" width="87.5703125" style="2" customWidth="1"/>
    <col min="7426" max="7426" width="5.42578125" style="2" customWidth="1"/>
    <col min="7427" max="7427" width="16.42578125" style="2" customWidth="1"/>
    <col min="7428" max="7428" width="5.28515625" style="2" customWidth="1"/>
    <col min="7429" max="7429" width="17.5703125" style="2" customWidth="1"/>
    <col min="7430" max="7430" width="4.140625" style="2" customWidth="1"/>
    <col min="7431" max="7431" width="17.5703125" style="2" customWidth="1"/>
    <col min="7432" max="7432" width="4.140625" style="2" customWidth="1"/>
    <col min="7433" max="7433" width="15.5703125" style="2" customWidth="1"/>
    <col min="7434" max="7434" width="13.7109375" style="2" bestFit="1" customWidth="1"/>
    <col min="7435" max="7680" width="11" style="2"/>
    <col min="7681" max="7681" width="87.5703125" style="2" customWidth="1"/>
    <col min="7682" max="7682" width="5.42578125" style="2" customWidth="1"/>
    <col min="7683" max="7683" width="16.42578125" style="2" customWidth="1"/>
    <col min="7684" max="7684" width="5.28515625" style="2" customWidth="1"/>
    <col min="7685" max="7685" width="17.5703125" style="2" customWidth="1"/>
    <col min="7686" max="7686" width="4.140625" style="2" customWidth="1"/>
    <col min="7687" max="7687" width="17.5703125" style="2" customWidth="1"/>
    <col min="7688" max="7688" width="4.140625" style="2" customWidth="1"/>
    <col min="7689" max="7689" width="15.5703125" style="2" customWidth="1"/>
    <col min="7690" max="7690" width="13.7109375" style="2" bestFit="1" customWidth="1"/>
    <col min="7691" max="7936" width="11" style="2"/>
    <col min="7937" max="7937" width="87.5703125" style="2" customWidth="1"/>
    <col min="7938" max="7938" width="5.42578125" style="2" customWidth="1"/>
    <col min="7939" max="7939" width="16.42578125" style="2" customWidth="1"/>
    <col min="7940" max="7940" width="5.28515625" style="2" customWidth="1"/>
    <col min="7941" max="7941" width="17.5703125" style="2" customWidth="1"/>
    <col min="7942" max="7942" width="4.140625" style="2" customWidth="1"/>
    <col min="7943" max="7943" width="17.5703125" style="2" customWidth="1"/>
    <col min="7944" max="7944" width="4.140625" style="2" customWidth="1"/>
    <col min="7945" max="7945" width="15.5703125" style="2" customWidth="1"/>
    <col min="7946" max="7946" width="13.7109375" style="2" bestFit="1" customWidth="1"/>
    <col min="7947" max="8192" width="11" style="2"/>
    <col min="8193" max="8193" width="87.5703125" style="2" customWidth="1"/>
    <col min="8194" max="8194" width="5.42578125" style="2" customWidth="1"/>
    <col min="8195" max="8195" width="16.42578125" style="2" customWidth="1"/>
    <col min="8196" max="8196" width="5.28515625" style="2" customWidth="1"/>
    <col min="8197" max="8197" width="17.5703125" style="2" customWidth="1"/>
    <col min="8198" max="8198" width="4.140625" style="2" customWidth="1"/>
    <col min="8199" max="8199" width="17.5703125" style="2" customWidth="1"/>
    <col min="8200" max="8200" width="4.140625" style="2" customWidth="1"/>
    <col min="8201" max="8201" width="15.5703125" style="2" customWidth="1"/>
    <col min="8202" max="8202" width="13.7109375" style="2" bestFit="1" customWidth="1"/>
    <col min="8203" max="8448" width="11" style="2"/>
    <col min="8449" max="8449" width="87.5703125" style="2" customWidth="1"/>
    <col min="8450" max="8450" width="5.42578125" style="2" customWidth="1"/>
    <col min="8451" max="8451" width="16.42578125" style="2" customWidth="1"/>
    <col min="8452" max="8452" width="5.28515625" style="2" customWidth="1"/>
    <col min="8453" max="8453" width="17.5703125" style="2" customWidth="1"/>
    <col min="8454" max="8454" width="4.140625" style="2" customWidth="1"/>
    <col min="8455" max="8455" width="17.5703125" style="2" customWidth="1"/>
    <col min="8456" max="8456" width="4.140625" style="2" customWidth="1"/>
    <col min="8457" max="8457" width="15.5703125" style="2" customWidth="1"/>
    <col min="8458" max="8458" width="13.7109375" style="2" bestFit="1" customWidth="1"/>
    <col min="8459" max="8704" width="11" style="2"/>
    <col min="8705" max="8705" width="87.5703125" style="2" customWidth="1"/>
    <col min="8706" max="8706" width="5.42578125" style="2" customWidth="1"/>
    <col min="8707" max="8707" width="16.42578125" style="2" customWidth="1"/>
    <col min="8708" max="8708" width="5.28515625" style="2" customWidth="1"/>
    <col min="8709" max="8709" width="17.5703125" style="2" customWidth="1"/>
    <col min="8710" max="8710" width="4.140625" style="2" customWidth="1"/>
    <col min="8711" max="8711" width="17.5703125" style="2" customWidth="1"/>
    <col min="8712" max="8712" width="4.140625" style="2" customWidth="1"/>
    <col min="8713" max="8713" width="15.5703125" style="2" customWidth="1"/>
    <col min="8714" max="8714" width="13.7109375" style="2" bestFit="1" customWidth="1"/>
    <col min="8715" max="8960" width="11" style="2"/>
    <col min="8961" max="8961" width="87.5703125" style="2" customWidth="1"/>
    <col min="8962" max="8962" width="5.42578125" style="2" customWidth="1"/>
    <col min="8963" max="8963" width="16.42578125" style="2" customWidth="1"/>
    <col min="8964" max="8964" width="5.28515625" style="2" customWidth="1"/>
    <col min="8965" max="8965" width="17.5703125" style="2" customWidth="1"/>
    <col min="8966" max="8966" width="4.140625" style="2" customWidth="1"/>
    <col min="8967" max="8967" width="17.5703125" style="2" customWidth="1"/>
    <col min="8968" max="8968" width="4.140625" style="2" customWidth="1"/>
    <col min="8969" max="8969" width="15.5703125" style="2" customWidth="1"/>
    <col min="8970" max="8970" width="13.7109375" style="2" bestFit="1" customWidth="1"/>
    <col min="8971" max="9216" width="11" style="2"/>
    <col min="9217" max="9217" width="87.5703125" style="2" customWidth="1"/>
    <col min="9218" max="9218" width="5.42578125" style="2" customWidth="1"/>
    <col min="9219" max="9219" width="16.42578125" style="2" customWidth="1"/>
    <col min="9220" max="9220" width="5.28515625" style="2" customWidth="1"/>
    <col min="9221" max="9221" width="17.5703125" style="2" customWidth="1"/>
    <col min="9222" max="9222" width="4.140625" style="2" customWidth="1"/>
    <col min="9223" max="9223" width="17.5703125" style="2" customWidth="1"/>
    <col min="9224" max="9224" width="4.140625" style="2" customWidth="1"/>
    <col min="9225" max="9225" width="15.5703125" style="2" customWidth="1"/>
    <col min="9226" max="9226" width="13.7109375" style="2" bestFit="1" customWidth="1"/>
    <col min="9227" max="9472" width="11" style="2"/>
    <col min="9473" max="9473" width="87.5703125" style="2" customWidth="1"/>
    <col min="9474" max="9474" width="5.42578125" style="2" customWidth="1"/>
    <col min="9475" max="9475" width="16.42578125" style="2" customWidth="1"/>
    <col min="9476" max="9476" width="5.28515625" style="2" customWidth="1"/>
    <col min="9477" max="9477" width="17.5703125" style="2" customWidth="1"/>
    <col min="9478" max="9478" width="4.140625" style="2" customWidth="1"/>
    <col min="9479" max="9479" width="17.5703125" style="2" customWidth="1"/>
    <col min="9480" max="9480" width="4.140625" style="2" customWidth="1"/>
    <col min="9481" max="9481" width="15.5703125" style="2" customWidth="1"/>
    <col min="9482" max="9482" width="13.7109375" style="2" bestFit="1" customWidth="1"/>
    <col min="9483" max="9728" width="11" style="2"/>
    <col min="9729" max="9729" width="87.5703125" style="2" customWidth="1"/>
    <col min="9730" max="9730" width="5.42578125" style="2" customWidth="1"/>
    <col min="9731" max="9731" width="16.42578125" style="2" customWidth="1"/>
    <col min="9732" max="9732" width="5.28515625" style="2" customWidth="1"/>
    <col min="9733" max="9733" width="17.5703125" style="2" customWidth="1"/>
    <col min="9734" max="9734" width="4.140625" style="2" customWidth="1"/>
    <col min="9735" max="9735" width="17.5703125" style="2" customWidth="1"/>
    <col min="9736" max="9736" width="4.140625" style="2" customWidth="1"/>
    <col min="9737" max="9737" width="15.5703125" style="2" customWidth="1"/>
    <col min="9738" max="9738" width="13.7109375" style="2" bestFit="1" customWidth="1"/>
    <col min="9739" max="9984" width="11" style="2"/>
    <col min="9985" max="9985" width="87.5703125" style="2" customWidth="1"/>
    <col min="9986" max="9986" width="5.42578125" style="2" customWidth="1"/>
    <col min="9987" max="9987" width="16.42578125" style="2" customWidth="1"/>
    <col min="9988" max="9988" width="5.28515625" style="2" customWidth="1"/>
    <col min="9989" max="9989" width="17.5703125" style="2" customWidth="1"/>
    <col min="9990" max="9990" width="4.140625" style="2" customWidth="1"/>
    <col min="9991" max="9991" width="17.5703125" style="2" customWidth="1"/>
    <col min="9992" max="9992" width="4.140625" style="2" customWidth="1"/>
    <col min="9993" max="9993" width="15.5703125" style="2" customWidth="1"/>
    <col min="9994" max="9994" width="13.7109375" style="2" bestFit="1" customWidth="1"/>
    <col min="9995" max="10240" width="11" style="2"/>
    <col min="10241" max="10241" width="87.5703125" style="2" customWidth="1"/>
    <col min="10242" max="10242" width="5.42578125" style="2" customWidth="1"/>
    <col min="10243" max="10243" width="16.42578125" style="2" customWidth="1"/>
    <col min="10244" max="10244" width="5.28515625" style="2" customWidth="1"/>
    <col min="10245" max="10245" width="17.5703125" style="2" customWidth="1"/>
    <col min="10246" max="10246" width="4.140625" style="2" customWidth="1"/>
    <col min="10247" max="10247" width="17.5703125" style="2" customWidth="1"/>
    <col min="10248" max="10248" width="4.140625" style="2" customWidth="1"/>
    <col min="10249" max="10249" width="15.5703125" style="2" customWidth="1"/>
    <col min="10250" max="10250" width="13.7109375" style="2" bestFit="1" customWidth="1"/>
    <col min="10251" max="10496" width="11" style="2"/>
    <col min="10497" max="10497" width="87.5703125" style="2" customWidth="1"/>
    <col min="10498" max="10498" width="5.42578125" style="2" customWidth="1"/>
    <col min="10499" max="10499" width="16.42578125" style="2" customWidth="1"/>
    <col min="10500" max="10500" width="5.28515625" style="2" customWidth="1"/>
    <col min="10501" max="10501" width="17.5703125" style="2" customWidth="1"/>
    <col min="10502" max="10502" width="4.140625" style="2" customWidth="1"/>
    <col min="10503" max="10503" width="17.5703125" style="2" customWidth="1"/>
    <col min="10504" max="10504" width="4.140625" style="2" customWidth="1"/>
    <col min="10505" max="10505" width="15.5703125" style="2" customWidth="1"/>
    <col min="10506" max="10506" width="13.7109375" style="2" bestFit="1" customWidth="1"/>
    <col min="10507" max="10752" width="11" style="2"/>
    <col min="10753" max="10753" width="87.5703125" style="2" customWidth="1"/>
    <col min="10754" max="10754" width="5.42578125" style="2" customWidth="1"/>
    <col min="10755" max="10755" width="16.42578125" style="2" customWidth="1"/>
    <col min="10756" max="10756" width="5.28515625" style="2" customWidth="1"/>
    <col min="10757" max="10757" width="17.5703125" style="2" customWidth="1"/>
    <col min="10758" max="10758" width="4.140625" style="2" customWidth="1"/>
    <col min="10759" max="10759" width="17.5703125" style="2" customWidth="1"/>
    <col min="10760" max="10760" width="4.140625" style="2" customWidth="1"/>
    <col min="10761" max="10761" width="15.5703125" style="2" customWidth="1"/>
    <col min="10762" max="10762" width="13.7109375" style="2" bestFit="1" customWidth="1"/>
    <col min="10763" max="11008" width="11" style="2"/>
    <col min="11009" max="11009" width="87.5703125" style="2" customWidth="1"/>
    <col min="11010" max="11010" width="5.42578125" style="2" customWidth="1"/>
    <col min="11011" max="11011" width="16.42578125" style="2" customWidth="1"/>
    <col min="11012" max="11012" width="5.28515625" style="2" customWidth="1"/>
    <col min="11013" max="11013" width="17.5703125" style="2" customWidth="1"/>
    <col min="11014" max="11014" width="4.140625" style="2" customWidth="1"/>
    <col min="11015" max="11015" width="17.5703125" style="2" customWidth="1"/>
    <col min="11016" max="11016" width="4.140625" style="2" customWidth="1"/>
    <col min="11017" max="11017" width="15.5703125" style="2" customWidth="1"/>
    <col min="11018" max="11018" width="13.7109375" style="2" bestFit="1" customWidth="1"/>
    <col min="11019" max="11264" width="11" style="2"/>
    <col min="11265" max="11265" width="87.5703125" style="2" customWidth="1"/>
    <col min="11266" max="11266" width="5.42578125" style="2" customWidth="1"/>
    <col min="11267" max="11267" width="16.42578125" style="2" customWidth="1"/>
    <col min="11268" max="11268" width="5.28515625" style="2" customWidth="1"/>
    <col min="11269" max="11269" width="17.5703125" style="2" customWidth="1"/>
    <col min="11270" max="11270" width="4.140625" style="2" customWidth="1"/>
    <col min="11271" max="11271" width="17.5703125" style="2" customWidth="1"/>
    <col min="11272" max="11272" width="4.140625" style="2" customWidth="1"/>
    <col min="11273" max="11273" width="15.5703125" style="2" customWidth="1"/>
    <col min="11274" max="11274" width="13.7109375" style="2" bestFit="1" customWidth="1"/>
    <col min="11275" max="11520" width="11" style="2"/>
    <col min="11521" max="11521" width="87.5703125" style="2" customWidth="1"/>
    <col min="11522" max="11522" width="5.42578125" style="2" customWidth="1"/>
    <col min="11523" max="11523" width="16.42578125" style="2" customWidth="1"/>
    <col min="11524" max="11524" width="5.28515625" style="2" customWidth="1"/>
    <col min="11525" max="11525" width="17.5703125" style="2" customWidth="1"/>
    <col min="11526" max="11526" width="4.140625" style="2" customWidth="1"/>
    <col min="11527" max="11527" width="17.5703125" style="2" customWidth="1"/>
    <col min="11528" max="11528" width="4.140625" style="2" customWidth="1"/>
    <col min="11529" max="11529" width="15.5703125" style="2" customWidth="1"/>
    <col min="11530" max="11530" width="13.7109375" style="2" bestFit="1" customWidth="1"/>
    <col min="11531" max="11776" width="11" style="2"/>
    <col min="11777" max="11777" width="87.5703125" style="2" customWidth="1"/>
    <col min="11778" max="11778" width="5.42578125" style="2" customWidth="1"/>
    <col min="11779" max="11779" width="16.42578125" style="2" customWidth="1"/>
    <col min="11780" max="11780" width="5.28515625" style="2" customWidth="1"/>
    <col min="11781" max="11781" width="17.5703125" style="2" customWidth="1"/>
    <col min="11782" max="11782" width="4.140625" style="2" customWidth="1"/>
    <col min="11783" max="11783" width="17.5703125" style="2" customWidth="1"/>
    <col min="11784" max="11784" width="4.140625" style="2" customWidth="1"/>
    <col min="11785" max="11785" width="15.5703125" style="2" customWidth="1"/>
    <col min="11786" max="11786" width="13.7109375" style="2" bestFit="1" customWidth="1"/>
    <col min="11787" max="12032" width="11" style="2"/>
    <col min="12033" max="12033" width="87.5703125" style="2" customWidth="1"/>
    <col min="12034" max="12034" width="5.42578125" style="2" customWidth="1"/>
    <col min="12035" max="12035" width="16.42578125" style="2" customWidth="1"/>
    <col min="12036" max="12036" width="5.28515625" style="2" customWidth="1"/>
    <col min="12037" max="12037" width="17.5703125" style="2" customWidth="1"/>
    <col min="12038" max="12038" width="4.140625" style="2" customWidth="1"/>
    <col min="12039" max="12039" width="17.5703125" style="2" customWidth="1"/>
    <col min="12040" max="12040" width="4.140625" style="2" customWidth="1"/>
    <col min="12041" max="12041" width="15.5703125" style="2" customWidth="1"/>
    <col min="12042" max="12042" width="13.7109375" style="2" bestFit="1" customWidth="1"/>
    <col min="12043" max="12288" width="11" style="2"/>
    <col min="12289" max="12289" width="87.5703125" style="2" customWidth="1"/>
    <col min="12290" max="12290" width="5.42578125" style="2" customWidth="1"/>
    <col min="12291" max="12291" width="16.42578125" style="2" customWidth="1"/>
    <col min="12292" max="12292" width="5.28515625" style="2" customWidth="1"/>
    <col min="12293" max="12293" width="17.5703125" style="2" customWidth="1"/>
    <col min="12294" max="12294" width="4.140625" style="2" customWidth="1"/>
    <col min="12295" max="12295" width="17.5703125" style="2" customWidth="1"/>
    <col min="12296" max="12296" width="4.140625" style="2" customWidth="1"/>
    <col min="12297" max="12297" width="15.5703125" style="2" customWidth="1"/>
    <col min="12298" max="12298" width="13.7109375" style="2" bestFit="1" customWidth="1"/>
    <col min="12299" max="12544" width="11" style="2"/>
    <col min="12545" max="12545" width="87.5703125" style="2" customWidth="1"/>
    <col min="12546" max="12546" width="5.42578125" style="2" customWidth="1"/>
    <col min="12547" max="12547" width="16.42578125" style="2" customWidth="1"/>
    <col min="12548" max="12548" width="5.28515625" style="2" customWidth="1"/>
    <col min="12549" max="12549" width="17.5703125" style="2" customWidth="1"/>
    <col min="12550" max="12550" width="4.140625" style="2" customWidth="1"/>
    <col min="12551" max="12551" width="17.5703125" style="2" customWidth="1"/>
    <col min="12552" max="12552" width="4.140625" style="2" customWidth="1"/>
    <col min="12553" max="12553" width="15.5703125" style="2" customWidth="1"/>
    <col min="12554" max="12554" width="13.7109375" style="2" bestFit="1" customWidth="1"/>
    <col min="12555" max="12800" width="11" style="2"/>
    <col min="12801" max="12801" width="87.5703125" style="2" customWidth="1"/>
    <col min="12802" max="12802" width="5.42578125" style="2" customWidth="1"/>
    <col min="12803" max="12803" width="16.42578125" style="2" customWidth="1"/>
    <col min="12804" max="12804" width="5.28515625" style="2" customWidth="1"/>
    <col min="12805" max="12805" width="17.5703125" style="2" customWidth="1"/>
    <col min="12806" max="12806" width="4.140625" style="2" customWidth="1"/>
    <col min="12807" max="12807" width="17.5703125" style="2" customWidth="1"/>
    <col min="12808" max="12808" width="4.140625" style="2" customWidth="1"/>
    <col min="12809" max="12809" width="15.5703125" style="2" customWidth="1"/>
    <col min="12810" max="12810" width="13.7109375" style="2" bestFit="1" customWidth="1"/>
    <col min="12811" max="13056" width="11" style="2"/>
    <col min="13057" max="13057" width="87.5703125" style="2" customWidth="1"/>
    <col min="13058" max="13058" width="5.42578125" style="2" customWidth="1"/>
    <col min="13059" max="13059" width="16.42578125" style="2" customWidth="1"/>
    <col min="13060" max="13060" width="5.28515625" style="2" customWidth="1"/>
    <col min="13061" max="13061" width="17.5703125" style="2" customWidth="1"/>
    <col min="13062" max="13062" width="4.140625" style="2" customWidth="1"/>
    <col min="13063" max="13063" width="17.5703125" style="2" customWidth="1"/>
    <col min="13064" max="13064" width="4.140625" style="2" customWidth="1"/>
    <col min="13065" max="13065" width="15.5703125" style="2" customWidth="1"/>
    <col min="13066" max="13066" width="13.7109375" style="2" bestFit="1" customWidth="1"/>
    <col min="13067" max="13312" width="11" style="2"/>
    <col min="13313" max="13313" width="87.5703125" style="2" customWidth="1"/>
    <col min="13314" max="13314" width="5.42578125" style="2" customWidth="1"/>
    <col min="13315" max="13315" width="16.42578125" style="2" customWidth="1"/>
    <col min="13316" max="13316" width="5.28515625" style="2" customWidth="1"/>
    <col min="13317" max="13317" width="17.5703125" style="2" customWidth="1"/>
    <col min="13318" max="13318" width="4.140625" style="2" customWidth="1"/>
    <col min="13319" max="13319" width="17.5703125" style="2" customWidth="1"/>
    <col min="13320" max="13320" width="4.140625" style="2" customWidth="1"/>
    <col min="13321" max="13321" width="15.5703125" style="2" customWidth="1"/>
    <col min="13322" max="13322" width="13.7109375" style="2" bestFit="1" customWidth="1"/>
    <col min="13323" max="13568" width="11" style="2"/>
    <col min="13569" max="13569" width="87.5703125" style="2" customWidth="1"/>
    <col min="13570" max="13570" width="5.42578125" style="2" customWidth="1"/>
    <col min="13571" max="13571" width="16.42578125" style="2" customWidth="1"/>
    <col min="13572" max="13572" width="5.28515625" style="2" customWidth="1"/>
    <col min="13573" max="13573" width="17.5703125" style="2" customWidth="1"/>
    <col min="13574" max="13574" width="4.140625" style="2" customWidth="1"/>
    <col min="13575" max="13575" width="17.5703125" style="2" customWidth="1"/>
    <col min="13576" max="13576" width="4.140625" style="2" customWidth="1"/>
    <col min="13577" max="13577" width="15.5703125" style="2" customWidth="1"/>
    <col min="13578" max="13578" width="13.7109375" style="2" bestFit="1" customWidth="1"/>
    <col min="13579" max="13824" width="11" style="2"/>
    <col min="13825" max="13825" width="87.5703125" style="2" customWidth="1"/>
    <col min="13826" max="13826" width="5.42578125" style="2" customWidth="1"/>
    <col min="13827" max="13827" width="16.42578125" style="2" customWidth="1"/>
    <col min="13828" max="13828" width="5.28515625" style="2" customWidth="1"/>
    <col min="13829" max="13829" width="17.5703125" style="2" customWidth="1"/>
    <col min="13830" max="13830" width="4.140625" style="2" customWidth="1"/>
    <col min="13831" max="13831" width="17.5703125" style="2" customWidth="1"/>
    <col min="13832" max="13832" width="4.140625" style="2" customWidth="1"/>
    <col min="13833" max="13833" width="15.5703125" style="2" customWidth="1"/>
    <col min="13834" max="13834" width="13.7109375" style="2" bestFit="1" customWidth="1"/>
    <col min="13835" max="14080" width="11" style="2"/>
    <col min="14081" max="14081" width="87.5703125" style="2" customWidth="1"/>
    <col min="14082" max="14082" width="5.42578125" style="2" customWidth="1"/>
    <col min="14083" max="14083" width="16.42578125" style="2" customWidth="1"/>
    <col min="14084" max="14084" width="5.28515625" style="2" customWidth="1"/>
    <col min="14085" max="14085" width="17.5703125" style="2" customWidth="1"/>
    <col min="14086" max="14086" width="4.140625" style="2" customWidth="1"/>
    <col min="14087" max="14087" width="17.5703125" style="2" customWidth="1"/>
    <col min="14088" max="14088" width="4.140625" style="2" customWidth="1"/>
    <col min="14089" max="14089" width="15.5703125" style="2" customWidth="1"/>
    <col min="14090" max="14090" width="13.7109375" style="2" bestFit="1" customWidth="1"/>
    <col min="14091" max="14336" width="11" style="2"/>
    <col min="14337" max="14337" width="87.5703125" style="2" customWidth="1"/>
    <col min="14338" max="14338" width="5.42578125" style="2" customWidth="1"/>
    <col min="14339" max="14339" width="16.42578125" style="2" customWidth="1"/>
    <col min="14340" max="14340" width="5.28515625" style="2" customWidth="1"/>
    <col min="14341" max="14341" width="17.5703125" style="2" customWidth="1"/>
    <col min="14342" max="14342" width="4.140625" style="2" customWidth="1"/>
    <col min="14343" max="14343" width="17.5703125" style="2" customWidth="1"/>
    <col min="14344" max="14344" width="4.140625" style="2" customWidth="1"/>
    <col min="14345" max="14345" width="15.5703125" style="2" customWidth="1"/>
    <col min="14346" max="14346" width="13.7109375" style="2" bestFit="1" customWidth="1"/>
    <col min="14347" max="14592" width="11" style="2"/>
    <col min="14593" max="14593" width="87.5703125" style="2" customWidth="1"/>
    <col min="14594" max="14594" width="5.42578125" style="2" customWidth="1"/>
    <col min="14595" max="14595" width="16.42578125" style="2" customWidth="1"/>
    <col min="14596" max="14596" width="5.28515625" style="2" customWidth="1"/>
    <col min="14597" max="14597" width="17.5703125" style="2" customWidth="1"/>
    <col min="14598" max="14598" width="4.140625" style="2" customWidth="1"/>
    <col min="14599" max="14599" width="17.5703125" style="2" customWidth="1"/>
    <col min="14600" max="14600" width="4.140625" style="2" customWidth="1"/>
    <col min="14601" max="14601" width="15.5703125" style="2" customWidth="1"/>
    <col min="14602" max="14602" width="13.7109375" style="2" bestFit="1" customWidth="1"/>
    <col min="14603" max="14848" width="11" style="2"/>
    <col min="14849" max="14849" width="87.5703125" style="2" customWidth="1"/>
    <col min="14850" max="14850" width="5.42578125" style="2" customWidth="1"/>
    <col min="14851" max="14851" width="16.42578125" style="2" customWidth="1"/>
    <col min="14852" max="14852" width="5.28515625" style="2" customWidth="1"/>
    <col min="14853" max="14853" width="17.5703125" style="2" customWidth="1"/>
    <col min="14854" max="14854" width="4.140625" style="2" customWidth="1"/>
    <col min="14855" max="14855" width="17.5703125" style="2" customWidth="1"/>
    <col min="14856" max="14856" width="4.140625" style="2" customWidth="1"/>
    <col min="14857" max="14857" width="15.5703125" style="2" customWidth="1"/>
    <col min="14858" max="14858" width="13.7109375" style="2" bestFit="1" customWidth="1"/>
    <col min="14859" max="15104" width="11" style="2"/>
    <col min="15105" max="15105" width="87.5703125" style="2" customWidth="1"/>
    <col min="15106" max="15106" width="5.42578125" style="2" customWidth="1"/>
    <col min="15107" max="15107" width="16.42578125" style="2" customWidth="1"/>
    <col min="15108" max="15108" width="5.28515625" style="2" customWidth="1"/>
    <col min="15109" max="15109" width="17.5703125" style="2" customWidth="1"/>
    <col min="15110" max="15110" width="4.140625" style="2" customWidth="1"/>
    <col min="15111" max="15111" width="17.5703125" style="2" customWidth="1"/>
    <col min="15112" max="15112" width="4.140625" style="2" customWidth="1"/>
    <col min="15113" max="15113" width="15.5703125" style="2" customWidth="1"/>
    <col min="15114" max="15114" width="13.7109375" style="2" bestFit="1" customWidth="1"/>
    <col min="15115" max="15360" width="11" style="2"/>
    <col min="15361" max="15361" width="87.5703125" style="2" customWidth="1"/>
    <col min="15362" max="15362" width="5.42578125" style="2" customWidth="1"/>
    <col min="15363" max="15363" width="16.42578125" style="2" customWidth="1"/>
    <col min="15364" max="15364" width="5.28515625" style="2" customWidth="1"/>
    <col min="15365" max="15365" width="17.5703125" style="2" customWidth="1"/>
    <col min="15366" max="15366" width="4.140625" style="2" customWidth="1"/>
    <col min="15367" max="15367" width="17.5703125" style="2" customWidth="1"/>
    <col min="15368" max="15368" width="4.140625" style="2" customWidth="1"/>
    <col min="15369" max="15369" width="15.5703125" style="2" customWidth="1"/>
    <col min="15370" max="15370" width="13.7109375" style="2" bestFit="1" customWidth="1"/>
    <col min="15371" max="15616" width="11" style="2"/>
    <col min="15617" max="15617" width="87.5703125" style="2" customWidth="1"/>
    <col min="15618" max="15618" width="5.42578125" style="2" customWidth="1"/>
    <col min="15619" max="15619" width="16.42578125" style="2" customWidth="1"/>
    <col min="15620" max="15620" width="5.28515625" style="2" customWidth="1"/>
    <col min="15621" max="15621" width="17.5703125" style="2" customWidth="1"/>
    <col min="15622" max="15622" width="4.140625" style="2" customWidth="1"/>
    <col min="15623" max="15623" width="17.5703125" style="2" customWidth="1"/>
    <col min="15624" max="15624" width="4.140625" style="2" customWidth="1"/>
    <col min="15625" max="15625" width="15.5703125" style="2" customWidth="1"/>
    <col min="15626" max="15626" width="13.7109375" style="2" bestFit="1" customWidth="1"/>
    <col min="15627" max="15872" width="11" style="2"/>
    <col min="15873" max="15873" width="87.5703125" style="2" customWidth="1"/>
    <col min="15874" max="15874" width="5.42578125" style="2" customWidth="1"/>
    <col min="15875" max="15875" width="16.42578125" style="2" customWidth="1"/>
    <col min="15876" max="15876" width="5.28515625" style="2" customWidth="1"/>
    <col min="15877" max="15877" width="17.5703125" style="2" customWidth="1"/>
    <col min="15878" max="15878" width="4.140625" style="2" customWidth="1"/>
    <col min="15879" max="15879" width="17.5703125" style="2" customWidth="1"/>
    <col min="15880" max="15880" width="4.140625" style="2" customWidth="1"/>
    <col min="15881" max="15881" width="15.5703125" style="2" customWidth="1"/>
    <col min="15882" max="15882" width="13.7109375" style="2" bestFit="1" customWidth="1"/>
    <col min="15883" max="16128" width="11" style="2"/>
    <col min="16129" max="16129" width="87.5703125" style="2" customWidth="1"/>
    <col min="16130" max="16130" width="5.42578125" style="2" customWidth="1"/>
    <col min="16131" max="16131" width="16.42578125" style="2" customWidth="1"/>
    <col min="16132" max="16132" width="5.28515625" style="2" customWidth="1"/>
    <col min="16133" max="16133" width="17.5703125" style="2" customWidth="1"/>
    <col min="16134" max="16134" width="4.140625" style="2" customWidth="1"/>
    <col min="16135" max="16135" width="17.5703125" style="2" customWidth="1"/>
    <col min="16136" max="16136" width="4.140625" style="2" customWidth="1"/>
    <col min="16137" max="16137" width="15.5703125" style="2" customWidth="1"/>
    <col min="16138" max="16138" width="13.7109375" style="2" bestFit="1" customWidth="1"/>
    <col min="16139" max="16384" width="11" style="2"/>
  </cols>
  <sheetData>
    <row r="1" spans="1:10" x14ac:dyDescent="0.25">
      <c r="A1" s="39" t="s">
        <v>59</v>
      </c>
      <c r="B1" s="39"/>
      <c r="C1" s="3"/>
      <c r="D1" s="3"/>
      <c r="E1" s="4"/>
      <c r="F1" s="4"/>
      <c r="G1" s="4"/>
      <c r="H1" s="4"/>
      <c r="I1" s="4"/>
    </row>
    <row r="2" spans="1:10" x14ac:dyDescent="0.25">
      <c r="A2" s="3"/>
      <c r="B2" s="3"/>
      <c r="C2" s="3"/>
      <c r="D2" s="3"/>
      <c r="E2" s="4"/>
      <c r="F2" s="4"/>
      <c r="G2" s="4"/>
      <c r="H2" s="4"/>
      <c r="I2" s="4"/>
    </row>
    <row r="3" spans="1:10" x14ac:dyDescent="0.25">
      <c r="A3" s="3"/>
      <c r="B3" s="3"/>
      <c r="C3" s="3"/>
      <c r="D3" s="3"/>
      <c r="E3" s="4"/>
      <c r="F3" s="4"/>
      <c r="G3" s="4"/>
      <c r="H3" s="4"/>
      <c r="I3" s="4"/>
    </row>
    <row r="4" spans="1:10" x14ac:dyDescent="0.25">
      <c r="A4" s="40" t="s">
        <v>65</v>
      </c>
      <c r="B4" s="40"/>
      <c r="C4" s="3"/>
      <c r="D4" s="3"/>
      <c r="E4" s="4"/>
      <c r="F4" s="4"/>
      <c r="G4" s="4"/>
      <c r="H4" s="4"/>
      <c r="I4" s="4"/>
    </row>
    <row r="5" spans="1:10" x14ac:dyDescent="0.25">
      <c r="A5" s="39" t="s">
        <v>58</v>
      </c>
      <c r="B5" s="39"/>
      <c r="C5" s="3"/>
      <c r="D5" s="3"/>
      <c r="E5" s="4"/>
      <c r="F5" s="4"/>
      <c r="G5" s="4"/>
      <c r="H5" s="4"/>
      <c r="I5" s="4"/>
    </row>
    <row r="8" spans="1:10" x14ac:dyDescent="0.25">
      <c r="C8" s="41"/>
      <c r="D8" s="41"/>
    </row>
    <row r="9" spans="1:10" x14ac:dyDescent="0.25">
      <c r="A9" s="42"/>
      <c r="B9" s="42"/>
    </row>
    <row r="10" spans="1:10" x14ac:dyDescent="0.25">
      <c r="A10" s="42"/>
      <c r="B10" s="43"/>
      <c r="C10" s="11" t="s">
        <v>0</v>
      </c>
      <c r="D10" s="19"/>
      <c r="E10" s="11" t="s">
        <v>56</v>
      </c>
      <c r="G10" s="11" t="s">
        <v>57</v>
      </c>
      <c r="I10" s="11" t="s">
        <v>1</v>
      </c>
    </row>
    <row r="11" spans="1:10" x14ac:dyDescent="0.25">
      <c r="A11" s="42" t="s">
        <v>66</v>
      </c>
      <c r="B11" s="42"/>
      <c r="C11" s="44">
        <v>23170424</v>
      </c>
      <c r="D11" s="44"/>
      <c r="E11" s="29">
        <v>6028587</v>
      </c>
      <c r="G11" s="29">
        <v>203293</v>
      </c>
      <c r="I11" s="45">
        <f>C11+E11+G11</f>
        <v>29402304</v>
      </c>
      <c r="J11" s="46"/>
    </row>
    <row r="13" spans="1:10" x14ac:dyDescent="0.25">
      <c r="A13" s="42" t="s">
        <v>67</v>
      </c>
      <c r="B13" s="42"/>
      <c r="C13" s="47">
        <v>19095127</v>
      </c>
      <c r="D13" s="48"/>
      <c r="E13" s="30">
        <v>5377848</v>
      </c>
      <c r="G13" s="30">
        <v>429325</v>
      </c>
      <c r="I13" s="49">
        <f>C13+E13+G13</f>
        <v>24902300</v>
      </c>
    </row>
    <row r="14" spans="1:10" x14ac:dyDescent="0.25">
      <c r="C14" s="41"/>
      <c r="D14" s="41"/>
    </row>
    <row r="15" spans="1:10" ht="16.5" thickBot="1" x14ac:dyDescent="0.3">
      <c r="A15" s="42" t="s">
        <v>64</v>
      </c>
      <c r="B15" s="42"/>
      <c r="C15" s="50">
        <f>C13-C11</f>
        <v>-4075297</v>
      </c>
      <c r="D15" s="51"/>
      <c r="E15" s="50">
        <f>E13-E11</f>
        <v>-650739</v>
      </c>
      <c r="G15" s="50">
        <f>G13-G11</f>
        <v>226032</v>
      </c>
      <c r="I15" s="52">
        <f>C15+E15+G15</f>
        <v>-4500004</v>
      </c>
    </row>
    <row r="16" spans="1:10" ht="16.5" thickTop="1" x14ac:dyDescent="0.25">
      <c r="C16" s="41"/>
      <c r="D16" s="41"/>
    </row>
    <row r="17" spans="1:9" x14ac:dyDescent="0.25">
      <c r="A17" s="42" t="s">
        <v>62</v>
      </c>
      <c r="B17" s="53"/>
      <c r="I17" s="46">
        <f>I15*0.8</f>
        <v>-3600003.2</v>
      </c>
    </row>
    <row r="18" spans="1:9" x14ac:dyDescent="0.25">
      <c r="I18" s="46"/>
    </row>
    <row r="19" spans="1:9" x14ac:dyDescent="0.25">
      <c r="A19" s="2" t="s">
        <v>63</v>
      </c>
      <c r="I19" s="30">
        <f>I15*0.2</f>
        <v>-900000.8</v>
      </c>
    </row>
    <row r="21" spans="1:9" ht="16.5" thickBot="1" x14ac:dyDescent="0.3">
      <c r="A21" s="2" t="s">
        <v>60</v>
      </c>
      <c r="I21" s="54">
        <f>I17+I19</f>
        <v>-4500004</v>
      </c>
    </row>
    <row r="22" spans="1:9" ht="16.5" thickTop="1" x14ac:dyDescent="0.25"/>
    <row r="23" spans="1:9" x14ac:dyDescent="0.25">
      <c r="A23" s="2" t="s">
        <v>61</v>
      </c>
    </row>
  </sheetData>
  <pageMargins left="0.7" right="0.7" top="0.75" bottom="0.75" header="0.3" footer="0.3"/>
  <pageSetup scale="71" orientation="landscape" r:id="rId1"/>
  <headerFooter>
    <oddFooter>&amp;R&amp;"Times New Roman,Bold"&amp;12Attachment to Response to LGE KIUC-1 Question No. 1
Page 1 of 4
Arbough
For Reference Schedule 1.14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selection activeCell="D21" sqref="D21"/>
    </sheetView>
  </sheetViews>
  <sheetFormatPr defaultColWidth="9" defaultRowHeight="12.75" x14ac:dyDescent="0.2"/>
  <cols>
    <col min="1" max="1" width="3.85546875" style="6" bestFit="1" customWidth="1"/>
    <col min="2" max="2" width="57.5703125" style="6" customWidth="1"/>
    <col min="3" max="3" width="33" style="6" customWidth="1"/>
    <col min="4" max="5" width="14.140625" style="6" bestFit="1" customWidth="1"/>
    <col min="6" max="6" width="9" style="6"/>
    <col min="7" max="7" width="9.28515625" style="6" bestFit="1" customWidth="1"/>
    <col min="8" max="8" width="14.7109375" style="6" bestFit="1" customWidth="1"/>
    <col min="9" max="254" width="9" style="6"/>
    <col min="255" max="255" width="3.85546875" style="6" bestFit="1" customWidth="1"/>
    <col min="256" max="256" width="57.5703125" style="6" customWidth="1"/>
    <col min="257" max="257" width="33" style="6" customWidth="1"/>
    <col min="258" max="259" width="14.140625" style="6" bestFit="1" customWidth="1"/>
    <col min="260" max="260" width="9" style="6"/>
    <col min="261" max="261" width="13" style="6" bestFit="1" customWidth="1"/>
    <col min="262" max="262" width="14.7109375" style="6" customWidth="1"/>
    <col min="263" max="263" width="9.28515625" style="6" bestFit="1" customWidth="1"/>
    <col min="264" max="264" width="14.7109375" style="6" bestFit="1" customWidth="1"/>
    <col min="265" max="510" width="9" style="6"/>
    <col min="511" max="511" width="3.85546875" style="6" bestFit="1" customWidth="1"/>
    <col min="512" max="512" width="57.5703125" style="6" customWidth="1"/>
    <col min="513" max="513" width="33" style="6" customWidth="1"/>
    <col min="514" max="515" width="14.140625" style="6" bestFit="1" customWidth="1"/>
    <col min="516" max="516" width="9" style="6"/>
    <col min="517" max="517" width="13" style="6" bestFit="1" customWidth="1"/>
    <col min="518" max="518" width="14.7109375" style="6" customWidth="1"/>
    <col min="519" max="519" width="9.28515625" style="6" bestFit="1" customWidth="1"/>
    <col min="520" max="520" width="14.7109375" style="6" bestFit="1" customWidth="1"/>
    <col min="521" max="766" width="9" style="6"/>
    <col min="767" max="767" width="3.85546875" style="6" bestFit="1" customWidth="1"/>
    <col min="768" max="768" width="57.5703125" style="6" customWidth="1"/>
    <col min="769" max="769" width="33" style="6" customWidth="1"/>
    <col min="770" max="771" width="14.140625" style="6" bestFit="1" customWidth="1"/>
    <col min="772" max="772" width="9" style="6"/>
    <col min="773" max="773" width="13" style="6" bestFit="1" customWidth="1"/>
    <col min="774" max="774" width="14.7109375" style="6" customWidth="1"/>
    <col min="775" max="775" width="9.28515625" style="6" bestFit="1" customWidth="1"/>
    <col min="776" max="776" width="14.7109375" style="6" bestFit="1" customWidth="1"/>
    <col min="777" max="1022" width="9" style="6"/>
    <col min="1023" max="1023" width="3.85546875" style="6" bestFit="1" customWidth="1"/>
    <col min="1024" max="1024" width="57.5703125" style="6" customWidth="1"/>
    <col min="1025" max="1025" width="33" style="6" customWidth="1"/>
    <col min="1026" max="1027" width="14.140625" style="6" bestFit="1" customWidth="1"/>
    <col min="1028" max="1028" width="9" style="6"/>
    <col min="1029" max="1029" width="13" style="6" bestFit="1" customWidth="1"/>
    <col min="1030" max="1030" width="14.7109375" style="6" customWidth="1"/>
    <col min="1031" max="1031" width="9.28515625" style="6" bestFit="1" customWidth="1"/>
    <col min="1032" max="1032" width="14.7109375" style="6" bestFit="1" customWidth="1"/>
    <col min="1033" max="1278" width="9" style="6"/>
    <col min="1279" max="1279" width="3.85546875" style="6" bestFit="1" customWidth="1"/>
    <col min="1280" max="1280" width="57.5703125" style="6" customWidth="1"/>
    <col min="1281" max="1281" width="33" style="6" customWidth="1"/>
    <col min="1282" max="1283" width="14.140625" style="6" bestFit="1" customWidth="1"/>
    <col min="1284" max="1284" width="9" style="6"/>
    <col min="1285" max="1285" width="13" style="6" bestFit="1" customWidth="1"/>
    <col min="1286" max="1286" width="14.7109375" style="6" customWidth="1"/>
    <col min="1287" max="1287" width="9.28515625" style="6" bestFit="1" customWidth="1"/>
    <col min="1288" max="1288" width="14.7109375" style="6" bestFit="1" customWidth="1"/>
    <col min="1289" max="1534" width="9" style="6"/>
    <col min="1535" max="1535" width="3.85546875" style="6" bestFit="1" customWidth="1"/>
    <col min="1536" max="1536" width="57.5703125" style="6" customWidth="1"/>
    <col min="1537" max="1537" width="33" style="6" customWidth="1"/>
    <col min="1538" max="1539" width="14.140625" style="6" bestFit="1" customWidth="1"/>
    <col min="1540" max="1540" width="9" style="6"/>
    <col min="1541" max="1541" width="13" style="6" bestFit="1" customWidth="1"/>
    <col min="1542" max="1542" width="14.7109375" style="6" customWidth="1"/>
    <col min="1543" max="1543" width="9.28515625" style="6" bestFit="1" customWidth="1"/>
    <col min="1544" max="1544" width="14.7109375" style="6" bestFit="1" customWidth="1"/>
    <col min="1545" max="1790" width="9" style="6"/>
    <col min="1791" max="1791" width="3.85546875" style="6" bestFit="1" customWidth="1"/>
    <col min="1792" max="1792" width="57.5703125" style="6" customWidth="1"/>
    <col min="1793" max="1793" width="33" style="6" customWidth="1"/>
    <col min="1794" max="1795" width="14.140625" style="6" bestFit="1" customWidth="1"/>
    <col min="1796" max="1796" width="9" style="6"/>
    <col min="1797" max="1797" width="13" style="6" bestFit="1" customWidth="1"/>
    <col min="1798" max="1798" width="14.7109375" style="6" customWidth="1"/>
    <col min="1799" max="1799" width="9.28515625" style="6" bestFit="1" customWidth="1"/>
    <col min="1800" max="1800" width="14.7109375" style="6" bestFit="1" customWidth="1"/>
    <col min="1801" max="2046" width="9" style="6"/>
    <col min="2047" max="2047" width="3.85546875" style="6" bestFit="1" customWidth="1"/>
    <col min="2048" max="2048" width="57.5703125" style="6" customWidth="1"/>
    <col min="2049" max="2049" width="33" style="6" customWidth="1"/>
    <col min="2050" max="2051" width="14.140625" style="6" bestFit="1" customWidth="1"/>
    <col min="2052" max="2052" width="9" style="6"/>
    <col min="2053" max="2053" width="13" style="6" bestFit="1" customWidth="1"/>
    <col min="2054" max="2054" width="14.7109375" style="6" customWidth="1"/>
    <col min="2055" max="2055" width="9.28515625" style="6" bestFit="1" customWidth="1"/>
    <col min="2056" max="2056" width="14.7109375" style="6" bestFit="1" customWidth="1"/>
    <col min="2057" max="2302" width="9" style="6"/>
    <col min="2303" max="2303" width="3.85546875" style="6" bestFit="1" customWidth="1"/>
    <col min="2304" max="2304" width="57.5703125" style="6" customWidth="1"/>
    <col min="2305" max="2305" width="33" style="6" customWidth="1"/>
    <col min="2306" max="2307" width="14.140625" style="6" bestFit="1" customWidth="1"/>
    <col min="2308" max="2308" width="9" style="6"/>
    <col min="2309" max="2309" width="13" style="6" bestFit="1" customWidth="1"/>
    <col min="2310" max="2310" width="14.7109375" style="6" customWidth="1"/>
    <col min="2311" max="2311" width="9.28515625" style="6" bestFit="1" customWidth="1"/>
    <col min="2312" max="2312" width="14.7109375" style="6" bestFit="1" customWidth="1"/>
    <col min="2313" max="2558" width="9" style="6"/>
    <col min="2559" max="2559" width="3.85546875" style="6" bestFit="1" customWidth="1"/>
    <col min="2560" max="2560" width="57.5703125" style="6" customWidth="1"/>
    <col min="2561" max="2561" width="33" style="6" customWidth="1"/>
    <col min="2562" max="2563" width="14.140625" style="6" bestFit="1" customWidth="1"/>
    <col min="2564" max="2564" width="9" style="6"/>
    <col min="2565" max="2565" width="13" style="6" bestFit="1" customWidth="1"/>
    <col min="2566" max="2566" width="14.7109375" style="6" customWidth="1"/>
    <col min="2567" max="2567" width="9.28515625" style="6" bestFit="1" customWidth="1"/>
    <col min="2568" max="2568" width="14.7109375" style="6" bestFit="1" customWidth="1"/>
    <col min="2569" max="2814" width="9" style="6"/>
    <col min="2815" max="2815" width="3.85546875" style="6" bestFit="1" customWidth="1"/>
    <col min="2816" max="2816" width="57.5703125" style="6" customWidth="1"/>
    <col min="2817" max="2817" width="33" style="6" customWidth="1"/>
    <col min="2818" max="2819" width="14.140625" style="6" bestFit="1" customWidth="1"/>
    <col min="2820" max="2820" width="9" style="6"/>
    <col min="2821" max="2821" width="13" style="6" bestFit="1" customWidth="1"/>
    <col min="2822" max="2822" width="14.7109375" style="6" customWidth="1"/>
    <col min="2823" max="2823" width="9.28515625" style="6" bestFit="1" customWidth="1"/>
    <col min="2824" max="2824" width="14.7109375" style="6" bestFit="1" customWidth="1"/>
    <col min="2825" max="3070" width="9" style="6"/>
    <col min="3071" max="3071" width="3.85546875" style="6" bestFit="1" customWidth="1"/>
    <col min="3072" max="3072" width="57.5703125" style="6" customWidth="1"/>
    <col min="3073" max="3073" width="33" style="6" customWidth="1"/>
    <col min="3074" max="3075" width="14.140625" style="6" bestFit="1" customWidth="1"/>
    <col min="3076" max="3076" width="9" style="6"/>
    <col min="3077" max="3077" width="13" style="6" bestFit="1" customWidth="1"/>
    <col min="3078" max="3078" width="14.7109375" style="6" customWidth="1"/>
    <col min="3079" max="3079" width="9.28515625" style="6" bestFit="1" customWidth="1"/>
    <col min="3080" max="3080" width="14.7109375" style="6" bestFit="1" customWidth="1"/>
    <col min="3081" max="3326" width="9" style="6"/>
    <col min="3327" max="3327" width="3.85546875" style="6" bestFit="1" customWidth="1"/>
    <col min="3328" max="3328" width="57.5703125" style="6" customWidth="1"/>
    <col min="3329" max="3329" width="33" style="6" customWidth="1"/>
    <col min="3330" max="3331" width="14.140625" style="6" bestFit="1" customWidth="1"/>
    <col min="3332" max="3332" width="9" style="6"/>
    <col min="3333" max="3333" width="13" style="6" bestFit="1" customWidth="1"/>
    <col min="3334" max="3334" width="14.7109375" style="6" customWidth="1"/>
    <col min="3335" max="3335" width="9.28515625" style="6" bestFit="1" customWidth="1"/>
    <col min="3336" max="3336" width="14.7109375" style="6" bestFit="1" customWidth="1"/>
    <col min="3337" max="3582" width="9" style="6"/>
    <col min="3583" max="3583" width="3.85546875" style="6" bestFit="1" customWidth="1"/>
    <col min="3584" max="3584" width="57.5703125" style="6" customWidth="1"/>
    <col min="3585" max="3585" width="33" style="6" customWidth="1"/>
    <col min="3586" max="3587" width="14.140625" style="6" bestFit="1" customWidth="1"/>
    <col min="3588" max="3588" width="9" style="6"/>
    <col min="3589" max="3589" width="13" style="6" bestFit="1" customWidth="1"/>
    <col min="3590" max="3590" width="14.7109375" style="6" customWidth="1"/>
    <col min="3591" max="3591" width="9.28515625" style="6" bestFit="1" customWidth="1"/>
    <col min="3592" max="3592" width="14.7109375" style="6" bestFit="1" customWidth="1"/>
    <col min="3593" max="3838" width="9" style="6"/>
    <col min="3839" max="3839" width="3.85546875" style="6" bestFit="1" customWidth="1"/>
    <col min="3840" max="3840" width="57.5703125" style="6" customWidth="1"/>
    <col min="3841" max="3841" width="33" style="6" customWidth="1"/>
    <col min="3842" max="3843" width="14.140625" style="6" bestFit="1" customWidth="1"/>
    <col min="3844" max="3844" width="9" style="6"/>
    <col min="3845" max="3845" width="13" style="6" bestFit="1" customWidth="1"/>
    <col min="3846" max="3846" width="14.7109375" style="6" customWidth="1"/>
    <col min="3847" max="3847" width="9.28515625" style="6" bestFit="1" customWidth="1"/>
    <col min="3848" max="3848" width="14.7109375" style="6" bestFit="1" customWidth="1"/>
    <col min="3849" max="4094" width="9" style="6"/>
    <col min="4095" max="4095" width="3.85546875" style="6" bestFit="1" customWidth="1"/>
    <col min="4096" max="4096" width="57.5703125" style="6" customWidth="1"/>
    <col min="4097" max="4097" width="33" style="6" customWidth="1"/>
    <col min="4098" max="4099" width="14.140625" style="6" bestFit="1" customWidth="1"/>
    <col min="4100" max="4100" width="9" style="6"/>
    <col min="4101" max="4101" width="13" style="6" bestFit="1" customWidth="1"/>
    <col min="4102" max="4102" width="14.7109375" style="6" customWidth="1"/>
    <col min="4103" max="4103" width="9.28515625" style="6" bestFit="1" customWidth="1"/>
    <col min="4104" max="4104" width="14.7109375" style="6" bestFit="1" customWidth="1"/>
    <col min="4105" max="4350" width="9" style="6"/>
    <col min="4351" max="4351" width="3.85546875" style="6" bestFit="1" customWidth="1"/>
    <col min="4352" max="4352" width="57.5703125" style="6" customWidth="1"/>
    <col min="4353" max="4353" width="33" style="6" customWidth="1"/>
    <col min="4354" max="4355" width="14.140625" style="6" bestFit="1" customWidth="1"/>
    <col min="4356" max="4356" width="9" style="6"/>
    <col min="4357" max="4357" width="13" style="6" bestFit="1" customWidth="1"/>
    <col min="4358" max="4358" width="14.7109375" style="6" customWidth="1"/>
    <col min="4359" max="4359" width="9.28515625" style="6" bestFit="1" customWidth="1"/>
    <col min="4360" max="4360" width="14.7109375" style="6" bestFit="1" customWidth="1"/>
    <col min="4361" max="4606" width="9" style="6"/>
    <col min="4607" max="4607" width="3.85546875" style="6" bestFit="1" customWidth="1"/>
    <col min="4608" max="4608" width="57.5703125" style="6" customWidth="1"/>
    <col min="4609" max="4609" width="33" style="6" customWidth="1"/>
    <col min="4610" max="4611" width="14.140625" style="6" bestFit="1" customWidth="1"/>
    <col min="4612" max="4612" width="9" style="6"/>
    <col min="4613" max="4613" width="13" style="6" bestFit="1" customWidth="1"/>
    <col min="4614" max="4614" width="14.7109375" style="6" customWidth="1"/>
    <col min="4615" max="4615" width="9.28515625" style="6" bestFit="1" customWidth="1"/>
    <col min="4616" max="4616" width="14.7109375" style="6" bestFit="1" customWidth="1"/>
    <col min="4617" max="4862" width="9" style="6"/>
    <col min="4863" max="4863" width="3.85546875" style="6" bestFit="1" customWidth="1"/>
    <col min="4864" max="4864" width="57.5703125" style="6" customWidth="1"/>
    <col min="4865" max="4865" width="33" style="6" customWidth="1"/>
    <col min="4866" max="4867" width="14.140625" style="6" bestFit="1" customWidth="1"/>
    <col min="4868" max="4868" width="9" style="6"/>
    <col min="4869" max="4869" width="13" style="6" bestFit="1" customWidth="1"/>
    <col min="4870" max="4870" width="14.7109375" style="6" customWidth="1"/>
    <col min="4871" max="4871" width="9.28515625" style="6" bestFit="1" customWidth="1"/>
    <col min="4872" max="4872" width="14.7109375" style="6" bestFit="1" customWidth="1"/>
    <col min="4873" max="5118" width="9" style="6"/>
    <col min="5119" max="5119" width="3.85546875" style="6" bestFit="1" customWidth="1"/>
    <col min="5120" max="5120" width="57.5703125" style="6" customWidth="1"/>
    <col min="5121" max="5121" width="33" style="6" customWidth="1"/>
    <col min="5122" max="5123" width="14.140625" style="6" bestFit="1" customWidth="1"/>
    <col min="5124" max="5124" width="9" style="6"/>
    <col min="5125" max="5125" width="13" style="6" bestFit="1" customWidth="1"/>
    <col min="5126" max="5126" width="14.7109375" style="6" customWidth="1"/>
    <col min="5127" max="5127" width="9.28515625" style="6" bestFit="1" customWidth="1"/>
    <col min="5128" max="5128" width="14.7109375" style="6" bestFit="1" customWidth="1"/>
    <col min="5129" max="5374" width="9" style="6"/>
    <col min="5375" max="5375" width="3.85546875" style="6" bestFit="1" customWidth="1"/>
    <col min="5376" max="5376" width="57.5703125" style="6" customWidth="1"/>
    <col min="5377" max="5377" width="33" style="6" customWidth="1"/>
    <col min="5378" max="5379" width="14.140625" style="6" bestFit="1" customWidth="1"/>
    <col min="5380" max="5380" width="9" style="6"/>
    <col min="5381" max="5381" width="13" style="6" bestFit="1" customWidth="1"/>
    <col min="5382" max="5382" width="14.7109375" style="6" customWidth="1"/>
    <col min="5383" max="5383" width="9.28515625" style="6" bestFit="1" customWidth="1"/>
    <col min="5384" max="5384" width="14.7109375" style="6" bestFit="1" customWidth="1"/>
    <col min="5385" max="5630" width="9" style="6"/>
    <col min="5631" max="5631" width="3.85546875" style="6" bestFit="1" customWidth="1"/>
    <col min="5632" max="5632" width="57.5703125" style="6" customWidth="1"/>
    <col min="5633" max="5633" width="33" style="6" customWidth="1"/>
    <col min="5634" max="5635" width="14.140625" style="6" bestFit="1" customWidth="1"/>
    <col min="5636" max="5636" width="9" style="6"/>
    <col min="5637" max="5637" width="13" style="6" bestFit="1" customWidth="1"/>
    <col min="5638" max="5638" width="14.7109375" style="6" customWidth="1"/>
    <col min="5639" max="5639" width="9.28515625" style="6" bestFit="1" customWidth="1"/>
    <col min="5640" max="5640" width="14.7109375" style="6" bestFit="1" customWidth="1"/>
    <col min="5641" max="5886" width="9" style="6"/>
    <col min="5887" max="5887" width="3.85546875" style="6" bestFit="1" customWidth="1"/>
    <col min="5888" max="5888" width="57.5703125" style="6" customWidth="1"/>
    <col min="5889" max="5889" width="33" style="6" customWidth="1"/>
    <col min="5890" max="5891" width="14.140625" style="6" bestFit="1" customWidth="1"/>
    <col min="5892" max="5892" width="9" style="6"/>
    <col min="5893" max="5893" width="13" style="6" bestFit="1" customWidth="1"/>
    <col min="5894" max="5894" width="14.7109375" style="6" customWidth="1"/>
    <col min="5895" max="5895" width="9.28515625" style="6" bestFit="1" customWidth="1"/>
    <col min="5896" max="5896" width="14.7109375" style="6" bestFit="1" customWidth="1"/>
    <col min="5897" max="6142" width="9" style="6"/>
    <col min="6143" max="6143" width="3.85546875" style="6" bestFit="1" customWidth="1"/>
    <col min="6144" max="6144" width="57.5703125" style="6" customWidth="1"/>
    <col min="6145" max="6145" width="33" style="6" customWidth="1"/>
    <col min="6146" max="6147" width="14.140625" style="6" bestFit="1" customWidth="1"/>
    <col min="6148" max="6148" width="9" style="6"/>
    <col min="6149" max="6149" width="13" style="6" bestFit="1" customWidth="1"/>
    <col min="6150" max="6150" width="14.7109375" style="6" customWidth="1"/>
    <col min="6151" max="6151" width="9.28515625" style="6" bestFit="1" customWidth="1"/>
    <col min="6152" max="6152" width="14.7109375" style="6" bestFit="1" customWidth="1"/>
    <col min="6153" max="6398" width="9" style="6"/>
    <col min="6399" max="6399" width="3.85546875" style="6" bestFit="1" customWidth="1"/>
    <col min="6400" max="6400" width="57.5703125" style="6" customWidth="1"/>
    <col min="6401" max="6401" width="33" style="6" customWidth="1"/>
    <col min="6402" max="6403" width="14.140625" style="6" bestFit="1" customWidth="1"/>
    <col min="6404" max="6404" width="9" style="6"/>
    <col min="6405" max="6405" width="13" style="6" bestFit="1" customWidth="1"/>
    <col min="6406" max="6406" width="14.7109375" style="6" customWidth="1"/>
    <col min="6407" max="6407" width="9.28515625" style="6" bestFit="1" customWidth="1"/>
    <col min="6408" max="6408" width="14.7109375" style="6" bestFit="1" customWidth="1"/>
    <col min="6409" max="6654" width="9" style="6"/>
    <col min="6655" max="6655" width="3.85546875" style="6" bestFit="1" customWidth="1"/>
    <col min="6656" max="6656" width="57.5703125" style="6" customWidth="1"/>
    <col min="6657" max="6657" width="33" style="6" customWidth="1"/>
    <col min="6658" max="6659" width="14.140625" style="6" bestFit="1" customWidth="1"/>
    <col min="6660" max="6660" width="9" style="6"/>
    <col min="6661" max="6661" width="13" style="6" bestFit="1" customWidth="1"/>
    <col min="6662" max="6662" width="14.7109375" style="6" customWidth="1"/>
    <col min="6663" max="6663" width="9.28515625" style="6" bestFit="1" customWidth="1"/>
    <col min="6664" max="6664" width="14.7109375" style="6" bestFit="1" customWidth="1"/>
    <col min="6665" max="6910" width="9" style="6"/>
    <col min="6911" max="6911" width="3.85546875" style="6" bestFit="1" customWidth="1"/>
    <col min="6912" max="6912" width="57.5703125" style="6" customWidth="1"/>
    <col min="6913" max="6913" width="33" style="6" customWidth="1"/>
    <col min="6914" max="6915" width="14.140625" style="6" bestFit="1" customWidth="1"/>
    <col min="6916" max="6916" width="9" style="6"/>
    <col min="6917" max="6917" width="13" style="6" bestFit="1" customWidth="1"/>
    <col min="6918" max="6918" width="14.7109375" style="6" customWidth="1"/>
    <col min="6919" max="6919" width="9.28515625" style="6" bestFit="1" customWidth="1"/>
    <col min="6920" max="6920" width="14.7109375" style="6" bestFit="1" customWidth="1"/>
    <col min="6921" max="7166" width="9" style="6"/>
    <col min="7167" max="7167" width="3.85546875" style="6" bestFit="1" customWidth="1"/>
    <col min="7168" max="7168" width="57.5703125" style="6" customWidth="1"/>
    <col min="7169" max="7169" width="33" style="6" customWidth="1"/>
    <col min="7170" max="7171" width="14.140625" style="6" bestFit="1" customWidth="1"/>
    <col min="7172" max="7172" width="9" style="6"/>
    <col min="7173" max="7173" width="13" style="6" bestFit="1" customWidth="1"/>
    <col min="7174" max="7174" width="14.7109375" style="6" customWidth="1"/>
    <col min="7175" max="7175" width="9.28515625" style="6" bestFit="1" customWidth="1"/>
    <col min="7176" max="7176" width="14.7109375" style="6" bestFit="1" customWidth="1"/>
    <col min="7177" max="7422" width="9" style="6"/>
    <col min="7423" max="7423" width="3.85546875" style="6" bestFit="1" customWidth="1"/>
    <col min="7424" max="7424" width="57.5703125" style="6" customWidth="1"/>
    <col min="7425" max="7425" width="33" style="6" customWidth="1"/>
    <col min="7426" max="7427" width="14.140625" style="6" bestFit="1" customWidth="1"/>
    <col min="7428" max="7428" width="9" style="6"/>
    <col min="7429" max="7429" width="13" style="6" bestFit="1" customWidth="1"/>
    <col min="7430" max="7430" width="14.7109375" style="6" customWidth="1"/>
    <col min="7431" max="7431" width="9.28515625" style="6" bestFit="1" customWidth="1"/>
    <col min="7432" max="7432" width="14.7109375" style="6" bestFit="1" customWidth="1"/>
    <col min="7433" max="7678" width="9" style="6"/>
    <col min="7679" max="7679" width="3.85546875" style="6" bestFit="1" customWidth="1"/>
    <col min="7680" max="7680" width="57.5703125" style="6" customWidth="1"/>
    <col min="7681" max="7681" width="33" style="6" customWidth="1"/>
    <col min="7682" max="7683" width="14.140625" style="6" bestFit="1" customWidth="1"/>
    <col min="7684" max="7684" width="9" style="6"/>
    <col min="7685" max="7685" width="13" style="6" bestFit="1" customWidth="1"/>
    <col min="7686" max="7686" width="14.7109375" style="6" customWidth="1"/>
    <col min="7687" max="7687" width="9.28515625" style="6" bestFit="1" customWidth="1"/>
    <col min="7688" max="7688" width="14.7109375" style="6" bestFit="1" customWidth="1"/>
    <col min="7689" max="7934" width="9" style="6"/>
    <col min="7935" max="7935" width="3.85546875" style="6" bestFit="1" customWidth="1"/>
    <col min="7936" max="7936" width="57.5703125" style="6" customWidth="1"/>
    <col min="7937" max="7937" width="33" style="6" customWidth="1"/>
    <col min="7938" max="7939" width="14.140625" style="6" bestFit="1" customWidth="1"/>
    <col min="7940" max="7940" width="9" style="6"/>
    <col min="7941" max="7941" width="13" style="6" bestFit="1" customWidth="1"/>
    <col min="7942" max="7942" width="14.7109375" style="6" customWidth="1"/>
    <col min="7943" max="7943" width="9.28515625" style="6" bestFit="1" customWidth="1"/>
    <col min="7944" max="7944" width="14.7109375" style="6" bestFit="1" customWidth="1"/>
    <col min="7945" max="8190" width="9" style="6"/>
    <col min="8191" max="8191" width="3.85546875" style="6" bestFit="1" customWidth="1"/>
    <col min="8192" max="8192" width="57.5703125" style="6" customWidth="1"/>
    <col min="8193" max="8193" width="33" style="6" customWidth="1"/>
    <col min="8194" max="8195" width="14.140625" style="6" bestFit="1" customWidth="1"/>
    <col min="8196" max="8196" width="9" style="6"/>
    <col min="8197" max="8197" width="13" style="6" bestFit="1" customWidth="1"/>
    <col min="8198" max="8198" width="14.7109375" style="6" customWidth="1"/>
    <col min="8199" max="8199" width="9.28515625" style="6" bestFit="1" customWidth="1"/>
    <col min="8200" max="8200" width="14.7109375" style="6" bestFit="1" customWidth="1"/>
    <col min="8201" max="8446" width="9" style="6"/>
    <col min="8447" max="8447" width="3.85546875" style="6" bestFit="1" customWidth="1"/>
    <col min="8448" max="8448" width="57.5703125" style="6" customWidth="1"/>
    <col min="8449" max="8449" width="33" style="6" customWidth="1"/>
    <col min="8450" max="8451" width="14.140625" style="6" bestFit="1" customWidth="1"/>
    <col min="8452" max="8452" width="9" style="6"/>
    <col min="8453" max="8453" width="13" style="6" bestFit="1" customWidth="1"/>
    <col min="8454" max="8454" width="14.7109375" style="6" customWidth="1"/>
    <col min="8455" max="8455" width="9.28515625" style="6" bestFit="1" customWidth="1"/>
    <col min="8456" max="8456" width="14.7109375" style="6" bestFit="1" customWidth="1"/>
    <col min="8457" max="8702" width="9" style="6"/>
    <col min="8703" max="8703" width="3.85546875" style="6" bestFit="1" customWidth="1"/>
    <col min="8704" max="8704" width="57.5703125" style="6" customWidth="1"/>
    <col min="8705" max="8705" width="33" style="6" customWidth="1"/>
    <col min="8706" max="8707" width="14.140625" style="6" bestFit="1" customWidth="1"/>
    <col min="8708" max="8708" width="9" style="6"/>
    <col min="8709" max="8709" width="13" style="6" bestFit="1" customWidth="1"/>
    <col min="8710" max="8710" width="14.7109375" style="6" customWidth="1"/>
    <col min="8711" max="8711" width="9.28515625" style="6" bestFit="1" customWidth="1"/>
    <col min="8712" max="8712" width="14.7109375" style="6" bestFit="1" customWidth="1"/>
    <col min="8713" max="8958" width="9" style="6"/>
    <col min="8959" max="8959" width="3.85546875" style="6" bestFit="1" customWidth="1"/>
    <col min="8960" max="8960" width="57.5703125" style="6" customWidth="1"/>
    <col min="8961" max="8961" width="33" style="6" customWidth="1"/>
    <col min="8962" max="8963" width="14.140625" style="6" bestFit="1" customWidth="1"/>
    <col min="8964" max="8964" width="9" style="6"/>
    <col min="8965" max="8965" width="13" style="6" bestFit="1" customWidth="1"/>
    <col min="8966" max="8966" width="14.7109375" style="6" customWidth="1"/>
    <col min="8967" max="8967" width="9.28515625" style="6" bestFit="1" customWidth="1"/>
    <col min="8968" max="8968" width="14.7109375" style="6" bestFit="1" customWidth="1"/>
    <col min="8969" max="9214" width="9" style="6"/>
    <col min="9215" max="9215" width="3.85546875" style="6" bestFit="1" customWidth="1"/>
    <col min="9216" max="9216" width="57.5703125" style="6" customWidth="1"/>
    <col min="9217" max="9217" width="33" style="6" customWidth="1"/>
    <col min="9218" max="9219" width="14.140625" style="6" bestFit="1" customWidth="1"/>
    <col min="9220" max="9220" width="9" style="6"/>
    <col min="9221" max="9221" width="13" style="6" bestFit="1" customWidth="1"/>
    <col min="9222" max="9222" width="14.7109375" style="6" customWidth="1"/>
    <col min="9223" max="9223" width="9.28515625" style="6" bestFit="1" customWidth="1"/>
    <col min="9224" max="9224" width="14.7109375" style="6" bestFit="1" customWidth="1"/>
    <col min="9225" max="9470" width="9" style="6"/>
    <col min="9471" max="9471" width="3.85546875" style="6" bestFit="1" customWidth="1"/>
    <col min="9472" max="9472" width="57.5703125" style="6" customWidth="1"/>
    <col min="9473" max="9473" width="33" style="6" customWidth="1"/>
    <col min="9474" max="9475" width="14.140625" style="6" bestFit="1" customWidth="1"/>
    <col min="9476" max="9476" width="9" style="6"/>
    <col min="9477" max="9477" width="13" style="6" bestFit="1" customWidth="1"/>
    <col min="9478" max="9478" width="14.7109375" style="6" customWidth="1"/>
    <col min="9479" max="9479" width="9.28515625" style="6" bestFit="1" customWidth="1"/>
    <col min="9480" max="9480" width="14.7109375" style="6" bestFit="1" customWidth="1"/>
    <col min="9481" max="9726" width="9" style="6"/>
    <col min="9727" max="9727" width="3.85546875" style="6" bestFit="1" customWidth="1"/>
    <col min="9728" max="9728" width="57.5703125" style="6" customWidth="1"/>
    <col min="9729" max="9729" width="33" style="6" customWidth="1"/>
    <col min="9730" max="9731" width="14.140625" style="6" bestFit="1" customWidth="1"/>
    <col min="9732" max="9732" width="9" style="6"/>
    <col min="9733" max="9733" width="13" style="6" bestFit="1" customWidth="1"/>
    <col min="9734" max="9734" width="14.7109375" style="6" customWidth="1"/>
    <col min="9735" max="9735" width="9.28515625" style="6" bestFit="1" customWidth="1"/>
    <col min="9736" max="9736" width="14.7109375" style="6" bestFit="1" customWidth="1"/>
    <col min="9737" max="9982" width="9" style="6"/>
    <col min="9983" max="9983" width="3.85546875" style="6" bestFit="1" customWidth="1"/>
    <col min="9984" max="9984" width="57.5703125" style="6" customWidth="1"/>
    <col min="9985" max="9985" width="33" style="6" customWidth="1"/>
    <col min="9986" max="9987" width="14.140625" style="6" bestFit="1" customWidth="1"/>
    <col min="9988" max="9988" width="9" style="6"/>
    <col min="9989" max="9989" width="13" style="6" bestFit="1" customWidth="1"/>
    <col min="9990" max="9990" width="14.7109375" style="6" customWidth="1"/>
    <col min="9991" max="9991" width="9.28515625" style="6" bestFit="1" customWidth="1"/>
    <col min="9992" max="9992" width="14.7109375" style="6" bestFit="1" customWidth="1"/>
    <col min="9993" max="10238" width="9" style="6"/>
    <col min="10239" max="10239" width="3.85546875" style="6" bestFit="1" customWidth="1"/>
    <col min="10240" max="10240" width="57.5703125" style="6" customWidth="1"/>
    <col min="10241" max="10241" width="33" style="6" customWidth="1"/>
    <col min="10242" max="10243" width="14.140625" style="6" bestFit="1" customWidth="1"/>
    <col min="10244" max="10244" width="9" style="6"/>
    <col min="10245" max="10245" width="13" style="6" bestFit="1" customWidth="1"/>
    <col min="10246" max="10246" width="14.7109375" style="6" customWidth="1"/>
    <col min="10247" max="10247" width="9.28515625" style="6" bestFit="1" customWidth="1"/>
    <col min="10248" max="10248" width="14.7109375" style="6" bestFit="1" customWidth="1"/>
    <col min="10249" max="10494" width="9" style="6"/>
    <col min="10495" max="10495" width="3.85546875" style="6" bestFit="1" customWidth="1"/>
    <col min="10496" max="10496" width="57.5703125" style="6" customWidth="1"/>
    <col min="10497" max="10497" width="33" style="6" customWidth="1"/>
    <col min="10498" max="10499" width="14.140625" style="6" bestFit="1" customWidth="1"/>
    <col min="10500" max="10500" width="9" style="6"/>
    <col min="10501" max="10501" width="13" style="6" bestFit="1" customWidth="1"/>
    <col min="10502" max="10502" width="14.7109375" style="6" customWidth="1"/>
    <col min="10503" max="10503" width="9.28515625" style="6" bestFit="1" customWidth="1"/>
    <col min="10504" max="10504" width="14.7109375" style="6" bestFit="1" customWidth="1"/>
    <col min="10505" max="10750" width="9" style="6"/>
    <col min="10751" max="10751" width="3.85546875" style="6" bestFit="1" customWidth="1"/>
    <col min="10752" max="10752" width="57.5703125" style="6" customWidth="1"/>
    <col min="10753" max="10753" width="33" style="6" customWidth="1"/>
    <col min="10754" max="10755" width="14.140625" style="6" bestFit="1" customWidth="1"/>
    <col min="10756" max="10756" width="9" style="6"/>
    <col min="10757" max="10757" width="13" style="6" bestFit="1" customWidth="1"/>
    <col min="10758" max="10758" width="14.7109375" style="6" customWidth="1"/>
    <col min="10759" max="10759" width="9.28515625" style="6" bestFit="1" customWidth="1"/>
    <col min="10760" max="10760" width="14.7109375" style="6" bestFit="1" customWidth="1"/>
    <col min="10761" max="11006" width="9" style="6"/>
    <col min="11007" max="11007" width="3.85546875" style="6" bestFit="1" customWidth="1"/>
    <col min="11008" max="11008" width="57.5703125" style="6" customWidth="1"/>
    <col min="11009" max="11009" width="33" style="6" customWidth="1"/>
    <col min="11010" max="11011" width="14.140625" style="6" bestFit="1" customWidth="1"/>
    <col min="11012" max="11012" width="9" style="6"/>
    <col min="11013" max="11013" width="13" style="6" bestFit="1" customWidth="1"/>
    <col min="11014" max="11014" width="14.7109375" style="6" customWidth="1"/>
    <col min="11015" max="11015" width="9.28515625" style="6" bestFit="1" customWidth="1"/>
    <col min="11016" max="11016" width="14.7109375" style="6" bestFit="1" customWidth="1"/>
    <col min="11017" max="11262" width="9" style="6"/>
    <col min="11263" max="11263" width="3.85546875" style="6" bestFit="1" customWidth="1"/>
    <col min="11264" max="11264" width="57.5703125" style="6" customWidth="1"/>
    <col min="11265" max="11265" width="33" style="6" customWidth="1"/>
    <col min="11266" max="11267" width="14.140625" style="6" bestFit="1" customWidth="1"/>
    <col min="11268" max="11268" width="9" style="6"/>
    <col min="11269" max="11269" width="13" style="6" bestFit="1" customWidth="1"/>
    <col min="11270" max="11270" width="14.7109375" style="6" customWidth="1"/>
    <col min="11271" max="11271" width="9.28515625" style="6" bestFit="1" customWidth="1"/>
    <col min="11272" max="11272" width="14.7109375" style="6" bestFit="1" customWidth="1"/>
    <col min="11273" max="11518" width="9" style="6"/>
    <col min="11519" max="11519" width="3.85546875" style="6" bestFit="1" customWidth="1"/>
    <col min="11520" max="11520" width="57.5703125" style="6" customWidth="1"/>
    <col min="11521" max="11521" width="33" style="6" customWidth="1"/>
    <col min="11522" max="11523" width="14.140625" style="6" bestFit="1" customWidth="1"/>
    <col min="11524" max="11524" width="9" style="6"/>
    <col min="11525" max="11525" width="13" style="6" bestFit="1" customWidth="1"/>
    <col min="11526" max="11526" width="14.7109375" style="6" customWidth="1"/>
    <col min="11527" max="11527" width="9.28515625" style="6" bestFit="1" customWidth="1"/>
    <col min="11528" max="11528" width="14.7109375" style="6" bestFit="1" customWidth="1"/>
    <col min="11529" max="11774" width="9" style="6"/>
    <col min="11775" max="11775" width="3.85546875" style="6" bestFit="1" customWidth="1"/>
    <col min="11776" max="11776" width="57.5703125" style="6" customWidth="1"/>
    <col min="11777" max="11777" width="33" style="6" customWidth="1"/>
    <col min="11778" max="11779" width="14.140625" style="6" bestFit="1" customWidth="1"/>
    <col min="11780" max="11780" width="9" style="6"/>
    <col min="11781" max="11781" width="13" style="6" bestFit="1" customWidth="1"/>
    <col min="11782" max="11782" width="14.7109375" style="6" customWidth="1"/>
    <col min="11783" max="11783" width="9.28515625" style="6" bestFit="1" customWidth="1"/>
    <col min="11784" max="11784" width="14.7109375" style="6" bestFit="1" customWidth="1"/>
    <col min="11785" max="12030" width="9" style="6"/>
    <col min="12031" max="12031" width="3.85546875" style="6" bestFit="1" customWidth="1"/>
    <col min="12032" max="12032" width="57.5703125" style="6" customWidth="1"/>
    <col min="12033" max="12033" width="33" style="6" customWidth="1"/>
    <col min="12034" max="12035" width="14.140625" style="6" bestFit="1" customWidth="1"/>
    <col min="12036" max="12036" width="9" style="6"/>
    <col min="12037" max="12037" width="13" style="6" bestFit="1" customWidth="1"/>
    <col min="12038" max="12038" width="14.7109375" style="6" customWidth="1"/>
    <col min="12039" max="12039" width="9.28515625" style="6" bestFit="1" customWidth="1"/>
    <col min="12040" max="12040" width="14.7109375" style="6" bestFit="1" customWidth="1"/>
    <col min="12041" max="12286" width="9" style="6"/>
    <col min="12287" max="12287" width="3.85546875" style="6" bestFit="1" customWidth="1"/>
    <col min="12288" max="12288" width="57.5703125" style="6" customWidth="1"/>
    <col min="12289" max="12289" width="33" style="6" customWidth="1"/>
    <col min="12290" max="12291" width="14.140625" style="6" bestFit="1" customWidth="1"/>
    <col min="12292" max="12292" width="9" style="6"/>
    <col min="12293" max="12293" width="13" style="6" bestFit="1" customWidth="1"/>
    <col min="12294" max="12294" width="14.7109375" style="6" customWidth="1"/>
    <col min="12295" max="12295" width="9.28515625" style="6" bestFit="1" customWidth="1"/>
    <col min="12296" max="12296" width="14.7109375" style="6" bestFit="1" customWidth="1"/>
    <col min="12297" max="12542" width="9" style="6"/>
    <col min="12543" max="12543" width="3.85546875" style="6" bestFit="1" customWidth="1"/>
    <col min="12544" max="12544" width="57.5703125" style="6" customWidth="1"/>
    <col min="12545" max="12545" width="33" style="6" customWidth="1"/>
    <col min="12546" max="12547" width="14.140625" style="6" bestFit="1" customWidth="1"/>
    <col min="12548" max="12548" width="9" style="6"/>
    <col min="12549" max="12549" width="13" style="6" bestFit="1" customWidth="1"/>
    <col min="12550" max="12550" width="14.7109375" style="6" customWidth="1"/>
    <col min="12551" max="12551" width="9.28515625" style="6" bestFit="1" customWidth="1"/>
    <col min="12552" max="12552" width="14.7109375" style="6" bestFit="1" customWidth="1"/>
    <col min="12553" max="12798" width="9" style="6"/>
    <col min="12799" max="12799" width="3.85546875" style="6" bestFit="1" customWidth="1"/>
    <col min="12800" max="12800" width="57.5703125" style="6" customWidth="1"/>
    <col min="12801" max="12801" width="33" style="6" customWidth="1"/>
    <col min="12802" max="12803" width="14.140625" style="6" bestFit="1" customWidth="1"/>
    <col min="12804" max="12804" width="9" style="6"/>
    <col min="12805" max="12805" width="13" style="6" bestFit="1" customWidth="1"/>
    <col min="12806" max="12806" width="14.7109375" style="6" customWidth="1"/>
    <col min="12807" max="12807" width="9.28515625" style="6" bestFit="1" customWidth="1"/>
    <col min="12808" max="12808" width="14.7109375" style="6" bestFit="1" customWidth="1"/>
    <col min="12809" max="13054" width="9" style="6"/>
    <col min="13055" max="13055" width="3.85546875" style="6" bestFit="1" customWidth="1"/>
    <col min="13056" max="13056" width="57.5703125" style="6" customWidth="1"/>
    <col min="13057" max="13057" width="33" style="6" customWidth="1"/>
    <col min="13058" max="13059" width="14.140625" style="6" bestFit="1" customWidth="1"/>
    <col min="13060" max="13060" width="9" style="6"/>
    <col min="13061" max="13061" width="13" style="6" bestFit="1" customWidth="1"/>
    <col min="13062" max="13062" width="14.7109375" style="6" customWidth="1"/>
    <col min="13063" max="13063" width="9.28515625" style="6" bestFit="1" customWidth="1"/>
    <col min="13064" max="13064" width="14.7109375" style="6" bestFit="1" customWidth="1"/>
    <col min="13065" max="13310" width="9" style="6"/>
    <col min="13311" max="13311" width="3.85546875" style="6" bestFit="1" customWidth="1"/>
    <col min="13312" max="13312" width="57.5703125" style="6" customWidth="1"/>
    <col min="13313" max="13313" width="33" style="6" customWidth="1"/>
    <col min="13314" max="13315" width="14.140625" style="6" bestFit="1" customWidth="1"/>
    <col min="13316" max="13316" width="9" style="6"/>
    <col min="13317" max="13317" width="13" style="6" bestFit="1" customWidth="1"/>
    <col min="13318" max="13318" width="14.7109375" style="6" customWidth="1"/>
    <col min="13319" max="13319" width="9.28515625" style="6" bestFit="1" customWidth="1"/>
    <col min="13320" max="13320" width="14.7109375" style="6" bestFit="1" customWidth="1"/>
    <col min="13321" max="13566" width="9" style="6"/>
    <col min="13567" max="13567" width="3.85546875" style="6" bestFit="1" customWidth="1"/>
    <col min="13568" max="13568" width="57.5703125" style="6" customWidth="1"/>
    <col min="13569" max="13569" width="33" style="6" customWidth="1"/>
    <col min="13570" max="13571" width="14.140625" style="6" bestFit="1" customWidth="1"/>
    <col min="13572" max="13572" width="9" style="6"/>
    <col min="13573" max="13573" width="13" style="6" bestFit="1" customWidth="1"/>
    <col min="13574" max="13574" width="14.7109375" style="6" customWidth="1"/>
    <col min="13575" max="13575" width="9.28515625" style="6" bestFit="1" customWidth="1"/>
    <col min="13576" max="13576" width="14.7109375" style="6" bestFit="1" customWidth="1"/>
    <col min="13577" max="13822" width="9" style="6"/>
    <col min="13823" max="13823" width="3.85546875" style="6" bestFit="1" customWidth="1"/>
    <col min="13824" max="13824" width="57.5703125" style="6" customWidth="1"/>
    <col min="13825" max="13825" width="33" style="6" customWidth="1"/>
    <col min="13826" max="13827" width="14.140625" style="6" bestFit="1" customWidth="1"/>
    <col min="13828" max="13828" width="9" style="6"/>
    <col min="13829" max="13829" width="13" style="6" bestFit="1" customWidth="1"/>
    <col min="13830" max="13830" width="14.7109375" style="6" customWidth="1"/>
    <col min="13831" max="13831" width="9.28515625" style="6" bestFit="1" customWidth="1"/>
    <col min="13832" max="13832" width="14.7109375" style="6" bestFit="1" customWidth="1"/>
    <col min="13833" max="14078" width="9" style="6"/>
    <col min="14079" max="14079" width="3.85546875" style="6" bestFit="1" customWidth="1"/>
    <col min="14080" max="14080" width="57.5703125" style="6" customWidth="1"/>
    <col min="14081" max="14081" width="33" style="6" customWidth="1"/>
    <col min="14082" max="14083" width="14.140625" style="6" bestFit="1" customWidth="1"/>
    <col min="14084" max="14084" width="9" style="6"/>
    <col min="14085" max="14085" width="13" style="6" bestFit="1" customWidth="1"/>
    <col min="14086" max="14086" width="14.7109375" style="6" customWidth="1"/>
    <col min="14087" max="14087" width="9.28515625" style="6" bestFit="1" customWidth="1"/>
    <col min="14088" max="14088" width="14.7109375" style="6" bestFit="1" customWidth="1"/>
    <col min="14089" max="14334" width="9" style="6"/>
    <col min="14335" max="14335" width="3.85546875" style="6" bestFit="1" customWidth="1"/>
    <col min="14336" max="14336" width="57.5703125" style="6" customWidth="1"/>
    <col min="14337" max="14337" width="33" style="6" customWidth="1"/>
    <col min="14338" max="14339" width="14.140625" style="6" bestFit="1" customWidth="1"/>
    <col min="14340" max="14340" width="9" style="6"/>
    <col min="14341" max="14341" width="13" style="6" bestFit="1" customWidth="1"/>
    <col min="14342" max="14342" width="14.7109375" style="6" customWidth="1"/>
    <col min="14343" max="14343" width="9.28515625" style="6" bestFit="1" customWidth="1"/>
    <col min="14344" max="14344" width="14.7109375" style="6" bestFit="1" customWidth="1"/>
    <col min="14345" max="14590" width="9" style="6"/>
    <col min="14591" max="14591" width="3.85546875" style="6" bestFit="1" customWidth="1"/>
    <col min="14592" max="14592" width="57.5703125" style="6" customWidth="1"/>
    <col min="14593" max="14593" width="33" style="6" customWidth="1"/>
    <col min="14594" max="14595" width="14.140625" style="6" bestFit="1" customWidth="1"/>
    <col min="14596" max="14596" width="9" style="6"/>
    <col min="14597" max="14597" width="13" style="6" bestFit="1" customWidth="1"/>
    <col min="14598" max="14598" width="14.7109375" style="6" customWidth="1"/>
    <col min="14599" max="14599" width="9.28515625" style="6" bestFit="1" customWidth="1"/>
    <col min="14600" max="14600" width="14.7109375" style="6" bestFit="1" customWidth="1"/>
    <col min="14601" max="14846" width="9" style="6"/>
    <col min="14847" max="14847" width="3.85546875" style="6" bestFit="1" customWidth="1"/>
    <col min="14848" max="14848" width="57.5703125" style="6" customWidth="1"/>
    <col min="14849" max="14849" width="33" style="6" customWidth="1"/>
    <col min="14850" max="14851" width="14.140625" style="6" bestFit="1" customWidth="1"/>
    <col min="14852" max="14852" width="9" style="6"/>
    <col min="14853" max="14853" width="13" style="6" bestFit="1" customWidth="1"/>
    <col min="14854" max="14854" width="14.7109375" style="6" customWidth="1"/>
    <col min="14855" max="14855" width="9.28515625" style="6" bestFit="1" customWidth="1"/>
    <col min="14856" max="14856" width="14.7109375" style="6" bestFit="1" customWidth="1"/>
    <col min="14857" max="15102" width="9" style="6"/>
    <col min="15103" max="15103" width="3.85546875" style="6" bestFit="1" customWidth="1"/>
    <col min="15104" max="15104" width="57.5703125" style="6" customWidth="1"/>
    <col min="15105" max="15105" width="33" style="6" customWidth="1"/>
    <col min="15106" max="15107" width="14.140625" style="6" bestFit="1" customWidth="1"/>
    <col min="15108" max="15108" width="9" style="6"/>
    <col min="15109" max="15109" width="13" style="6" bestFit="1" customWidth="1"/>
    <col min="15110" max="15110" width="14.7109375" style="6" customWidth="1"/>
    <col min="15111" max="15111" width="9.28515625" style="6" bestFit="1" customWidth="1"/>
    <col min="15112" max="15112" width="14.7109375" style="6" bestFit="1" customWidth="1"/>
    <col min="15113" max="15358" width="9" style="6"/>
    <col min="15359" max="15359" width="3.85546875" style="6" bestFit="1" customWidth="1"/>
    <col min="15360" max="15360" width="57.5703125" style="6" customWidth="1"/>
    <col min="15361" max="15361" width="33" style="6" customWidth="1"/>
    <col min="15362" max="15363" width="14.140625" style="6" bestFit="1" customWidth="1"/>
    <col min="15364" max="15364" width="9" style="6"/>
    <col min="15365" max="15365" width="13" style="6" bestFit="1" customWidth="1"/>
    <col min="15366" max="15366" width="14.7109375" style="6" customWidth="1"/>
    <col min="15367" max="15367" width="9.28515625" style="6" bestFit="1" customWidth="1"/>
    <col min="15368" max="15368" width="14.7109375" style="6" bestFit="1" customWidth="1"/>
    <col min="15369" max="15614" width="9" style="6"/>
    <col min="15615" max="15615" width="3.85546875" style="6" bestFit="1" customWidth="1"/>
    <col min="15616" max="15616" width="57.5703125" style="6" customWidth="1"/>
    <col min="15617" max="15617" width="33" style="6" customWidth="1"/>
    <col min="15618" max="15619" width="14.140625" style="6" bestFit="1" customWidth="1"/>
    <col min="15620" max="15620" width="9" style="6"/>
    <col min="15621" max="15621" width="13" style="6" bestFit="1" customWidth="1"/>
    <col min="15622" max="15622" width="14.7109375" style="6" customWidth="1"/>
    <col min="15623" max="15623" width="9.28515625" style="6" bestFit="1" customWidth="1"/>
    <col min="15624" max="15624" width="14.7109375" style="6" bestFit="1" customWidth="1"/>
    <col min="15625" max="15870" width="9" style="6"/>
    <col min="15871" max="15871" width="3.85546875" style="6" bestFit="1" customWidth="1"/>
    <col min="15872" max="15872" width="57.5703125" style="6" customWidth="1"/>
    <col min="15873" max="15873" width="33" style="6" customWidth="1"/>
    <col min="15874" max="15875" width="14.140625" style="6" bestFit="1" customWidth="1"/>
    <col min="15876" max="15876" width="9" style="6"/>
    <col min="15877" max="15877" width="13" style="6" bestFit="1" customWidth="1"/>
    <col min="15878" max="15878" width="14.7109375" style="6" customWidth="1"/>
    <col min="15879" max="15879" width="9.28515625" style="6" bestFit="1" customWidth="1"/>
    <col min="15880" max="15880" width="14.7109375" style="6" bestFit="1" customWidth="1"/>
    <col min="15881" max="16126" width="9" style="6"/>
    <col min="16127" max="16127" width="3.85546875" style="6" bestFit="1" customWidth="1"/>
    <col min="16128" max="16128" width="57.5703125" style="6" customWidth="1"/>
    <col min="16129" max="16129" width="33" style="6" customWidth="1"/>
    <col min="16130" max="16131" width="14.140625" style="6" bestFit="1" customWidth="1"/>
    <col min="16132" max="16132" width="9" style="6"/>
    <col min="16133" max="16133" width="13" style="6" bestFit="1" customWidth="1"/>
    <col min="16134" max="16134" width="14.7109375" style="6" customWidth="1"/>
    <col min="16135" max="16135" width="9.28515625" style="6" bestFit="1" customWidth="1"/>
    <col min="16136" max="16136" width="14.7109375" style="6" bestFit="1" customWidth="1"/>
    <col min="16137" max="16384" width="9" style="6"/>
  </cols>
  <sheetData>
    <row r="1" spans="1:8" ht="15.75" x14ac:dyDescent="0.25">
      <c r="A1" s="2"/>
      <c r="B1" s="3" t="s">
        <v>39</v>
      </c>
      <c r="C1" s="4"/>
      <c r="D1" s="4"/>
      <c r="E1" s="4"/>
    </row>
    <row r="2" spans="1:8" ht="15.75" x14ac:dyDescent="0.25">
      <c r="A2" s="2"/>
      <c r="B2" s="3" t="s">
        <v>4</v>
      </c>
      <c r="C2" s="4"/>
      <c r="D2" s="4"/>
      <c r="E2" s="4"/>
    </row>
    <row r="3" spans="1:8" ht="15.75" x14ac:dyDescent="0.25">
      <c r="A3" s="2"/>
      <c r="B3" s="3" t="s">
        <v>5</v>
      </c>
      <c r="C3" s="4"/>
      <c r="D3" s="4"/>
      <c r="E3" s="4"/>
    </row>
    <row r="4" spans="1:8" ht="15.75" x14ac:dyDescent="0.25">
      <c r="A4" s="2"/>
      <c r="B4" s="8"/>
      <c r="C4" s="2"/>
      <c r="D4" s="2"/>
      <c r="E4" s="2"/>
    </row>
    <row r="5" spans="1:8" ht="15.75" x14ac:dyDescent="0.25">
      <c r="A5" s="2"/>
      <c r="B5" s="2"/>
      <c r="C5" s="2"/>
      <c r="D5" s="11" t="s">
        <v>2</v>
      </c>
      <c r="E5" s="11" t="s">
        <v>3</v>
      </c>
    </row>
    <row r="6" spans="1:8" ht="15.75" x14ac:dyDescent="0.25">
      <c r="A6" s="2"/>
      <c r="B6" s="2"/>
      <c r="C6" s="2"/>
      <c r="D6" s="13"/>
      <c r="E6" s="13"/>
    </row>
    <row r="7" spans="1:8" ht="15.75" x14ac:dyDescent="0.25">
      <c r="A7" s="14" t="s">
        <v>6</v>
      </c>
      <c r="B7" s="2" t="s">
        <v>7</v>
      </c>
      <c r="C7" s="2"/>
      <c r="D7" s="29">
        <v>15064747</v>
      </c>
      <c r="E7" s="13"/>
    </row>
    <row r="8" spans="1:8" ht="15.75" x14ac:dyDescent="0.25">
      <c r="A8" s="14" t="s">
        <v>8</v>
      </c>
      <c r="B8" s="2" t="s">
        <v>9</v>
      </c>
      <c r="C8" s="2"/>
      <c r="D8" s="30">
        <v>20023595</v>
      </c>
      <c r="E8" s="13"/>
    </row>
    <row r="9" spans="1:8" ht="15.75" x14ac:dyDescent="0.25">
      <c r="A9" s="14" t="s">
        <v>10</v>
      </c>
      <c r="B9" s="2" t="s">
        <v>11</v>
      </c>
      <c r="C9" s="14" t="s">
        <v>12</v>
      </c>
      <c r="D9" s="31">
        <f>(D7/D8)</f>
        <v>0.75234976536431142</v>
      </c>
      <c r="E9" s="13"/>
    </row>
    <row r="10" spans="1:8" ht="15.75" x14ac:dyDescent="0.25">
      <c r="A10" s="2"/>
      <c r="B10" s="2"/>
      <c r="C10" s="2"/>
      <c r="D10" s="13"/>
      <c r="E10" s="13"/>
    </row>
    <row r="11" spans="1:8" ht="15.75" x14ac:dyDescent="0.25">
      <c r="A11" s="14" t="s">
        <v>13</v>
      </c>
      <c r="B11" s="2" t="s">
        <v>40</v>
      </c>
      <c r="C11" s="14"/>
      <c r="D11" s="2"/>
      <c r="E11" s="29">
        <v>8105677</v>
      </c>
    </row>
    <row r="12" spans="1:8" ht="15.75" x14ac:dyDescent="0.25">
      <c r="A12" s="14" t="s">
        <v>14</v>
      </c>
      <c r="B12" s="2" t="s">
        <v>41</v>
      </c>
      <c r="C12" s="2"/>
      <c r="D12" s="2"/>
      <c r="E12" s="30">
        <v>9711033</v>
      </c>
    </row>
    <row r="13" spans="1:8" ht="15.75" x14ac:dyDescent="0.25">
      <c r="A13" s="14" t="s">
        <v>15</v>
      </c>
      <c r="B13" s="2" t="s">
        <v>11</v>
      </c>
      <c r="C13" s="14" t="s">
        <v>16</v>
      </c>
      <c r="D13" s="2"/>
      <c r="E13" s="31">
        <f>(E11/E12)</f>
        <v>0.83468741173055427</v>
      </c>
    </row>
    <row r="14" spans="1:8" ht="15.75" x14ac:dyDescent="0.25">
      <c r="A14" s="2"/>
      <c r="B14" s="2"/>
      <c r="C14" s="2"/>
      <c r="D14" s="12"/>
      <c r="E14" s="12"/>
      <c r="F14" s="28"/>
    </row>
    <row r="15" spans="1:8" ht="15.75" x14ac:dyDescent="0.25">
      <c r="A15" s="14" t="s">
        <v>17</v>
      </c>
      <c r="B15" s="2" t="s">
        <v>18</v>
      </c>
      <c r="C15" s="2"/>
      <c r="D15" s="32">
        <v>17056790</v>
      </c>
      <c r="E15" s="32">
        <v>16599016</v>
      </c>
      <c r="F15" s="28"/>
      <c r="H15" s="1"/>
    </row>
    <row r="16" spans="1:8" ht="15.75" x14ac:dyDescent="0.25">
      <c r="A16" s="14"/>
      <c r="B16" s="14" t="s">
        <v>42</v>
      </c>
      <c r="C16" s="2"/>
      <c r="D16" s="16"/>
      <c r="E16" s="16"/>
      <c r="F16" s="28"/>
    </row>
    <row r="17" spans="1:8" ht="15.75" x14ac:dyDescent="0.25">
      <c r="A17" s="2"/>
      <c r="B17" s="2"/>
      <c r="C17" s="2"/>
      <c r="D17" s="12"/>
      <c r="E17" s="12"/>
      <c r="F17" s="28"/>
    </row>
    <row r="18" spans="1:8" ht="15.75" x14ac:dyDescent="0.25">
      <c r="A18" s="14" t="s">
        <v>19</v>
      </c>
      <c r="B18" s="2" t="s">
        <v>43</v>
      </c>
      <c r="C18" s="2"/>
      <c r="D18" s="15"/>
      <c r="E18" s="15">
        <v>0.45200000000000001</v>
      </c>
      <c r="F18" s="28"/>
    </row>
    <row r="19" spans="1:8" ht="15.75" x14ac:dyDescent="0.25">
      <c r="A19" s="2"/>
      <c r="B19" s="2"/>
      <c r="C19" s="2"/>
      <c r="D19" s="12"/>
      <c r="E19" s="12"/>
      <c r="F19" s="28"/>
    </row>
    <row r="20" spans="1:8" ht="15.75" x14ac:dyDescent="0.25">
      <c r="A20" s="14" t="s">
        <v>20</v>
      </c>
      <c r="B20" s="2" t="s">
        <v>21</v>
      </c>
      <c r="C20" s="14" t="s">
        <v>22</v>
      </c>
      <c r="D20" s="32">
        <f>D15*D9</f>
        <v>12832671.954368334</v>
      </c>
      <c r="E20" s="32">
        <f>E15*E18</f>
        <v>7502755.2319999998</v>
      </c>
      <c r="F20" s="28"/>
    </row>
    <row r="21" spans="1:8" ht="15.75" x14ac:dyDescent="0.25">
      <c r="A21" s="14" t="s">
        <v>23</v>
      </c>
      <c r="B21" s="2" t="s">
        <v>44</v>
      </c>
      <c r="C21" s="14" t="s">
        <v>24</v>
      </c>
      <c r="D21" s="33">
        <f>E20*E13</f>
        <v>6262455.3454459542</v>
      </c>
      <c r="E21" s="9"/>
      <c r="F21" s="28"/>
    </row>
    <row r="22" spans="1:8" ht="15.75" x14ac:dyDescent="0.25">
      <c r="A22" s="14" t="s">
        <v>25</v>
      </c>
      <c r="B22" s="2" t="s">
        <v>26</v>
      </c>
      <c r="C22" s="14" t="s">
        <v>27</v>
      </c>
      <c r="D22" s="18">
        <f>D20+D21</f>
        <v>19095127.299814288</v>
      </c>
      <c r="E22" s="9"/>
      <c r="F22" s="28"/>
    </row>
    <row r="23" spans="1:8" ht="15.75" x14ac:dyDescent="0.25">
      <c r="A23" s="2"/>
      <c r="B23" s="2"/>
      <c r="C23" s="2"/>
      <c r="D23" s="12"/>
      <c r="E23" s="12"/>
      <c r="F23" s="28"/>
    </row>
    <row r="24" spans="1:8" ht="15.75" x14ac:dyDescent="0.25">
      <c r="A24" s="14" t="s">
        <v>28</v>
      </c>
      <c r="B24" s="2" t="s">
        <v>45</v>
      </c>
      <c r="C24" s="2" t="s">
        <v>29</v>
      </c>
      <c r="D24" s="34">
        <f>D7</f>
        <v>15064747</v>
      </c>
      <c r="E24" s="12"/>
      <c r="F24" s="28"/>
    </row>
    <row r="25" spans="1:8" ht="15.75" x14ac:dyDescent="0.25">
      <c r="A25" s="14" t="s">
        <v>30</v>
      </c>
      <c r="B25" s="2" t="s">
        <v>37</v>
      </c>
      <c r="C25" s="2" t="s">
        <v>31</v>
      </c>
      <c r="D25" s="35">
        <f>E11</f>
        <v>8105677</v>
      </c>
      <c r="E25" s="12"/>
      <c r="F25" s="28"/>
    </row>
    <row r="26" spans="1:8" ht="15.75" x14ac:dyDescent="0.25">
      <c r="A26" s="14" t="s">
        <v>32</v>
      </c>
      <c r="B26" s="2" t="s">
        <v>38</v>
      </c>
      <c r="C26" s="2" t="s">
        <v>33</v>
      </c>
      <c r="D26" s="34">
        <f>SUM(D24:D25)</f>
        <v>23170424</v>
      </c>
      <c r="E26" s="12"/>
      <c r="F26" s="28"/>
    </row>
    <row r="27" spans="1:8" ht="15.75" x14ac:dyDescent="0.25">
      <c r="A27" s="19"/>
      <c r="B27" s="2"/>
      <c r="C27" s="19"/>
      <c r="D27" s="12"/>
      <c r="E27" s="12"/>
      <c r="F27" s="28"/>
    </row>
    <row r="28" spans="1:8" ht="16.5" thickBot="1" x14ac:dyDescent="0.3">
      <c r="A28" s="20" t="s">
        <v>34</v>
      </c>
      <c r="B28" s="2" t="s">
        <v>35</v>
      </c>
      <c r="C28" s="20" t="s">
        <v>36</v>
      </c>
      <c r="D28" s="36">
        <f>D22-D26</f>
        <v>-4075296.7001857124</v>
      </c>
      <c r="E28" s="18"/>
      <c r="F28" s="28"/>
    </row>
    <row r="29" spans="1:8" ht="16.5" thickTop="1" x14ac:dyDescent="0.25">
      <c r="A29" s="20"/>
      <c r="B29" s="2"/>
      <c r="C29" s="19"/>
      <c r="D29" s="23"/>
      <c r="E29" s="23"/>
    </row>
    <row r="30" spans="1:8" ht="15.75" x14ac:dyDescent="0.25">
      <c r="A30" s="19"/>
      <c r="B30" s="2"/>
      <c r="C30" s="19"/>
      <c r="D30" s="23"/>
      <c r="E30" s="23"/>
      <c r="G30" s="25"/>
    </row>
    <row r="31" spans="1:8" ht="15.75" x14ac:dyDescent="0.25">
      <c r="A31" s="20"/>
      <c r="B31" s="2"/>
      <c r="C31" s="20"/>
      <c r="D31" s="23"/>
      <c r="E31" s="23"/>
      <c r="G31" s="25"/>
      <c r="H31" s="26">
        <f>E31*D51</f>
        <v>0</v>
      </c>
    </row>
    <row r="32" spans="1:8" ht="15.75" x14ac:dyDescent="0.25">
      <c r="A32" s="20"/>
      <c r="B32" s="19"/>
      <c r="C32" s="20"/>
      <c r="D32" s="23"/>
      <c r="E32" s="19"/>
      <c r="G32" s="25"/>
    </row>
    <row r="33" spans="1:7" ht="15.75" x14ac:dyDescent="0.25">
      <c r="A33" s="20"/>
      <c r="B33" s="19"/>
      <c r="C33" s="20"/>
      <c r="D33" s="23"/>
      <c r="E33" s="19"/>
      <c r="G33" s="25"/>
    </row>
    <row r="34" spans="1:7" ht="15.75" x14ac:dyDescent="0.25">
      <c r="A34" s="20"/>
      <c r="B34" s="19"/>
      <c r="C34" s="20"/>
      <c r="D34" s="23"/>
      <c r="E34" s="19"/>
      <c r="G34" s="25"/>
    </row>
    <row r="35" spans="1:7" ht="15.75" x14ac:dyDescent="0.25">
      <c r="A35" s="20"/>
      <c r="B35" s="19"/>
      <c r="C35" s="19"/>
      <c r="D35" s="21"/>
      <c r="E35" s="19"/>
      <c r="G35" s="24"/>
    </row>
    <row r="36" spans="1:7" ht="15.75" x14ac:dyDescent="0.25">
      <c r="A36" s="19"/>
      <c r="B36" s="19"/>
      <c r="C36" s="19"/>
      <c r="D36" s="19"/>
      <c r="E36" s="19"/>
      <c r="G36" s="25"/>
    </row>
    <row r="37" spans="1:7" ht="15.75" x14ac:dyDescent="0.25">
      <c r="A37" s="20"/>
      <c r="B37" s="19"/>
      <c r="C37" s="19"/>
      <c r="D37" s="21"/>
      <c r="E37" s="19"/>
    </row>
    <row r="38" spans="1:7" ht="15.75" x14ac:dyDescent="0.25">
      <c r="A38" s="20"/>
      <c r="B38" s="19"/>
      <c r="C38" s="19"/>
      <c r="D38" s="21"/>
      <c r="E38" s="19"/>
    </row>
    <row r="39" spans="1:7" ht="15.75" x14ac:dyDescent="0.25">
      <c r="A39" s="20"/>
      <c r="B39" s="19"/>
      <c r="C39" s="20"/>
      <c r="D39" s="27"/>
      <c r="E39" s="19"/>
    </row>
    <row r="40" spans="1:7" ht="15.75" x14ac:dyDescent="0.25">
      <c r="A40" s="19"/>
      <c r="B40" s="19"/>
      <c r="C40" s="19"/>
      <c r="D40" s="19"/>
      <c r="E40" s="19"/>
    </row>
    <row r="41" spans="1:7" ht="15.75" x14ac:dyDescent="0.25">
      <c r="A41" s="20"/>
      <c r="B41" s="19"/>
      <c r="C41" s="20"/>
      <c r="D41" s="19"/>
      <c r="E41" s="21"/>
    </row>
    <row r="42" spans="1:7" ht="15.75" x14ac:dyDescent="0.25">
      <c r="A42" s="20"/>
      <c r="B42" s="19"/>
      <c r="C42" s="19"/>
      <c r="D42" s="19"/>
      <c r="E42" s="21"/>
    </row>
    <row r="43" spans="1:7" ht="15.75" x14ac:dyDescent="0.25">
      <c r="A43" s="20"/>
      <c r="B43" s="19"/>
      <c r="C43" s="20"/>
      <c r="D43" s="19"/>
      <c r="E43" s="27"/>
    </row>
    <row r="44" spans="1:7" ht="15.75" x14ac:dyDescent="0.25">
      <c r="A44" s="19"/>
      <c r="B44" s="19"/>
      <c r="C44" s="19"/>
      <c r="D44" s="19"/>
      <c r="E44" s="19"/>
    </row>
    <row r="45" spans="1:7" ht="15.75" x14ac:dyDescent="0.25">
      <c r="A45" s="20"/>
      <c r="B45" s="19"/>
      <c r="C45" s="19"/>
      <c r="D45" s="37"/>
      <c r="E45" s="19"/>
    </row>
    <row r="46" spans="1:7" ht="15.75" x14ac:dyDescent="0.25">
      <c r="A46" s="19"/>
      <c r="B46" s="19"/>
      <c r="C46" s="19"/>
      <c r="D46" s="19"/>
      <c r="E46" s="19"/>
    </row>
    <row r="47" spans="1:7" ht="15.75" x14ac:dyDescent="0.25">
      <c r="A47" s="19"/>
      <c r="B47" s="19"/>
      <c r="C47" s="19"/>
      <c r="D47" s="19"/>
      <c r="E47" s="19"/>
    </row>
    <row r="48" spans="1:7" ht="15.75" x14ac:dyDescent="0.25">
      <c r="A48" s="19"/>
      <c r="B48" s="19"/>
      <c r="C48" s="19"/>
      <c r="D48" s="19"/>
      <c r="E48" s="19"/>
    </row>
    <row r="49" spans="1:5" ht="15.75" x14ac:dyDescent="0.25">
      <c r="A49" s="2"/>
      <c r="B49" s="2"/>
      <c r="C49" s="2"/>
      <c r="D49" s="17"/>
      <c r="E49" s="2"/>
    </row>
    <row r="50" spans="1:5" x14ac:dyDescent="0.2">
      <c r="D50" s="7"/>
    </row>
    <row r="51" spans="1:5" x14ac:dyDescent="0.2">
      <c r="D51" s="38"/>
    </row>
    <row r="55" spans="1:5" x14ac:dyDescent="0.2">
      <c r="D55" s="7"/>
    </row>
  </sheetData>
  <pageMargins left="0.7" right="0.7" top="0.75" bottom="0.75" header="0.3" footer="0.3"/>
  <pageSetup scale="70" orientation="portrait" r:id="rId1"/>
  <headerFooter>
    <oddHeader>&amp;R&amp;"Times New Roman,Bold"&amp;12Attachment to Response to LGE KIUC-1 Question No. 1
Page 2 of 4
Arbough
For Reference Schedule 1.14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D19" sqref="D19"/>
    </sheetView>
  </sheetViews>
  <sheetFormatPr defaultRowHeight="12.75" x14ac:dyDescent="0.2"/>
  <cols>
    <col min="1" max="1" width="3.85546875" bestFit="1" customWidth="1"/>
    <col min="2" max="2" width="56.5703125" bestFit="1" customWidth="1"/>
    <col min="3" max="3" width="22.5703125" bestFit="1" customWidth="1"/>
    <col min="4" max="5" width="12.7109375" bestFit="1" customWidth="1"/>
  </cols>
  <sheetData>
    <row r="1" spans="1:5" ht="15.75" x14ac:dyDescent="0.25">
      <c r="A1" s="2"/>
      <c r="B1" s="3" t="s">
        <v>39</v>
      </c>
      <c r="C1" s="4"/>
      <c r="D1" s="5"/>
      <c r="E1" s="5"/>
    </row>
    <row r="2" spans="1:5" ht="15.75" x14ac:dyDescent="0.25">
      <c r="A2" s="2"/>
      <c r="B2" s="3" t="s">
        <v>4</v>
      </c>
      <c r="C2" s="4"/>
      <c r="D2" s="5"/>
      <c r="E2" s="5"/>
    </row>
    <row r="3" spans="1:5" ht="15.75" x14ac:dyDescent="0.25">
      <c r="A3" s="2"/>
      <c r="B3" s="3" t="s">
        <v>46</v>
      </c>
      <c r="C3" s="4"/>
      <c r="D3" s="5"/>
      <c r="E3" s="5"/>
    </row>
    <row r="4" spans="1:5" ht="15.75" x14ac:dyDescent="0.25">
      <c r="A4" s="2"/>
      <c r="B4" s="8"/>
      <c r="C4" s="2"/>
      <c r="D4" s="9"/>
      <c r="E4" s="9"/>
    </row>
    <row r="5" spans="1:5" ht="15.75" x14ac:dyDescent="0.25">
      <c r="A5" s="2"/>
      <c r="B5" s="2"/>
      <c r="C5" s="2"/>
      <c r="D5" s="10" t="s">
        <v>2</v>
      </c>
      <c r="E5" s="10" t="s">
        <v>3</v>
      </c>
    </row>
    <row r="6" spans="1:5" ht="15.75" x14ac:dyDescent="0.25">
      <c r="A6" s="2"/>
      <c r="B6" s="2"/>
      <c r="C6" s="2"/>
      <c r="D6" s="12"/>
      <c r="E6" s="12"/>
    </row>
    <row r="7" spans="1:5" ht="15.75" x14ac:dyDescent="0.25">
      <c r="A7" s="14" t="s">
        <v>6</v>
      </c>
      <c r="B7" s="2" t="s">
        <v>47</v>
      </c>
      <c r="C7" s="2"/>
      <c r="D7" s="32">
        <v>5278909</v>
      </c>
      <c r="E7" s="12"/>
    </row>
    <row r="8" spans="1:5" ht="15.75" x14ac:dyDescent="0.25">
      <c r="A8" s="14" t="s">
        <v>8</v>
      </c>
      <c r="B8" s="2" t="s">
        <v>48</v>
      </c>
      <c r="C8" s="2"/>
      <c r="D8" s="33">
        <v>6890388</v>
      </c>
      <c r="E8" s="12"/>
    </row>
    <row r="9" spans="1:5" ht="15.75" x14ac:dyDescent="0.25">
      <c r="A9" s="14" t="s">
        <v>10</v>
      </c>
      <c r="B9" s="2" t="s">
        <v>11</v>
      </c>
      <c r="C9" s="14" t="s">
        <v>12</v>
      </c>
      <c r="D9" s="15">
        <f>(D7/D8)</f>
        <v>0.76612652291859329</v>
      </c>
      <c r="E9" s="12"/>
    </row>
    <row r="10" spans="1:5" ht="15.75" x14ac:dyDescent="0.25">
      <c r="A10" s="2"/>
      <c r="B10" s="2"/>
      <c r="C10" s="2"/>
      <c r="D10" s="12"/>
      <c r="E10" s="12"/>
    </row>
    <row r="11" spans="1:5" ht="15.75" x14ac:dyDescent="0.25">
      <c r="A11" s="14" t="s">
        <v>13</v>
      </c>
      <c r="B11" s="2" t="s">
        <v>49</v>
      </c>
      <c r="C11" s="14"/>
      <c r="D11" s="9"/>
      <c r="E11" s="32">
        <v>749678</v>
      </c>
    </row>
    <row r="12" spans="1:5" ht="15.75" x14ac:dyDescent="0.25">
      <c r="A12" s="14" t="s">
        <v>14</v>
      </c>
      <c r="B12" s="2" t="s">
        <v>50</v>
      </c>
      <c r="C12" s="2"/>
      <c r="D12" s="9"/>
      <c r="E12" s="33">
        <v>884532</v>
      </c>
    </row>
    <row r="13" spans="1:5" ht="15.75" x14ac:dyDescent="0.25">
      <c r="A13" s="14" t="s">
        <v>15</v>
      </c>
      <c r="B13" s="2" t="s">
        <v>11</v>
      </c>
      <c r="C13" s="14" t="s">
        <v>16</v>
      </c>
      <c r="D13" s="9"/>
      <c r="E13" s="15">
        <f>(E11/E12)</f>
        <v>0.84754197700026679</v>
      </c>
    </row>
    <row r="14" spans="1:5" ht="15.75" x14ac:dyDescent="0.25">
      <c r="A14" s="2"/>
      <c r="B14" s="2"/>
      <c r="C14" s="2"/>
      <c r="D14" s="12"/>
      <c r="E14" s="12"/>
    </row>
    <row r="15" spans="1:5" ht="15.75" x14ac:dyDescent="0.25">
      <c r="A15" s="14" t="s">
        <v>17</v>
      </c>
      <c r="B15" s="2" t="s">
        <v>18</v>
      </c>
      <c r="C15" s="2"/>
      <c r="D15" s="32">
        <v>6024573</v>
      </c>
      <c r="E15" s="32">
        <v>1989779</v>
      </c>
    </row>
    <row r="16" spans="1:5" ht="15.75" x14ac:dyDescent="0.25">
      <c r="A16" s="2"/>
      <c r="B16" s="2"/>
      <c r="C16" s="2"/>
      <c r="D16" s="12"/>
      <c r="E16" s="12"/>
    </row>
    <row r="17" spans="1:5" ht="15.75" x14ac:dyDescent="0.25">
      <c r="A17" s="14" t="s">
        <v>19</v>
      </c>
      <c r="B17" s="2" t="s">
        <v>43</v>
      </c>
      <c r="C17" s="2"/>
      <c r="D17" s="15"/>
      <c r="E17" s="15">
        <v>0.45200000000000001</v>
      </c>
    </row>
    <row r="18" spans="1:5" ht="15.75" x14ac:dyDescent="0.25">
      <c r="A18" s="2"/>
      <c r="B18" s="2"/>
      <c r="C18" s="2"/>
      <c r="D18" s="12"/>
      <c r="E18" s="12"/>
    </row>
    <row r="19" spans="1:5" ht="15.75" x14ac:dyDescent="0.25">
      <c r="A19" s="14" t="s">
        <v>20</v>
      </c>
      <c r="B19" s="2" t="s">
        <v>21</v>
      </c>
      <c r="C19" s="14" t="s">
        <v>22</v>
      </c>
      <c r="D19" s="32">
        <f>D15*D9</f>
        <v>4615585.1645592386</v>
      </c>
      <c r="E19" s="32">
        <f>E15*E17</f>
        <v>899380.10800000001</v>
      </c>
    </row>
    <row r="20" spans="1:5" ht="15.75" x14ac:dyDescent="0.25">
      <c r="A20" s="14" t="s">
        <v>23</v>
      </c>
      <c r="B20" s="2" t="s">
        <v>44</v>
      </c>
      <c r="C20" s="14" t="s">
        <v>24</v>
      </c>
      <c r="D20" s="33">
        <f>E19*E13</f>
        <v>762262.39480903349</v>
      </c>
      <c r="E20" s="9"/>
    </row>
    <row r="21" spans="1:5" ht="15.75" x14ac:dyDescent="0.25">
      <c r="A21" s="14" t="s">
        <v>25</v>
      </c>
      <c r="B21" s="2" t="s">
        <v>26</v>
      </c>
      <c r="C21" s="14" t="s">
        <v>27</v>
      </c>
      <c r="D21" s="18">
        <f>D19+D20</f>
        <v>5377847.5593682723</v>
      </c>
      <c r="E21" s="9"/>
    </row>
    <row r="22" spans="1:5" ht="15.75" x14ac:dyDescent="0.25">
      <c r="A22" s="2"/>
      <c r="B22" s="2"/>
      <c r="C22" s="2"/>
      <c r="D22" s="12"/>
      <c r="E22" s="12"/>
    </row>
    <row r="23" spans="1:5" ht="15.75" x14ac:dyDescent="0.25">
      <c r="A23" s="14" t="s">
        <v>28</v>
      </c>
      <c r="B23" s="2" t="s">
        <v>45</v>
      </c>
      <c r="C23" s="2" t="s">
        <v>29</v>
      </c>
      <c r="D23" s="34">
        <f>D7</f>
        <v>5278909</v>
      </c>
      <c r="E23" s="12"/>
    </row>
    <row r="24" spans="1:5" ht="15.75" x14ac:dyDescent="0.25">
      <c r="A24" s="14" t="s">
        <v>30</v>
      </c>
      <c r="B24" s="2" t="s">
        <v>37</v>
      </c>
      <c r="C24" s="2" t="s">
        <v>31</v>
      </c>
      <c r="D24" s="35">
        <f>E11</f>
        <v>749678</v>
      </c>
      <c r="E24" s="12"/>
    </row>
    <row r="25" spans="1:5" ht="15.75" x14ac:dyDescent="0.25">
      <c r="A25" s="14" t="s">
        <v>32</v>
      </c>
      <c r="B25" s="2" t="s">
        <v>38</v>
      </c>
      <c r="C25" s="2" t="s">
        <v>33</v>
      </c>
      <c r="D25" s="34">
        <f>SUM(D23:D24)</f>
        <v>6028587</v>
      </c>
      <c r="E25" s="12"/>
    </row>
    <row r="26" spans="1:5" ht="15.75" x14ac:dyDescent="0.25">
      <c r="A26" s="19"/>
      <c r="B26" s="2"/>
      <c r="C26" s="19"/>
      <c r="D26" s="12"/>
      <c r="E26" s="12"/>
    </row>
    <row r="27" spans="1:5" ht="16.5" thickBot="1" x14ac:dyDescent="0.3">
      <c r="A27" s="20" t="s">
        <v>34</v>
      </c>
      <c r="B27" s="2" t="s">
        <v>35</v>
      </c>
      <c r="C27" s="20" t="s">
        <v>36</v>
      </c>
      <c r="D27" s="36">
        <f>D21-D25</f>
        <v>-650739.44063172769</v>
      </c>
      <c r="E27" s="18"/>
    </row>
    <row r="28" spans="1:5" ht="16.5" thickTop="1" x14ac:dyDescent="0.25">
      <c r="A28" s="20"/>
      <c r="B28" s="2"/>
      <c r="C28" s="19"/>
      <c r="D28" s="22"/>
      <c r="E28" s="22"/>
    </row>
    <row r="29" spans="1:5" ht="15.75" x14ac:dyDescent="0.25">
      <c r="A29" s="19"/>
      <c r="B29" s="2"/>
      <c r="C29" s="19"/>
      <c r="D29" s="22"/>
      <c r="E29" s="22"/>
    </row>
  </sheetData>
  <pageMargins left="0.7" right="0.7" top="0.75" bottom="0.75" header="0.3" footer="0.3"/>
  <pageSetup scale="85" orientation="portrait" r:id="rId1"/>
  <headerFooter>
    <oddHeader>&amp;R&amp;"Times New Roman,Bold"&amp;12Attachment to Response to LGE KIUC-1 Question No. 1
Page 3 of 4
Arbough
For Reference Schedule 1.14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B12" sqref="B12"/>
    </sheetView>
  </sheetViews>
  <sheetFormatPr defaultRowHeight="12.75" x14ac:dyDescent="0.2"/>
  <cols>
    <col min="1" max="1" width="3.85546875" bestFit="1" customWidth="1"/>
    <col min="2" max="2" width="57" bestFit="1" customWidth="1"/>
    <col min="3" max="3" width="22.5703125" bestFit="1" customWidth="1"/>
    <col min="4" max="5" width="11" bestFit="1" customWidth="1"/>
  </cols>
  <sheetData>
    <row r="1" spans="1:5" ht="15.75" x14ac:dyDescent="0.25">
      <c r="A1" s="2"/>
      <c r="B1" s="3" t="s">
        <v>39</v>
      </c>
      <c r="C1" s="4"/>
      <c r="D1" s="4"/>
      <c r="E1" s="4"/>
    </row>
    <row r="2" spans="1:5" ht="15.75" x14ac:dyDescent="0.25">
      <c r="A2" s="2"/>
      <c r="B2" s="3" t="s">
        <v>4</v>
      </c>
      <c r="C2" s="4"/>
      <c r="D2" s="4"/>
      <c r="E2" s="4"/>
    </row>
    <row r="3" spans="1:5" ht="15.75" x14ac:dyDescent="0.25">
      <c r="A3" s="2"/>
      <c r="B3" s="3" t="s">
        <v>51</v>
      </c>
      <c r="C3" s="4"/>
      <c r="D3" s="4"/>
      <c r="E3" s="4"/>
    </row>
    <row r="4" spans="1:5" ht="15.75" x14ac:dyDescent="0.25">
      <c r="A4" s="2"/>
      <c r="B4" s="8"/>
      <c r="C4" s="2"/>
      <c r="D4" s="2"/>
      <c r="E4" s="2"/>
    </row>
    <row r="5" spans="1:5" ht="15.75" x14ac:dyDescent="0.25">
      <c r="A5" s="2"/>
      <c r="B5" s="2"/>
      <c r="C5" s="2"/>
      <c r="D5" s="11" t="s">
        <v>2</v>
      </c>
      <c r="E5" s="11" t="s">
        <v>3</v>
      </c>
    </row>
    <row r="6" spans="1:5" ht="15.75" x14ac:dyDescent="0.25">
      <c r="A6" s="2"/>
      <c r="B6" s="2"/>
      <c r="C6" s="2"/>
      <c r="D6" s="13"/>
      <c r="E6" s="13"/>
    </row>
    <row r="7" spans="1:5" ht="15.75" x14ac:dyDescent="0.25">
      <c r="A7" s="14" t="s">
        <v>6</v>
      </c>
      <c r="B7" s="2" t="s">
        <v>52</v>
      </c>
      <c r="C7" s="2"/>
      <c r="D7" s="29">
        <v>7113</v>
      </c>
      <c r="E7" s="13"/>
    </row>
    <row r="8" spans="1:5" ht="15.75" x14ac:dyDescent="0.25">
      <c r="A8" s="14" t="s">
        <v>8</v>
      </c>
      <c r="B8" s="2" t="s">
        <v>53</v>
      </c>
      <c r="C8" s="2"/>
      <c r="D8" s="30">
        <v>19244</v>
      </c>
      <c r="E8" s="13"/>
    </row>
    <row r="9" spans="1:5" ht="15.75" x14ac:dyDescent="0.25">
      <c r="A9" s="14" t="s">
        <v>10</v>
      </c>
      <c r="B9" s="2" t="s">
        <v>11</v>
      </c>
      <c r="C9" s="14" t="s">
        <v>12</v>
      </c>
      <c r="D9" s="31">
        <f>(D7/D8)</f>
        <v>0.36962170027021407</v>
      </c>
      <c r="E9" s="13"/>
    </row>
    <row r="10" spans="1:5" ht="15.75" x14ac:dyDescent="0.25">
      <c r="A10" s="2"/>
      <c r="B10" s="2"/>
      <c r="C10" s="2"/>
      <c r="D10" s="13"/>
      <c r="E10" s="13"/>
    </row>
    <row r="11" spans="1:5" ht="15.75" x14ac:dyDescent="0.25">
      <c r="A11" s="14" t="s">
        <v>13</v>
      </c>
      <c r="B11" s="2" t="s">
        <v>54</v>
      </c>
      <c r="C11" s="14"/>
      <c r="D11" s="2"/>
      <c r="E11" s="29">
        <v>196180</v>
      </c>
    </row>
    <row r="12" spans="1:5" ht="15.75" x14ac:dyDescent="0.25">
      <c r="A12" s="14" t="s">
        <v>14</v>
      </c>
      <c r="B12" s="2" t="s">
        <v>55</v>
      </c>
      <c r="C12" s="2"/>
      <c r="D12" s="2"/>
      <c r="E12" s="30">
        <v>231913</v>
      </c>
    </row>
    <row r="13" spans="1:5" ht="15.75" x14ac:dyDescent="0.25">
      <c r="A13" s="14" t="s">
        <v>15</v>
      </c>
      <c r="B13" s="2" t="s">
        <v>11</v>
      </c>
      <c r="C13" s="14" t="s">
        <v>16</v>
      </c>
      <c r="D13" s="2"/>
      <c r="E13" s="31">
        <f>(E11/E12)</f>
        <v>0.84592066852655956</v>
      </c>
    </row>
    <row r="14" spans="1:5" ht="15.75" x14ac:dyDescent="0.25">
      <c r="A14" s="2"/>
      <c r="B14" s="2"/>
      <c r="C14" s="2"/>
      <c r="D14" s="13"/>
      <c r="E14" s="13"/>
    </row>
    <row r="15" spans="1:5" ht="15.75" x14ac:dyDescent="0.25">
      <c r="A15" s="14" t="s">
        <v>17</v>
      </c>
      <c r="B15" s="2" t="s">
        <v>18</v>
      </c>
      <c r="C15" s="2"/>
      <c r="D15" s="29">
        <v>679971</v>
      </c>
      <c r="E15" s="29">
        <v>465516</v>
      </c>
    </row>
    <row r="16" spans="1:5" ht="15.75" x14ac:dyDescent="0.25">
      <c r="A16" s="2"/>
      <c r="B16" s="2"/>
      <c r="C16" s="2"/>
      <c r="D16" s="13"/>
      <c r="E16" s="13"/>
    </row>
    <row r="17" spans="1:5" ht="15.75" x14ac:dyDescent="0.25">
      <c r="A17" s="14" t="s">
        <v>19</v>
      </c>
      <c r="B17" s="2" t="s">
        <v>43</v>
      </c>
      <c r="C17" s="2"/>
      <c r="D17" s="31"/>
      <c r="E17" s="31">
        <v>0.45200000000000001</v>
      </c>
    </row>
    <row r="18" spans="1:5" ht="15.75" x14ac:dyDescent="0.25">
      <c r="A18" s="2"/>
      <c r="B18" s="2"/>
      <c r="C18" s="2"/>
      <c r="D18" s="13"/>
      <c r="E18" s="13"/>
    </row>
    <row r="19" spans="1:5" ht="15.75" x14ac:dyDescent="0.25">
      <c r="A19" s="14" t="s">
        <v>20</v>
      </c>
      <c r="B19" s="2" t="s">
        <v>21</v>
      </c>
      <c r="C19" s="14" t="s">
        <v>22</v>
      </c>
      <c r="D19" s="32">
        <f>D15*D9</f>
        <v>251332.03715443774</v>
      </c>
      <c r="E19" s="32">
        <f>E15*E17</f>
        <v>210413.23200000002</v>
      </c>
    </row>
    <row r="20" spans="1:5" ht="15.75" x14ac:dyDescent="0.25">
      <c r="A20" s="14" t="s">
        <v>23</v>
      </c>
      <c r="B20" s="2" t="s">
        <v>44</v>
      </c>
      <c r="C20" s="14" t="s">
        <v>24</v>
      </c>
      <c r="D20" s="33">
        <f>E19*E13</f>
        <v>177992.90188027409</v>
      </c>
      <c r="E20" s="9"/>
    </row>
    <row r="21" spans="1:5" ht="15.75" x14ac:dyDescent="0.25">
      <c r="A21" s="14" t="s">
        <v>25</v>
      </c>
      <c r="B21" s="2" t="s">
        <v>26</v>
      </c>
      <c r="C21" s="14" t="s">
        <v>27</v>
      </c>
      <c r="D21" s="18">
        <f>D19+D20</f>
        <v>429324.9390347118</v>
      </c>
      <c r="E21" s="9"/>
    </row>
    <row r="22" spans="1:5" ht="15.75" x14ac:dyDescent="0.25">
      <c r="A22" s="2"/>
      <c r="B22" s="2"/>
      <c r="C22" s="2"/>
      <c r="D22" s="12"/>
      <c r="E22" s="12"/>
    </row>
    <row r="23" spans="1:5" ht="15.75" x14ac:dyDescent="0.25">
      <c r="A23" s="14" t="s">
        <v>28</v>
      </c>
      <c r="B23" s="2" t="s">
        <v>45</v>
      </c>
      <c r="C23" s="2" t="s">
        <v>29</v>
      </c>
      <c r="D23" s="34">
        <f>D7</f>
        <v>7113</v>
      </c>
      <c r="E23" s="12"/>
    </row>
    <row r="24" spans="1:5" ht="15.75" x14ac:dyDescent="0.25">
      <c r="A24" s="14" t="s">
        <v>30</v>
      </c>
      <c r="B24" s="2" t="s">
        <v>37</v>
      </c>
      <c r="C24" s="2" t="s">
        <v>31</v>
      </c>
      <c r="D24" s="35">
        <f>E11</f>
        <v>196180</v>
      </c>
      <c r="E24" s="12"/>
    </row>
    <row r="25" spans="1:5" ht="15.75" x14ac:dyDescent="0.25">
      <c r="A25" s="14" t="s">
        <v>32</v>
      </c>
      <c r="B25" s="2" t="s">
        <v>38</v>
      </c>
      <c r="C25" s="2" t="s">
        <v>33</v>
      </c>
      <c r="D25" s="34">
        <f>SUM(D23:D24)</f>
        <v>203293</v>
      </c>
      <c r="E25" s="12"/>
    </row>
    <row r="26" spans="1:5" ht="15.75" x14ac:dyDescent="0.25">
      <c r="A26" s="19"/>
      <c r="B26" s="2"/>
      <c r="C26" s="19"/>
      <c r="D26" s="12"/>
      <c r="E26" s="12"/>
    </row>
    <row r="27" spans="1:5" ht="16.5" thickBot="1" x14ac:dyDescent="0.3">
      <c r="A27" s="20" t="s">
        <v>34</v>
      </c>
      <c r="B27" s="2" t="s">
        <v>35</v>
      </c>
      <c r="C27" s="20" t="s">
        <v>36</v>
      </c>
      <c r="D27" s="36">
        <f>D21-D25</f>
        <v>226031.9390347118</v>
      </c>
      <c r="E27" s="18"/>
    </row>
    <row r="28" spans="1:5" ht="16.5" thickTop="1" x14ac:dyDescent="0.25">
      <c r="A28" s="20"/>
      <c r="B28" s="2"/>
      <c r="C28" s="19"/>
      <c r="D28" s="23"/>
      <c r="E28" s="23"/>
    </row>
    <row r="29" spans="1:5" ht="15.75" x14ac:dyDescent="0.25">
      <c r="A29" s="19"/>
      <c r="B29" s="2"/>
      <c r="C29" s="19"/>
      <c r="D29" s="23"/>
      <c r="E29" s="23"/>
    </row>
  </sheetData>
  <pageMargins left="0.7" right="0.7" top="0.75" bottom="0.75" header="0.3" footer="0.3"/>
  <pageSetup scale="87" orientation="portrait" r:id="rId1"/>
  <headerFooter>
    <oddHeader>&amp;R&amp;"Times New Roman,Bold"&amp;12Attachment to Response to LGE KIUC-1 Question No. 1
Page 4 of 4
Arbough
For Reference Schedule 1.14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LGE Proforma Summary</vt:lpstr>
      <vt:lpstr>LGE Pension Proforma</vt:lpstr>
      <vt:lpstr>LGE FAS 106 Proforma</vt:lpstr>
      <vt:lpstr>LGE FAS 112 Proforma</vt:lpstr>
      <vt:lpstr>'LGE FAS 106 Proforma'!Print_Area</vt:lpstr>
      <vt:lpstr>'LGE FAS 112 Proforma'!Print_Area</vt:lpstr>
      <vt:lpstr>'LGE Pension Proforma'!Print_Area</vt:lpstr>
      <vt:lpstr>'LGE Proforma Summary'!Print_Area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2012-08-13T18:49:02Z</dcterms:created>
  <dcterms:modified xsi:type="dcterms:W3CDTF">2012-08-13T18:49:05Z</dcterms:modified>
</cp:coreProperties>
</file>