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7675" windowHeight="9210" activeTab="0"/>
  </bookViews>
  <sheets>
    <sheet name="DIVIDENDS" sheetId="1" r:id="rId1"/>
    <sheet name="ESTIMATES&amp;PEs" sheetId="2" r:id="rId2"/>
  </sheets>
  <definedNames>
    <definedName name="IQ_ADDIN" hidden="1">"AUTO"</definedName>
    <definedName name="IQ_CH" hidden="1">110000</definedName>
    <definedName name="IQ_CONV_RATE" hidden="1">"c2192"</definedName>
    <definedName name="IQ_CQ" hidden="1">5000</definedName>
    <definedName name="IQ_CY" hidden="1">10000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MONTH" hidden="1">15000</definedName>
    <definedName name="IQ_NAMES_REVISION_DATE_" hidden="1">40170.3592361111</definedName>
    <definedName name="IQ_NTM" hidden="1">6000</definedName>
    <definedName name="IQ_OG_TOTAL_OIL_PRODUCTON" hidden="1">"c2059"</definedName>
    <definedName name="IQ_SHAREOUTSTANDING" hidden="1">"c1347"</definedName>
    <definedName name="IQ_TODAY" hidden="1">0</definedName>
    <definedName name="IQ_WEEK" hidden="1">50000</definedName>
    <definedName name="IQ_YTD" hidden="1">3000</definedName>
    <definedName name="SPWS_WBID">"D59E1A16-371E-4D0F-A93D-481B765CD67C"</definedName>
    <definedName name="SPWS_WSID" localSheetId="0" hidden="1">"9A25CC12-58CB-458B-AD22-F2CB6892E9ED"</definedName>
    <definedName name="SPWS_WSID" localSheetId="1" hidden="1">"2E0D7859-DB93-478B-9DA7-67CC50929A66"</definedName>
  </definedNames>
  <calcPr fullCalcOnLoad="1"/>
</workbook>
</file>

<file path=xl/comments1.xml><?xml version="1.0" encoding="utf-8"?>
<comments xmlns="http://schemas.openxmlformats.org/spreadsheetml/2006/main">
  <authors>
    <author>howard_silverblatt</author>
  </authors>
  <commentList>
    <comment ref="G20" authorId="0">
      <text>
        <r>
          <rPr>
            <b/>
            <sz val="8"/>
            <rFont val="Tahoma"/>
            <family val="0"/>
          </rPr>
          <t>howard_silverblatt: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<sst xmlns="http://schemas.openxmlformats.org/spreadsheetml/2006/main" count="283" uniqueCount="173">
  <si>
    <t>S&amp;P Indices</t>
  </si>
  <si>
    <t>S&amp;P 500 CASH DIVIDENDS</t>
  </si>
  <si>
    <t>CASH</t>
  </si>
  <si>
    <t xml:space="preserve">MARKET </t>
  </si>
  <si>
    <t>DIVIDENDS</t>
  </si>
  <si>
    <t>QUARTER</t>
  </si>
  <si>
    <t>VALUE</t>
  </si>
  <si>
    <t>$ BILLIONS</t>
  </si>
  <si>
    <t>END</t>
  </si>
  <si>
    <t>INDEX</t>
  </si>
  <si>
    <t>PER SHR</t>
  </si>
  <si>
    <t>YIELD</t>
  </si>
  <si>
    <t>12 MONTHS</t>
  </si>
  <si>
    <t>09/30/2009</t>
  </si>
  <si>
    <t>06/30/2009</t>
  </si>
  <si>
    <t>03/30/2009</t>
  </si>
  <si>
    <t>09/30/2008</t>
  </si>
  <si>
    <t>06/30/2008</t>
  </si>
  <si>
    <t>03/31/2008</t>
  </si>
  <si>
    <t>09/30/2007</t>
  </si>
  <si>
    <t>06/30/2007</t>
  </si>
  <si>
    <t>03/31/2007</t>
  </si>
  <si>
    <t>09/30/2006</t>
  </si>
  <si>
    <t>06/30/2006</t>
  </si>
  <si>
    <t>03/31/2006</t>
  </si>
  <si>
    <t>09/30/2005</t>
  </si>
  <si>
    <t>06/30/2005</t>
  </si>
  <si>
    <t>03/31/2005</t>
  </si>
  <si>
    <t>09/30/2004</t>
  </si>
  <si>
    <t>06/30/2004</t>
  </si>
  <si>
    <t>03/31/2004</t>
  </si>
  <si>
    <t>12/31/2003</t>
  </si>
  <si>
    <t>09/30/2003</t>
  </si>
  <si>
    <t>06/30/2003</t>
  </si>
  <si>
    <t>03/31/2003</t>
  </si>
  <si>
    <t>12/31/2002</t>
  </si>
  <si>
    <t>09/30/2002</t>
  </si>
  <si>
    <t>06/30/2002</t>
  </si>
  <si>
    <t>03/31/2002</t>
  </si>
  <si>
    <t>12/31/2001</t>
  </si>
  <si>
    <t>09/30/2001</t>
  </si>
  <si>
    <t>06/30/2001</t>
  </si>
  <si>
    <t>03/31/2001</t>
  </si>
  <si>
    <t>12/31/2000</t>
  </si>
  <si>
    <t>09/30/2000</t>
  </si>
  <si>
    <t>06/30/2000</t>
  </si>
  <si>
    <t>03/31/2000</t>
  </si>
  <si>
    <t>12/31/1999</t>
  </si>
  <si>
    <t>09/30/1999</t>
  </si>
  <si>
    <t>06/30/1999</t>
  </si>
  <si>
    <t>03/31/1999</t>
  </si>
  <si>
    <t>12/31/1998</t>
  </si>
  <si>
    <t>09/30/1998</t>
  </si>
  <si>
    <t>06/30/1998</t>
  </si>
  <si>
    <t>03/31/1998</t>
  </si>
  <si>
    <t>12/31/1997</t>
  </si>
  <si>
    <t>09/30/1997</t>
  </si>
  <si>
    <t>06/30/1997</t>
  </si>
  <si>
    <t>03/31/1997</t>
  </si>
  <si>
    <t>12/31/1996</t>
  </si>
  <si>
    <t>09/30/1996</t>
  </si>
  <si>
    <t>06/30/1996</t>
  </si>
  <si>
    <t>03/31/1996</t>
  </si>
  <si>
    <t>12/31/1995</t>
  </si>
  <si>
    <t>09/30/1995</t>
  </si>
  <si>
    <t>06/30/1995</t>
  </si>
  <si>
    <t>03/31/1995</t>
  </si>
  <si>
    <t>12/31/1994</t>
  </si>
  <si>
    <t>09/30/1994</t>
  </si>
  <si>
    <t>06/30/1994</t>
  </si>
  <si>
    <t>03/31/1994</t>
  </si>
  <si>
    <t>12/31/1993</t>
  </si>
  <si>
    <t>09/30/1993</t>
  </si>
  <si>
    <t>06/30/1993</t>
  </si>
  <si>
    <t>03/31/1993</t>
  </si>
  <si>
    <t>12/31/1992</t>
  </si>
  <si>
    <t>09/30/1992</t>
  </si>
  <si>
    <t>06/30/1992</t>
  </si>
  <si>
    <t>03/31/1992</t>
  </si>
  <si>
    <t>12/31/1991</t>
  </si>
  <si>
    <t>09/30/1991</t>
  </si>
  <si>
    <t>06/30/1991</t>
  </si>
  <si>
    <t>03/31/1991</t>
  </si>
  <si>
    <t>12/31/1990</t>
  </si>
  <si>
    <t>09/30/1990</t>
  </si>
  <si>
    <t>06/30/1990</t>
  </si>
  <si>
    <t>03/31/1990</t>
  </si>
  <si>
    <t>12/31/1989</t>
  </si>
  <si>
    <t>09/30/1989</t>
  </si>
  <si>
    <t>06/30/1989</t>
  </si>
  <si>
    <t>03/31/1989</t>
  </si>
  <si>
    <t>12/31/1988</t>
  </si>
  <si>
    <t>09/30/1988</t>
  </si>
  <si>
    <t>06/30/1988</t>
  </si>
  <si>
    <t>03/31/1988</t>
  </si>
  <si>
    <t>S&amp;P 500 EARNINGS AND ESTIMATE REPORT</t>
  </si>
  <si>
    <t xml:space="preserve">                      Q4 2009 OPERATING EPS CHANGE - %</t>
  </si>
  <si>
    <t xml:space="preserve">                      2010 OPERATING EPS CHANGE - %</t>
  </si>
  <si>
    <t>Q4 2009 ESTIMATES AS OF:</t>
  </si>
  <si>
    <t>Chg Fr 12/09</t>
  </si>
  <si>
    <t>Chg Fr 12/10</t>
  </si>
  <si>
    <t>S&amp;P 500</t>
  </si>
  <si>
    <t>Consumer Discretionary</t>
  </si>
  <si>
    <t>Consumer Staples</t>
  </si>
  <si>
    <t>Energy</t>
  </si>
  <si>
    <t>Financials</t>
  </si>
  <si>
    <t>Health Care</t>
  </si>
  <si>
    <t>Industrials</t>
  </si>
  <si>
    <t>Information Technology</t>
  </si>
  <si>
    <t>Materials</t>
  </si>
  <si>
    <t>Telecommunication Services</t>
  </si>
  <si>
    <t>Utilities</t>
  </si>
  <si>
    <t>S&amp;P 500 EPS</t>
  </si>
  <si>
    <t>Forward growth (sales) dependant on spending -&gt;dependant on the economy (jobs)</t>
  </si>
  <si>
    <t>2010 estimates up 2.68% YTD, from $76.03 to $78.08, with IT up 9.06%</t>
  </si>
  <si>
    <t xml:space="preserve">IT contributing the largest share to earnings, with Health Care now a distant second -&gt; 22.72% vs. 14.41%; 2010 estimates closer -&gt; 17.78% vs. 15.27% </t>
  </si>
  <si>
    <t>Margins remain high at 7.72%, estimate 7.42% for full quarter, with IT at 19.50% (will need to look at those 10Ks); cutting our way to the bottom</t>
  </si>
  <si>
    <t>2009 sales estimated to decline 13.2% over 2008, or $1.12 trillion - that is 40% more than the current (old) Health Care legislation</t>
  </si>
  <si>
    <t>Be careful with stats – Q4,’08 negatives, index membership and weight changes, M&amp;A, proformas,… (especially the Financials)</t>
  </si>
  <si>
    <t>Howard Silverblatt</t>
  </si>
  <si>
    <t>howard_silverblatt@standardandpoors.com</t>
  </si>
  <si>
    <t>www.marketattributes.standardandpoors.com</t>
  </si>
  <si>
    <t>S&amp;P Senior Index Analyst</t>
  </si>
  <si>
    <t>Data as of the close of:</t>
  </si>
  <si>
    <t>S&amp;P 500 close of:</t>
  </si>
  <si>
    <t>Dividend yield (last 12 months: Jan,'10)</t>
  </si>
  <si>
    <t>Dividend yield (indicated rate)</t>
  </si>
  <si>
    <t>OPERATING</t>
  </si>
  <si>
    <t>AS REPORTED</t>
  </si>
  <si>
    <t xml:space="preserve">QUARTER </t>
  </si>
  <si>
    <t>EARNINGS</t>
  </si>
  <si>
    <t>PRICE</t>
  </si>
  <si>
    <t>P/E</t>
  </si>
  <si>
    <t xml:space="preserve"> </t>
  </si>
  <si>
    <t>(ests are</t>
  </si>
  <si>
    <t>bottom up)</t>
  </si>
  <si>
    <t>top down)</t>
  </si>
  <si>
    <t>ESTIMATES</t>
  </si>
  <si>
    <t>12/31/2011</t>
  </si>
  <si>
    <t>09/30/2011</t>
  </si>
  <si>
    <t>06/30/2011</t>
  </si>
  <si>
    <t>03/30/2011</t>
  </si>
  <si>
    <t>12/31/2010</t>
  </si>
  <si>
    <t>09/30/2010</t>
  </si>
  <si>
    <t>06/30/2010</t>
  </si>
  <si>
    <t>03/30/2010</t>
  </si>
  <si>
    <t>12/31/2009 (79%)</t>
  </si>
  <si>
    <t>(12/09 P/E if based on 12/09 price)</t>
  </si>
  <si>
    <t>ACTUAL</t>
  </si>
  <si>
    <t xml:space="preserve">03/31/2009 </t>
  </si>
  <si>
    <t>12/31/2008</t>
  </si>
  <si>
    <t xml:space="preserve">06/30/2008 </t>
  </si>
  <si>
    <t>12/31/2007</t>
  </si>
  <si>
    <t xml:space="preserve">06/30/2007 </t>
  </si>
  <si>
    <t xml:space="preserve">03/31/2007 </t>
  </si>
  <si>
    <t xml:space="preserve">12/31/2006 </t>
  </si>
  <si>
    <t xml:space="preserve">09/30/2006 </t>
  </si>
  <si>
    <t xml:space="preserve">03/31/2006 </t>
  </si>
  <si>
    <t xml:space="preserve">12/31/2005 </t>
  </si>
  <si>
    <t xml:space="preserve">03/31/2005 </t>
  </si>
  <si>
    <t xml:space="preserve">06/30/2003 </t>
  </si>
  <si>
    <t>Operating:</t>
  </si>
  <si>
    <t>Income from product (goods and services), excludes corporate (M&amp;A, financing, layoffs ), and unusual items</t>
  </si>
  <si>
    <t>As Reported:</t>
  </si>
  <si>
    <t>Income from continuing operations, also known GAAP (Generally Accepted Accounting Principles) and As Reported</t>
  </si>
  <si>
    <t>Bottom up:</t>
  </si>
  <si>
    <t>S&amp;P covering Equity Analyst estimate for specific issue, building from the bottom up to the index level estimate</t>
  </si>
  <si>
    <t>Top down:</t>
  </si>
  <si>
    <t>S&amp;P estimate (Economics Dpt) incorporates models (economic, financial, policy), does not come down to the issue level</t>
  </si>
  <si>
    <t>Actual earnings are bottom up</t>
  </si>
  <si>
    <t>Estimates are bottom up and top down, as marked</t>
  </si>
  <si>
    <t>The current reporting period is shown (xx%), indicating that xx% is based on actual earnings and 100-xx% are based on estimates</t>
  </si>
  <si>
    <t>Estimated P/Es are based on the report date price; actual P/Es are based on the quarter end price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</si>
</sst>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"/>
    <numFmt numFmtId="166" formatCode="0.00_);[Red]\(0.00\)"/>
    <numFmt numFmtId="167" formatCode="0.00000_);[Red]\(0.00000\)"/>
    <numFmt numFmtId="168" formatCode="0.0%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9"/>
      <name val="TIMES"/>
      <family val="0"/>
    </font>
    <font>
      <sz val="10"/>
      <name val="Arial Unicode MS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8"/>
      <name val="Arial"/>
      <family val="2"/>
    </font>
    <font>
      <b/>
      <i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9">
    <xf numFmtId="0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0" fontId="5" fillId="0" borderId="0">
      <alignment/>
      <protection/>
    </xf>
    <xf numFmtId="41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" fillId="0" borderId="0">
      <alignment/>
      <protection/>
    </xf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15" applyFont="1" applyAlignment="1">
      <alignment horizontal="left"/>
    </xf>
    <xf numFmtId="2" fontId="2" fillId="0" borderId="0" xfId="15" applyNumberFormat="1" applyFont="1" applyAlignment="1">
      <alignment/>
    </xf>
    <xf numFmtId="0" fontId="2" fillId="0" borderId="0" xfId="15" applyFont="1" applyAlignment="1">
      <alignment/>
    </xf>
    <xf numFmtId="0" fontId="2" fillId="0" borderId="0" xfId="15" applyFont="1" applyAlignment="1">
      <alignment horizontal="left"/>
    </xf>
    <xf numFmtId="2" fontId="0" fillId="0" borderId="0" xfId="15" applyNumberFormat="1" applyFont="1" applyAlignment="1">
      <alignment/>
    </xf>
    <xf numFmtId="0" fontId="0" fillId="0" borderId="0" xfId="15" applyFont="1" applyAlignment="1">
      <alignment horizontal="left"/>
    </xf>
    <xf numFmtId="0" fontId="2" fillId="0" borderId="0" xfId="15" applyFont="1" applyAlignment="1">
      <alignment horizontal="right"/>
    </xf>
    <xf numFmtId="2" fontId="2" fillId="0" borderId="0" xfId="15" applyNumberFormat="1" applyFont="1" applyAlignment="1">
      <alignment horizontal="right"/>
    </xf>
    <xf numFmtId="2" fontId="2" fillId="0" borderId="0" xfId="15" applyNumberFormat="1" applyFont="1" applyAlignment="1">
      <alignment/>
    </xf>
    <xf numFmtId="0" fontId="2" fillId="0" borderId="0" xfId="15" applyFont="1" applyAlignment="1">
      <alignment/>
    </xf>
    <xf numFmtId="10" fontId="2" fillId="0" borderId="0" xfId="15" applyNumberFormat="1" applyFont="1" applyAlignment="1">
      <alignment horizontal="right"/>
    </xf>
    <xf numFmtId="14" fontId="0" fillId="0" borderId="0" xfId="15" applyNumberFormat="1" applyFont="1" applyAlignment="1">
      <alignment horizontal="left"/>
    </xf>
    <xf numFmtId="2" fontId="0" fillId="0" borderId="0" xfId="62" applyNumberFormat="1">
      <alignment/>
      <protection/>
    </xf>
    <xf numFmtId="164" fontId="0" fillId="0" borderId="0" xfId="15" applyNumberFormat="1" applyFont="1" applyAlignment="1">
      <alignment horizontal="right"/>
    </xf>
    <xf numFmtId="10" fontId="0" fillId="0" borderId="0" xfId="15" applyNumberFormat="1" applyFont="1" applyAlignment="1">
      <alignment horizontal="right"/>
    </xf>
    <xf numFmtId="0" fontId="0" fillId="0" borderId="0" xfId="15" applyFont="1" applyAlignment="1">
      <alignment/>
    </xf>
    <xf numFmtId="49" fontId="0" fillId="0" borderId="0" xfId="15" applyNumberFormat="1" applyFont="1" applyAlignment="1">
      <alignment horizontal="left"/>
    </xf>
    <xf numFmtId="2" fontId="0" fillId="0" borderId="0" xfId="15" applyNumberFormat="1" applyFont="1" applyAlignment="1">
      <alignment horizontal="right"/>
    </xf>
    <xf numFmtId="164" fontId="0" fillId="0" borderId="0" xfId="15" applyNumberFormat="1" applyFont="1" applyAlignment="1">
      <alignment horizontal="right"/>
    </xf>
    <xf numFmtId="14" fontId="0" fillId="0" borderId="0" xfId="15" applyNumberFormat="1" applyFont="1" applyAlignment="1">
      <alignment horizontal="left"/>
    </xf>
    <xf numFmtId="2" fontId="0" fillId="0" borderId="0" xfId="15" applyNumberFormat="1" applyFont="1" applyAlignment="1">
      <alignment horizontal="right"/>
    </xf>
    <xf numFmtId="49" fontId="0" fillId="0" borderId="0" xfId="15" applyNumberFormat="1" applyFont="1" applyAlignment="1">
      <alignment horizontal="left"/>
    </xf>
    <xf numFmtId="2" fontId="0" fillId="0" borderId="0" xfId="15" applyNumberFormat="1" applyFont="1" applyAlignment="1">
      <alignment horizontal="right" vertical="center"/>
    </xf>
    <xf numFmtId="49" fontId="0" fillId="0" borderId="0" xfId="15" applyNumberFormat="1" applyFont="1" applyAlignment="1">
      <alignment/>
    </xf>
    <xf numFmtId="10" fontId="0" fillId="0" borderId="0" xfId="15" applyNumberFormat="1" applyFont="1" applyAlignment="1">
      <alignment/>
    </xf>
    <xf numFmtId="14" fontId="0" fillId="0" borderId="0" xfId="15" applyNumberFormat="1" applyFont="1" applyAlignment="1">
      <alignment/>
    </xf>
    <xf numFmtId="165" fontId="0" fillId="0" borderId="0" xfId="62" applyNumberFormat="1">
      <alignment/>
      <protection/>
    </xf>
    <xf numFmtId="0" fontId="6" fillId="0" borderId="0" xfId="15" applyFont="1" applyAlignment="1">
      <alignment/>
    </xf>
    <xf numFmtId="0" fontId="0" fillId="0" borderId="0" xfId="15" applyFont="1" applyBorder="1" applyAlignment="1">
      <alignment/>
    </xf>
    <xf numFmtId="164" fontId="0" fillId="0" borderId="0" xfId="15" applyNumberFormat="1" applyFont="1" applyBorder="1" applyAlignment="1">
      <alignment horizontal="right"/>
    </xf>
    <xf numFmtId="10" fontId="0" fillId="0" borderId="0" xfId="15" applyNumberFormat="1" applyFont="1" applyBorder="1" applyAlignment="1">
      <alignment horizontal="right"/>
    </xf>
    <xf numFmtId="14" fontId="2" fillId="0" borderId="0" xfId="15" applyNumberFormat="1" applyFont="1" applyAlignment="1">
      <alignment horizontal="left"/>
    </xf>
    <xf numFmtId="0" fontId="2" fillId="0" borderId="0" xfId="15" applyFont="1" applyBorder="1" applyAlignment="1">
      <alignment/>
    </xf>
    <xf numFmtId="1" fontId="2" fillId="0" borderId="0" xfId="15" applyNumberFormat="1" applyFont="1" applyBorder="1" applyAlignment="1">
      <alignment horizontal="right"/>
    </xf>
    <xf numFmtId="0" fontId="2" fillId="0" borderId="0" xfId="15" applyFont="1" applyBorder="1" applyAlignment="1">
      <alignment horizontal="right"/>
    </xf>
    <xf numFmtId="14" fontId="2" fillId="0" borderId="0" xfId="15" applyNumberFormat="1" applyFont="1" applyBorder="1" applyAlignment="1">
      <alignment horizontal="right"/>
    </xf>
    <xf numFmtId="10" fontId="0" fillId="0" borderId="0" xfId="15" applyNumberFormat="1" applyFont="1" applyAlignment="1">
      <alignment horizontal="right"/>
    </xf>
    <xf numFmtId="10" fontId="2" fillId="0" borderId="0" xfId="15" applyNumberFormat="1" applyFont="1" applyBorder="1" applyAlignment="1">
      <alignment horizontal="right"/>
    </xf>
    <xf numFmtId="164" fontId="2" fillId="0" borderId="0" xfId="15" applyNumberFormat="1" applyFont="1" applyBorder="1" applyAlignment="1">
      <alignment horizontal="right"/>
    </xf>
    <xf numFmtId="164" fontId="2" fillId="0" borderId="0" xfId="15" applyNumberFormat="1" applyFont="1" applyAlignment="1">
      <alignment horizontal="right"/>
    </xf>
    <xf numFmtId="164" fontId="2" fillId="0" borderId="0" xfId="15" applyNumberFormat="1" applyFont="1" applyFill="1" applyBorder="1" applyAlignment="1">
      <alignment horizontal="right"/>
    </xf>
    <xf numFmtId="0" fontId="0" fillId="0" borderId="0" xfId="15" applyFont="1" applyAlignment="1">
      <alignment horizontal="left"/>
    </xf>
    <xf numFmtId="0" fontId="7" fillId="0" borderId="0" xfId="15" applyFont="1" applyAlignment="1">
      <alignment horizontal="left" indent="4"/>
    </xf>
    <xf numFmtId="2" fontId="8" fillId="0" borderId="0" xfId="15" applyNumberFormat="1" applyFont="1" applyAlignment="1">
      <alignment/>
    </xf>
    <xf numFmtId="166" fontId="0" fillId="0" borderId="0" xfId="46" applyNumberFormat="1" applyFont="1" applyBorder="1" applyAlignment="1">
      <alignment horizontal="right"/>
    </xf>
    <xf numFmtId="2" fontId="8" fillId="0" borderId="0" xfId="56" applyNumberFormat="1" applyFont="1" applyAlignment="1">
      <alignment/>
    </xf>
    <xf numFmtId="166" fontId="10" fillId="0" borderId="0" xfId="56" applyNumberFormat="1" applyFont="1" applyBorder="1" applyAlignment="1">
      <alignment horizontal="left"/>
    </xf>
    <xf numFmtId="166" fontId="8" fillId="0" borderId="0" xfId="46" applyNumberFormat="1" applyFont="1" applyBorder="1" applyAlignment="1">
      <alignment horizontal="right"/>
    </xf>
    <xf numFmtId="14" fontId="0" fillId="0" borderId="0" xfId="15" applyNumberFormat="1" applyFont="1" applyAlignment="1">
      <alignment/>
    </xf>
    <xf numFmtId="164" fontId="0" fillId="0" borderId="0" xfId="15" applyNumberFormat="1" applyFont="1" applyAlignment="1">
      <alignment/>
    </xf>
    <xf numFmtId="0" fontId="0" fillId="0" borderId="0" xfId="15" applyFont="1" applyAlignment="1">
      <alignment/>
    </xf>
    <xf numFmtId="49" fontId="0" fillId="0" borderId="0" xfId="15" applyNumberFormat="1" applyFont="1" applyAlignment="1">
      <alignment/>
    </xf>
    <xf numFmtId="10" fontId="0" fillId="0" borderId="0" xfId="15" applyNumberFormat="1" applyFont="1" applyAlignment="1">
      <alignment/>
    </xf>
    <xf numFmtId="164" fontId="0" fillId="0" borderId="0" xfId="46" applyNumberFormat="1" applyFont="1" applyBorder="1" applyAlignment="1">
      <alignment/>
    </xf>
    <xf numFmtId="167" fontId="0" fillId="0" borderId="0" xfId="15" applyNumberFormat="1" applyFont="1" applyBorder="1" applyAlignment="1">
      <alignment horizontal="right"/>
    </xf>
    <xf numFmtId="0" fontId="2" fillId="0" borderId="0" xfId="15" applyFont="1" applyAlignment="1">
      <alignment horizontal="center"/>
    </xf>
    <xf numFmtId="2" fontId="2" fillId="0" borderId="0" xfId="15" applyNumberFormat="1" applyFont="1" applyAlignment="1">
      <alignment horizontal="center"/>
    </xf>
    <xf numFmtId="164" fontId="11" fillId="0" borderId="0" xfId="15" applyNumberFormat="1" applyFont="1" applyAlignment="1">
      <alignment/>
    </xf>
    <xf numFmtId="10" fontId="11" fillId="0" borderId="0" xfId="15" applyNumberFormat="1" applyFont="1" applyAlignment="1">
      <alignment/>
    </xf>
    <xf numFmtId="49" fontId="2" fillId="0" borderId="0" xfId="15" applyNumberFormat="1" applyFont="1" applyAlignment="1">
      <alignment horizontal="right"/>
    </xf>
    <xf numFmtId="0" fontId="11" fillId="0" borderId="0" xfId="15" applyFont="1" applyAlignment="1">
      <alignment/>
    </xf>
    <xf numFmtId="164" fontId="0" fillId="0" borderId="0" xfId="15" applyNumberFormat="1" applyFont="1" applyAlignment="1">
      <alignment/>
    </xf>
    <xf numFmtId="49" fontId="0" fillId="0" borderId="0" xfId="15" applyNumberFormat="1" applyFont="1" applyAlignment="1">
      <alignment horizontal="left"/>
    </xf>
    <xf numFmtId="164" fontId="0" fillId="0" borderId="0" xfId="15" applyNumberFormat="1" applyFont="1" applyAlignment="1">
      <alignment horizontal="right"/>
    </xf>
    <xf numFmtId="49" fontId="0" fillId="0" borderId="0" xfId="15" applyNumberFormat="1" applyFont="1" applyAlignment="1">
      <alignment horizontal="right"/>
    </xf>
    <xf numFmtId="2" fontId="0" fillId="0" borderId="0" xfId="15" applyNumberFormat="1" applyFont="1" applyAlignment="1">
      <alignment horizontal="right"/>
    </xf>
    <xf numFmtId="2" fontId="0" fillId="0" borderId="0" xfId="15" applyNumberFormat="1" applyFont="1" applyAlignment="1">
      <alignment/>
    </xf>
    <xf numFmtId="166" fontId="0" fillId="0" borderId="0" xfId="46" applyNumberFormat="1" applyFont="1" applyBorder="1" applyAlignment="1">
      <alignment horizontal="right"/>
    </xf>
    <xf numFmtId="164" fontId="0" fillId="0" borderId="0" xfId="46" applyNumberFormat="1" applyFont="1" applyBorder="1" applyAlignment="1">
      <alignment horizontal="right"/>
    </xf>
    <xf numFmtId="10" fontId="0" fillId="0" borderId="0" xfId="46" applyNumberFormat="1" applyFont="1" applyBorder="1" applyAlignment="1">
      <alignment/>
    </xf>
    <xf numFmtId="164" fontId="0" fillId="0" borderId="0" xfId="46" applyNumberFormat="1" applyFont="1" applyBorder="1" applyAlignment="1">
      <alignment horizontal="right"/>
    </xf>
    <xf numFmtId="164" fontId="11" fillId="0" borderId="0" xfId="46" applyNumberFormat="1" applyFont="1" applyBorder="1" applyAlignment="1">
      <alignment horizontal="right"/>
    </xf>
    <xf numFmtId="0" fontId="0" fillId="0" borderId="0" xfId="61">
      <alignment/>
      <protection/>
    </xf>
    <xf numFmtId="164" fontId="0" fillId="0" borderId="0" xfId="61" applyNumberFormat="1">
      <alignment/>
      <protection/>
    </xf>
    <xf numFmtId="43" fontId="0" fillId="0" borderId="0" xfId="46" applyBorder="1" applyAlignment="1">
      <alignment/>
    </xf>
    <xf numFmtId="2" fontId="0" fillId="0" borderId="0" xfId="61" applyNumberFormat="1">
      <alignment/>
      <protection/>
    </xf>
    <xf numFmtId="4" fontId="0" fillId="0" borderId="0" xfId="46" applyNumberFormat="1" applyFont="1" applyBorder="1" applyAlignment="1">
      <alignment horizontal="right"/>
    </xf>
    <xf numFmtId="2" fontId="0" fillId="0" borderId="0" xfId="46" applyNumberFormat="1" applyBorder="1" applyAlignment="1">
      <alignment horizontal="right"/>
    </xf>
    <xf numFmtId="164" fontId="0" fillId="0" borderId="0" xfId="46" applyNumberFormat="1" applyFont="1" applyBorder="1" applyAlignment="1">
      <alignment horizontal="right"/>
    </xf>
    <xf numFmtId="164" fontId="0" fillId="0" borderId="0" xfId="46" applyNumberFormat="1" applyBorder="1" applyAlignment="1">
      <alignment horizontal="right"/>
    </xf>
    <xf numFmtId="2" fontId="0" fillId="0" borderId="0" xfId="46" applyNumberFormat="1" applyFont="1" applyBorder="1" applyAlignment="1">
      <alignment horizontal="right"/>
    </xf>
    <xf numFmtId="43" fontId="0" fillId="0" borderId="0" xfId="46" applyFont="1" applyBorder="1" applyAlignment="1">
      <alignment/>
    </xf>
    <xf numFmtId="14" fontId="0" fillId="0" borderId="0" xfId="15" applyNumberFormat="1" applyFont="1" applyAlignment="1">
      <alignment horizontal="left"/>
    </xf>
    <xf numFmtId="2" fontId="0" fillId="0" borderId="0" xfId="15" applyNumberFormat="1" applyFont="1" applyAlignment="1">
      <alignment/>
    </xf>
    <xf numFmtId="10" fontId="0" fillId="0" borderId="0" xfId="65" applyNumberFormat="1" applyFont="1" applyAlignment="1">
      <alignment/>
    </xf>
  </cellXfs>
  <cellStyles count="55">
    <cellStyle name="Normal" xfId="0"/>
    <cellStyle name="&#10;bidires=100&#13;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 - Style1" xfId="44"/>
    <cellStyle name="Comma [0]" xfId="45"/>
    <cellStyle name="Comma 2" xfId="46"/>
    <cellStyle name="Curren - Style2" xfId="47"/>
    <cellStyle name="Currency" xfId="48"/>
    <cellStyle name="Currency [0]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- Style3" xfId="60"/>
    <cellStyle name="Normal_ESTIMATES&amp;PEs" xfId="61"/>
    <cellStyle name="Normal_SP500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arketattributes.standardandpoors.com/" TargetMode="External" /><Relationship Id="rId2" Type="http://schemas.openxmlformats.org/officeDocument/2006/relationships/hyperlink" Target="mailto:howard_silverblatt@standardandpoors.com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4"/>
  <sheetViews>
    <sheetView tabSelected="1" zoomScalePageLayoutView="0" workbookViewId="0" topLeftCell="A1">
      <pane ySplit="6" topLeftCell="A10" activePane="bottomLeft" state="frozen"/>
      <selection pane="topLeft" activeCell="A1" sqref="A1"/>
      <selection pane="bottomLeft" activeCell="L14" sqref="L14:M17"/>
    </sheetView>
  </sheetViews>
  <sheetFormatPr defaultColWidth="9.140625" defaultRowHeight="12.75"/>
  <cols>
    <col min="1" max="1" width="13.28125" style="0" customWidth="1"/>
    <col min="2" max="2" width="7.57421875" style="0" bestFit="1" customWidth="1"/>
    <col min="3" max="3" width="12.140625" style="0" customWidth="1"/>
    <col min="4" max="4" width="8.8515625" style="25" customWidth="1"/>
    <col min="5" max="5" width="13.7109375" style="0" customWidth="1"/>
    <col min="6" max="6" width="13.421875" style="5" customWidth="1"/>
    <col min="7" max="7" width="15.00390625" style="0" customWidth="1"/>
    <col min="12" max="12" width="12.421875" style="0" customWidth="1"/>
  </cols>
  <sheetData>
    <row r="1" spans="1:14" s="3" customFormat="1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4" t="s">
        <v>1</v>
      </c>
      <c r="B2" s="5"/>
      <c r="C2" s="5"/>
      <c r="D2" s="5"/>
      <c r="E2" s="5"/>
      <c r="G2" s="5"/>
      <c r="H2" s="5"/>
      <c r="I2" s="5"/>
      <c r="J2" s="5"/>
      <c r="K2" s="5"/>
      <c r="L2" s="5"/>
      <c r="M2" s="5"/>
      <c r="N2" s="5"/>
    </row>
    <row r="3" spans="1:14" ht="12.75">
      <c r="A3" s="6"/>
      <c r="B3" s="5"/>
      <c r="C3" s="5"/>
      <c r="D3" s="5"/>
      <c r="E3" s="5"/>
      <c r="G3" s="5"/>
      <c r="H3" s="5"/>
      <c r="I3" s="5"/>
      <c r="J3" s="5"/>
      <c r="K3" s="5"/>
      <c r="L3" s="5"/>
      <c r="M3" s="5"/>
      <c r="N3" s="5"/>
    </row>
    <row r="4" spans="1:14" s="10" customFormat="1" ht="12.75">
      <c r="A4" s="7"/>
      <c r="B4" s="8"/>
      <c r="C4" s="8" t="s">
        <v>2</v>
      </c>
      <c r="D4" s="8"/>
      <c r="E4" s="8" t="s">
        <v>3</v>
      </c>
      <c r="F4" s="8"/>
      <c r="G4" s="8" t="s">
        <v>4</v>
      </c>
      <c r="H4" s="9"/>
      <c r="I4" s="9"/>
      <c r="J4" s="9"/>
      <c r="K4" s="9"/>
      <c r="L4" s="9"/>
      <c r="M4" s="9"/>
      <c r="N4" s="9"/>
    </row>
    <row r="5" spans="1:7" s="10" customFormat="1" ht="12.75">
      <c r="A5" s="4" t="s">
        <v>5</v>
      </c>
      <c r="B5" s="8"/>
      <c r="C5" s="8" t="s">
        <v>4</v>
      </c>
      <c r="D5" s="11"/>
      <c r="E5" s="8" t="s">
        <v>6</v>
      </c>
      <c r="F5" s="8" t="s">
        <v>4</v>
      </c>
      <c r="G5" s="8" t="s">
        <v>7</v>
      </c>
    </row>
    <row r="6" spans="1:7" s="10" customFormat="1" ht="12.75">
      <c r="A6" s="4" t="s">
        <v>8</v>
      </c>
      <c r="B6" s="8" t="s">
        <v>9</v>
      </c>
      <c r="C6" s="8" t="s">
        <v>10</v>
      </c>
      <c r="D6" s="11" t="s">
        <v>11</v>
      </c>
      <c r="E6" s="8" t="s">
        <v>7</v>
      </c>
      <c r="F6" s="8" t="s">
        <v>7</v>
      </c>
      <c r="G6" s="8" t="s">
        <v>12</v>
      </c>
    </row>
    <row r="7" spans="1:7" s="16" customFormat="1" ht="12.75">
      <c r="A7" s="12">
        <v>40178</v>
      </c>
      <c r="B7" s="13">
        <v>1115.1</v>
      </c>
      <c r="C7" s="14">
        <v>5.661</v>
      </c>
      <c r="D7" s="15">
        <f>SUM(C7:C10)/B7</f>
        <v>0.02009442292171106</v>
      </c>
      <c r="E7" s="14">
        <v>9927.540554166839</v>
      </c>
      <c r="F7" s="14">
        <v>49.0394687265194</v>
      </c>
      <c r="G7" s="14">
        <f aca="true" t="shared" si="0" ref="G7:G18">SUM(F7:F10)</f>
        <v>195.6130053744116</v>
      </c>
    </row>
    <row r="8" spans="1:8" s="16" customFormat="1" ht="12.75">
      <c r="A8" s="17" t="s">
        <v>13</v>
      </c>
      <c r="B8" s="18">
        <v>1057.0786</v>
      </c>
      <c r="C8" s="14">
        <v>5.345291</v>
      </c>
      <c r="D8" s="15">
        <f>SUM(C8:C11)/B8</f>
        <v>0.022609757685000904</v>
      </c>
      <c r="E8" s="14">
        <v>9336.513754012121</v>
      </c>
      <c r="F8" s="14">
        <v>47.2116103198922</v>
      </c>
      <c r="G8" s="14">
        <f t="shared" si="0"/>
        <v>208.76216837829222</v>
      </c>
      <c r="H8" s="18"/>
    </row>
    <row r="9" spans="1:7" s="16" customFormat="1" ht="12.75">
      <c r="A9" s="17" t="s">
        <v>14</v>
      </c>
      <c r="B9" s="18">
        <v>919.32</v>
      </c>
      <c r="C9" s="14">
        <v>5.443</v>
      </c>
      <c r="D9" s="15">
        <f aca="true" t="shared" si="1" ref="D9:D17">SUM(C9:C12)/B9</f>
        <v>0.027839054953661402</v>
      </c>
      <c r="E9" s="14">
        <v>8044.816069356001</v>
      </c>
      <c r="F9" s="14">
        <f>8.750833*C9</f>
        <v>47.630784019</v>
      </c>
      <c r="G9" s="14">
        <f t="shared" si="0"/>
        <v>222.9869907026</v>
      </c>
    </row>
    <row r="10" spans="1:7" s="16" customFormat="1" ht="12.75">
      <c r="A10" s="17" t="s">
        <v>15</v>
      </c>
      <c r="B10" s="18">
        <v>797.867</v>
      </c>
      <c r="C10" s="14">
        <v>5.958</v>
      </c>
      <c r="D10" s="15">
        <f t="shared" si="1"/>
        <v>0.03415732195967498</v>
      </c>
      <c r="E10" s="19">
        <f>B10*8.6826355</f>
        <v>6927.588338478499</v>
      </c>
      <c r="F10" s="14">
        <f>8.6826355*C10</f>
        <v>51.731142309</v>
      </c>
      <c r="G10" s="14">
        <f t="shared" si="0"/>
        <v>237.2997230559</v>
      </c>
    </row>
    <row r="11" spans="1:7" ht="12.75">
      <c r="A11" s="20">
        <v>39813</v>
      </c>
      <c r="B11" s="21">
        <v>903.25</v>
      </c>
      <c r="C11" s="19">
        <v>7.154</v>
      </c>
      <c r="D11" s="15">
        <f t="shared" si="1"/>
        <v>0.03142762247439801</v>
      </c>
      <c r="E11" s="19">
        <v>7851.814594699999</v>
      </c>
      <c r="F11" s="14">
        <v>62.1886317304</v>
      </c>
      <c r="G11" s="14">
        <f t="shared" si="0"/>
        <v>247.2859483569</v>
      </c>
    </row>
    <row r="12" spans="1:7" ht="12.75">
      <c r="A12" s="22" t="s">
        <v>16</v>
      </c>
      <c r="B12" s="21">
        <v>1166.361418</v>
      </c>
      <c r="C12" s="19">
        <v>7.038</v>
      </c>
      <c r="D12" s="15">
        <f t="shared" si="1"/>
        <v>0.02473847261638416</v>
      </c>
      <c r="E12" s="19">
        <v>10181.455625994686</v>
      </c>
      <c r="F12" s="14">
        <v>61.4364326442</v>
      </c>
      <c r="G12" s="14">
        <f t="shared" si="0"/>
        <v>252.184059856908</v>
      </c>
    </row>
    <row r="13" spans="1:9" ht="12.75">
      <c r="A13" s="22" t="s">
        <v>17</v>
      </c>
      <c r="B13" s="21">
        <v>1280.001</v>
      </c>
      <c r="C13" s="19">
        <v>7.103</v>
      </c>
      <c r="D13" s="15">
        <f t="shared" si="1"/>
        <v>0.02243123247559963</v>
      </c>
      <c r="E13" s="19">
        <v>11162.573968754099</v>
      </c>
      <c r="F13" s="14">
        <v>61.9435163723</v>
      </c>
      <c r="G13" s="14">
        <f t="shared" si="0"/>
        <v>251.959907043008</v>
      </c>
      <c r="H13" s="5"/>
      <c r="I13" s="21"/>
    </row>
    <row r="14" spans="1:13" ht="12.75">
      <c r="A14" s="22" t="s">
        <v>18</v>
      </c>
      <c r="B14" s="21">
        <v>1322.703</v>
      </c>
      <c r="C14" s="19">
        <v>7.092</v>
      </c>
      <c r="D14" s="15">
        <f t="shared" si="1"/>
        <v>0.02139633765100707</v>
      </c>
      <c r="E14" s="19">
        <v>11510.6806669275</v>
      </c>
      <c r="F14" s="14">
        <v>61.71736761</v>
      </c>
      <c r="G14" s="14">
        <f t="shared" si="0"/>
        <v>249.772187834658</v>
      </c>
      <c r="H14" s="5"/>
      <c r="L14" s="17" t="s">
        <v>15</v>
      </c>
      <c r="M14" s="85">
        <v>0.03415732195967498</v>
      </c>
    </row>
    <row r="15" spans="1:13" ht="12.75">
      <c r="A15" s="20">
        <v>39447</v>
      </c>
      <c r="B15" s="5">
        <v>1468.3552</v>
      </c>
      <c r="C15" s="19">
        <v>7.621</v>
      </c>
      <c r="D15" s="15">
        <f t="shared" si="1"/>
        <v>0.018885757342637532</v>
      </c>
      <c r="E15" s="19">
        <v>12867.848126802239</v>
      </c>
      <c r="F15" s="14">
        <v>67.086743230408</v>
      </c>
      <c r="G15" s="14">
        <f t="shared" si="0"/>
        <v>246.58351826665802</v>
      </c>
      <c r="H15" s="5"/>
      <c r="L15" s="17" t="s">
        <v>14</v>
      </c>
      <c r="M15" s="85">
        <v>0.027839054953661402</v>
      </c>
    </row>
    <row r="16" spans="1:13" ht="12.75">
      <c r="A16" s="22" t="s">
        <v>19</v>
      </c>
      <c r="B16" s="21">
        <v>1526.747</v>
      </c>
      <c r="C16" s="19">
        <v>6.896</v>
      </c>
      <c r="D16" s="15">
        <f t="shared" si="1"/>
        <v>0.01766762927976934</v>
      </c>
      <c r="E16" s="19">
        <v>13469.7234227289</v>
      </c>
      <c r="F16" s="14">
        <v>61.212279830300005</v>
      </c>
      <c r="G16" s="14">
        <f t="shared" si="0"/>
        <v>241.28666677684583</v>
      </c>
      <c r="H16" s="5"/>
      <c r="L16" s="17" t="s">
        <v>13</v>
      </c>
      <c r="M16" s="85">
        <v>0.022609757685000904</v>
      </c>
    </row>
    <row r="17" spans="1:13" ht="12.75">
      <c r="A17" s="22" t="s">
        <v>20</v>
      </c>
      <c r="B17" s="21">
        <v>1503.3486</v>
      </c>
      <c r="C17" s="19">
        <v>6.692</v>
      </c>
      <c r="D17" s="15">
        <f t="shared" si="1"/>
        <v>0.017405144754849274</v>
      </c>
      <c r="E17" s="19">
        <v>13349.72564589924</v>
      </c>
      <c r="F17" s="14">
        <v>59.75579716395</v>
      </c>
      <c r="G17" s="14">
        <f t="shared" si="0"/>
        <v>235.14726898460225</v>
      </c>
      <c r="H17" s="5"/>
      <c r="L17" s="12">
        <v>40178</v>
      </c>
      <c r="M17" s="85">
        <v>0.02009442292171106</v>
      </c>
    </row>
    <row r="18" spans="1:7" ht="12.75">
      <c r="A18" s="20" t="s">
        <v>21</v>
      </c>
      <c r="B18" s="21">
        <v>1420.864</v>
      </c>
      <c r="C18" s="19">
        <v>6.522</v>
      </c>
      <c r="D18" s="15">
        <f aca="true" t="shared" si="2" ref="D18:D32">SUM(C18:C21)/B18</f>
        <v>0.017940492545380837</v>
      </c>
      <c r="E18" s="19">
        <v>12706.316446016</v>
      </c>
      <c r="F18" s="14">
        <v>58.528698042</v>
      </c>
      <c r="G18" s="14">
        <f t="shared" si="0"/>
        <v>229.91565519897023</v>
      </c>
    </row>
    <row r="19" spans="1:7" ht="12.75">
      <c r="A19" s="20">
        <v>39082</v>
      </c>
      <c r="B19" s="21">
        <v>1418.3005</v>
      </c>
      <c r="C19" s="19">
        <v>6.864</v>
      </c>
      <c r="D19" s="15">
        <f t="shared" si="2"/>
        <v>0.01754282678459184</v>
      </c>
      <c r="E19" s="19">
        <v>12728.85766401275</v>
      </c>
      <c r="F19" s="14">
        <v>61.789891740595834</v>
      </c>
      <c r="G19" s="14">
        <f aca="true" t="shared" si="3" ref="G19:G27">SUM(F19:F22)</f>
        <v>224.76172055577146</v>
      </c>
    </row>
    <row r="20" spans="1:7" ht="12.75">
      <c r="A20" s="20" t="s">
        <v>22</v>
      </c>
      <c r="B20" s="21">
        <v>1335.847</v>
      </c>
      <c r="C20" s="19">
        <v>6.088</v>
      </c>
      <c r="D20" s="15">
        <f t="shared" si="2"/>
        <v>0.018037993872052713</v>
      </c>
      <c r="E20" s="19">
        <v>12019.853789169</v>
      </c>
      <c r="F20" s="14">
        <v>55.07288203805639</v>
      </c>
      <c r="G20" s="14">
        <v>217.7980744971756</v>
      </c>
    </row>
    <row r="21" spans="1:7" ht="12.75">
      <c r="A21" s="20" t="s">
        <v>23</v>
      </c>
      <c r="B21" s="23">
        <v>1270.2</v>
      </c>
      <c r="C21" s="19">
        <v>6.017</v>
      </c>
      <c r="D21" s="15">
        <f t="shared" si="2"/>
        <v>0.01845378680522752</v>
      </c>
      <c r="E21" s="19">
        <v>11496.83792358</v>
      </c>
      <c r="F21" s="14">
        <v>54.524183378318014</v>
      </c>
      <c r="G21" s="14">
        <f t="shared" si="3"/>
        <v>211.71617231511922</v>
      </c>
    </row>
    <row r="22" spans="1:7" ht="12.75">
      <c r="A22" s="20" t="s">
        <v>24</v>
      </c>
      <c r="B22" s="5">
        <v>1294.83</v>
      </c>
      <c r="C22" s="19">
        <v>5.912</v>
      </c>
      <c r="D22" s="15">
        <f t="shared" si="2"/>
        <v>0.01759844921727177</v>
      </c>
      <c r="E22" s="19">
        <v>11659.690492802998</v>
      </c>
      <c r="F22" s="14">
        <v>53.37476339880121</v>
      </c>
      <c r="G22" s="14">
        <f t="shared" si="3"/>
        <v>206.2245827460012</v>
      </c>
    </row>
    <row r="23" spans="1:7" ht="12.75">
      <c r="A23" s="20">
        <v>38717</v>
      </c>
      <c r="B23" s="21">
        <v>1248.29</v>
      </c>
      <c r="C23" s="19">
        <v>6.079</v>
      </c>
      <c r="D23" s="15">
        <f t="shared" si="2"/>
        <v>0.017800350880003844</v>
      </c>
      <c r="E23" s="19">
        <v>11254.538700191999</v>
      </c>
      <c r="F23" s="14">
        <v>54.82624568199999</v>
      </c>
      <c r="G23" s="14">
        <f t="shared" si="3"/>
        <v>201.83539152769998</v>
      </c>
    </row>
    <row r="24" spans="1:8" ht="12.75">
      <c r="A24" s="20" t="s">
        <v>25</v>
      </c>
      <c r="B24" s="21">
        <v>1228.81</v>
      </c>
      <c r="C24" s="19">
        <v>5.432</v>
      </c>
      <c r="D24" s="15">
        <f t="shared" si="2"/>
        <v>0.017476257517435565</v>
      </c>
      <c r="E24" s="19">
        <v>11082.58577998</v>
      </c>
      <c r="F24" s="14">
        <v>48.990979856</v>
      </c>
      <c r="G24" s="14">
        <f t="shared" si="3"/>
        <v>196.69350984570002</v>
      </c>
      <c r="H24" s="5"/>
    </row>
    <row r="25" spans="1:7" ht="12.75">
      <c r="A25" s="20" t="s">
        <v>26</v>
      </c>
      <c r="B25" s="21">
        <v>1191.33</v>
      </c>
      <c r="C25" s="19">
        <v>5.364</v>
      </c>
      <c r="D25" s="15">
        <f t="shared" si="2"/>
        <v>0.01756440281030445</v>
      </c>
      <c r="E25" s="19">
        <v>10890.007453899</v>
      </c>
      <c r="F25" s="14">
        <v>49.0325938092</v>
      </c>
      <c r="G25" s="14">
        <f t="shared" si="3"/>
        <v>193.2462007499</v>
      </c>
    </row>
    <row r="26" spans="1:7" ht="12.75">
      <c r="A26" s="20" t="s">
        <v>27</v>
      </c>
      <c r="B26" s="21">
        <v>1180.59</v>
      </c>
      <c r="C26" s="19">
        <v>5.345</v>
      </c>
      <c r="D26" s="15">
        <f t="shared" si="2"/>
        <v>0.017131264876036556</v>
      </c>
      <c r="E26" s="19">
        <v>10819.808542670999</v>
      </c>
      <c r="F26" s="14">
        <v>48.9855721805</v>
      </c>
      <c r="G26" s="14">
        <f t="shared" si="3"/>
        <v>187.6444587215</v>
      </c>
    </row>
    <row r="27" spans="1:7" ht="12.75">
      <c r="A27" s="20">
        <v>38352</v>
      </c>
      <c r="B27" s="5">
        <v>1211.92</v>
      </c>
      <c r="C27" s="19">
        <v>5.334</v>
      </c>
      <c r="D27" s="15">
        <f t="shared" si="2"/>
        <v>0.0160406627500165</v>
      </c>
      <c r="E27" s="19">
        <v>11288.604568400002</v>
      </c>
      <c r="F27" s="14">
        <v>49.684364</v>
      </c>
      <c r="G27" s="14">
        <f t="shared" si="3"/>
        <v>181.01655417299997</v>
      </c>
    </row>
    <row r="28" spans="1:8" ht="12.75">
      <c r="A28" s="22" t="s">
        <v>28</v>
      </c>
      <c r="B28" s="21">
        <v>1114.56</v>
      </c>
      <c r="C28" s="19">
        <v>4.882</v>
      </c>
      <c r="D28" s="15">
        <f t="shared" si="2"/>
        <v>0.017191537467700257</v>
      </c>
      <c r="E28" s="19">
        <v>10397.801015137999</v>
      </c>
      <c r="F28" s="14">
        <v>45.543670760199994</v>
      </c>
      <c r="G28" s="14">
        <f aca="true" t="shared" si="4" ref="G28:G91">SUM(F28:F31)</f>
        <v>178.0935177175</v>
      </c>
      <c r="H28" s="21"/>
    </row>
    <row r="29" spans="1:7" ht="12.75">
      <c r="A29" s="22" t="s">
        <v>29</v>
      </c>
      <c r="B29" s="21">
        <v>1140.84</v>
      </c>
      <c r="C29" s="19">
        <v>4.664</v>
      </c>
      <c r="D29" s="15">
        <f t="shared" si="2"/>
        <v>0.016304652712036745</v>
      </c>
      <c r="E29" s="19">
        <v>10623.424731047999</v>
      </c>
      <c r="F29" s="14">
        <v>43.4308517808</v>
      </c>
      <c r="G29" s="14">
        <f t="shared" si="4"/>
        <v>172.5065061625</v>
      </c>
    </row>
    <row r="30" spans="1:7" ht="12.75">
      <c r="A30" s="22" t="s">
        <v>30</v>
      </c>
      <c r="B30" s="21">
        <v>1126.21</v>
      </c>
      <c r="C30" s="19">
        <v>4.56</v>
      </c>
      <c r="D30" s="15">
        <f t="shared" si="2"/>
        <v>0.016003232079274732</v>
      </c>
      <c r="E30" s="19">
        <v>10461.322119262</v>
      </c>
      <c r="F30" s="14">
        <v>42.357667631999995</v>
      </c>
      <c r="G30" s="14">
        <f t="shared" si="4"/>
        <v>166.81617520869997</v>
      </c>
    </row>
    <row r="31" spans="1:7" ht="12.75">
      <c r="A31" s="24" t="s">
        <v>31</v>
      </c>
      <c r="B31" s="21">
        <v>1111.92</v>
      </c>
      <c r="C31" s="19">
        <v>5.055</v>
      </c>
      <c r="D31" s="15">
        <f t="shared" si="2"/>
        <v>0.01563511763436218</v>
      </c>
      <c r="E31" s="19">
        <v>10285.826968008001</v>
      </c>
      <c r="F31" s="14">
        <v>46.7613275445</v>
      </c>
      <c r="G31" s="14">
        <f t="shared" si="4"/>
        <v>160.6492955767</v>
      </c>
    </row>
    <row r="32" spans="1:7" ht="12.75">
      <c r="A32" s="24" t="s">
        <v>32</v>
      </c>
      <c r="B32" s="21">
        <v>995.97</v>
      </c>
      <c r="C32" s="19">
        <v>4.322</v>
      </c>
      <c r="D32" s="15">
        <f t="shared" si="2"/>
        <v>0.016653112041527356</v>
      </c>
      <c r="E32" s="19">
        <v>9207.689465202</v>
      </c>
      <c r="F32" s="14">
        <v>39.9566592052</v>
      </c>
      <c r="G32" s="14">
        <f t="shared" si="4"/>
        <v>153.1063696322</v>
      </c>
    </row>
    <row r="33" spans="1:7" ht="12.75">
      <c r="A33" s="22" t="s">
        <v>33</v>
      </c>
      <c r="B33" s="21">
        <v>974.5</v>
      </c>
      <c r="C33" s="19">
        <v>4.086</v>
      </c>
      <c r="D33" s="15">
        <v>0.016587993842996408</v>
      </c>
      <c r="E33" s="19">
        <v>9001.012615250002</v>
      </c>
      <c r="F33" s="14">
        <v>37.740520827</v>
      </c>
      <c r="G33" s="14">
        <f t="shared" si="4"/>
        <v>149.124069257</v>
      </c>
    </row>
    <row r="34" spans="1:7" ht="12.75">
      <c r="A34" s="22" t="s">
        <v>34</v>
      </c>
      <c r="B34" s="21">
        <v>848.18</v>
      </c>
      <c r="C34" s="19">
        <v>3.922</v>
      </c>
      <c r="D34" s="15">
        <v>0.01913</v>
      </c>
      <c r="E34" s="19">
        <v>7826.696132843999</v>
      </c>
      <c r="F34" s="14">
        <v>36.190788</v>
      </c>
      <c r="G34" s="14">
        <f t="shared" si="4"/>
        <v>149.49764643</v>
      </c>
    </row>
    <row r="35" spans="1:7" ht="12.75">
      <c r="A35" s="22" t="s">
        <v>35</v>
      </c>
      <c r="B35" s="21">
        <v>879.82</v>
      </c>
      <c r="C35" s="19">
        <v>4.256</v>
      </c>
      <c r="D35" s="15">
        <v>0.0182765</v>
      </c>
      <c r="E35" s="19">
        <v>8107.405895702001</v>
      </c>
      <c r="F35" s="14">
        <v>39.2184016</v>
      </c>
      <c r="G35" s="14">
        <f t="shared" si="4"/>
        <v>147.81310293</v>
      </c>
    </row>
    <row r="36" spans="1:7" ht="12.75">
      <c r="A36" s="24" t="s">
        <v>36</v>
      </c>
      <c r="B36" s="5">
        <v>815.28</v>
      </c>
      <c r="C36" s="19">
        <v>3.901</v>
      </c>
      <c r="D36" s="25">
        <v>0.01938107153370621</v>
      </c>
      <c r="E36" s="19">
        <v>7518.373562399999</v>
      </c>
      <c r="F36" s="14">
        <v>35.97435883</v>
      </c>
      <c r="G36" s="14">
        <f t="shared" si="4"/>
        <v>144.86770493</v>
      </c>
    </row>
    <row r="37" spans="1:7" ht="12.75">
      <c r="A37" s="24" t="s">
        <v>37</v>
      </c>
      <c r="B37">
        <v>989.81</v>
      </c>
      <c r="C37" s="19">
        <v>4.15</v>
      </c>
      <c r="D37" s="25">
        <v>0.01620513027752801</v>
      </c>
      <c r="E37" s="19">
        <v>9090.5338172</v>
      </c>
      <c r="F37" s="14">
        <v>38.114098000000006</v>
      </c>
      <c r="G37" s="14">
        <f t="shared" si="4"/>
        <v>146.4248473</v>
      </c>
    </row>
    <row r="38" spans="1:7" ht="12.75">
      <c r="A38" s="26" t="s">
        <v>38</v>
      </c>
      <c r="B38" s="5">
        <v>1147.39</v>
      </c>
      <c r="C38" s="19">
        <v>3.77</v>
      </c>
      <c r="D38" s="25">
        <v>0.013709375190650084</v>
      </c>
      <c r="E38" s="19">
        <v>10501.888561500002</v>
      </c>
      <c r="F38" s="14">
        <v>34.5062445</v>
      </c>
      <c r="G38" s="14">
        <f t="shared" si="4"/>
        <v>142.8954405</v>
      </c>
    </row>
    <row r="39" spans="1:7" ht="12.75">
      <c r="A39" s="26" t="s">
        <v>39</v>
      </c>
      <c r="B39" s="5">
        <v>1148.08</v>
      </c>
      <c r="C39" s="19">
        <v>3.98</v>
      </c>
      <c r="D39" s="25">
        <v>0.013709846003762804</v>
      </c>
      <c r="E39" s="19">
        <v>10463.394465599999</v>
      </c>
      <c r="F39" s="14">
        <v>36.273003599999996</v>
      </c>
      <c r="G39" s="14">
        <f t="shared" si="4"/>
        <v>142.2192888</v>
      </c>
    </row>
    <row r="40" spans="1:7" ht="12.75">
      <c r="A40" s="26" t="s">
        <v>40</v>
      </c>
      <c r="B40" s="5">
        <v>1040.94</v>
      </c>
      <c r="C40" s="19">
        <v>4.14</v>
      </c>
      <c r="D40" s="25">
        <v>0.015120948373585413</v>
      </c>
      <c r="E40" s="19">
        <v>9436.7248452</v>
      </c>
      <c r="F40" s="14">
        <v>37.5315012</v>
      </c>
      <c r="G40" s="14">
        <f t="shared" si="4"/>
        <v>141.2599496</v>
      </c>
    </row>
    <row r="41" spans="1:7" ht="12.75">
      <c r="A41" s="26" t="s">
        <v>41</v>
      </c>
      <c r="B41" s="5">
        <v>1224.38</v>
      </c>
      <c r="C41" s="19">
        <v>3.84</v>
      </c>
      <c r="D41" s="25">
        <v>0.012814649046864534</v>
      </c>
      <c r="E41" s="19">
        <v>11027.2927634</v>
      </c>
      <c r="F41" s="14">
        <v>34.5846912</v>
      </c>
      <c r="G41" s="14">
        <f t="shared" si="4"/>
        <v>139.5993844</v>
      </c>
    </row>
    <row r="42" spans="1:7" ht="12.75">
      <c r="A42" s="26" t="s">
        <v>42</v>
      </c>
      <c r="B42" s="5">
        <v>1160.33</v>
      </c>
      <c r="C42" s="19">
        <v>3.78</v>
      </c>
      <c r="D42" s="25">
        <v>0.013763325950376186</v>
      </c>
      <c r="E42" s="19">
        <v>10384.6750208</v>
      </c>
      <c r="F42" s="14">
        <v>33.830092799999996</v>
      </c>
      <c r="G42" s="14">
        <f t="shared" si="4"/>
        <v>140.37545839999999</v>
      </c>
    </row>
    <row r="43" spans="1:7" ht="12.75">
      <c r="A43" s="26" t="s">
        <v>43</v>
      </c>
      <c r="B43" s="5">
        <v>1320.28</v>
      </c>
      <c r="C43" s="19">
        <v>3.98</v>
      </c>
      <c r="D43" s="25">
        <v>0.012323143575605178</v>
      </c>
      <c r="E43" s="19">
        <v>11714.553978400001</v>
      </c>
      <c r="F43" s="14">
        <v>35.3136644</v>
      </c>
      <c r="G43" s="14">
        <f t="shared" si="4"/>
        <v>141.0844424</v>
      </c>
    </row>
    <row r="44" spans="1:7" ht="12.75">
      <c r="A44" s="26" t="s">
        <v>44</v>
      </c>
      <c r="B44" s="5">
        <v>1436.51</v>
      </c>
      <c r="C44" s="19">
        <v>4.09</v>
      </c>
      <c r="D44" s="25">
        <v>0.01137479029035649</v>
      </c>
      <c r="E44" s="19">
        <v>12598.767303999999</v>
      </c>
      <c r="F44" s="14">
        <v>35.87093599999999</v>
      </c>
      <c r="G44" s="14">
        <f t="shared" si="4"/>
        <v>139.71714899999998</v>
      </c>
    </row>
    <row r="45" spans="1:7" ht="12.75">
      <c r="A45" s="26" t="s">
        <v>45</v>
      </c>
      <c r="B45" s="5">
        <v>1454.6</v>
      </c>
      <c r="C45" s="19">
        <v>4.12</v>
      </c>
      <c r="D45" s="25">
        <v>0.011480819469269902</v>
      </c>
      <c r="E45" s="19">
        <v>12484.409965999997</v>
      </c>
      <c r="F45" s="14">
        <v>35.360765199999996</v>
      </c>
      <c r="G45" s="14">
        <f t="shared" si="4"/>
        <v>140.459656</v>
      </c>
    </row>
    <row r="46" spans="1:7" ht="12.75">
      <c r="A46" s="26" t="s">
        <v>46</v>
      </c>
      <c r="B46" s="5">
        <v>1498.58</v>
      </c>
      <c r="C46" s="19">
        <v>4.08</v>
      </c>
      <c r="D46" s="25">
        <v>0.011183920778336826</v>
      </c>
      <c r="E46" s="19">
        <v>12686.169046799998</v>
      </c>
      <c r="F46" s="14">
        <v>34.5390768</v>
      </c>
      <c r="G46" s="14">
        <f t="shared" si="4"/>
        <v>139.2996508</v>
      </c>
    </row>
    <row r="47" spans="1:7" ht="12.75">
      <c r="A47" s="26" t="s">
        <v>47</v>
      </c>
      <c r="B47" s="5">
        <v>1469.25</v>
      </c>
      <c r="C47" s="19">
        <v>4.05</v>
      </c>
      <c r="D47" s="25">
        <v>0.011359537178832736</v>
      </c>
      <c r="E47" s="19">
        <v>12314.989035</v>
      </c>
      <c r="F47" s="14">
        <v>33.946371</v>
      </c>
      <c r="G47" s="14">
        <f t="shared" si="4"/>
        <v>137.53302079999997</v>
      </c>
    </row>
    <row r="48" spans="1:7" ht="12.75">
      <c r="A48" s="26" t="s">
        <v>48</v>
      </c>
      <c r="B48" s="5">
        <v>1282.71</v>
      </c>
      <c r="C48" s="19">
        <v>4.45</v>
      </c>
      <c r="D48" s="25">
        <v>0.012972534711665146</v>
      </c>
      <c r="E48" s="19">
        <v>10553.8043754</v>
      </c>
      <c r="F48" s="14">
        <v>36.613443</v>
      </c>
      <c r="G48" s="14">
        <f t="shared" si="4"/>
        <v>135.93980979999998</v>
      </c>
    </row>
    <row r="49" spans="1:7" ht="12.75">
      <c r="A49" s="26" t="s">
        <v>49</v>
      </c>
      <c r="B49" s="5">
        <v>1372.71</v>
      </c>
      <c r="C49" s="19">
        <v>4.18</v>
      </c>
      <c r="D49" s="25">
        <v>0.011983594495559876</v>
      </c>
      <c r="E49" s="19">
        <v>11231.51322</v>
      </c>
      <c r="F49" s="14">
        <v>34.200759999999995</v>
      </c>
      <c r="G49" s="14">
        <f t="shared" si="4"/>
        <v>133.36052919999997</v>
      </c>
    </row>
    <row r="50" spans="1:7" ht="12.75">
      <c r="A50" s="26" t="s">
        <v>50</v>
      </c>
      <c r="B50" s="5">
        <v>1286.37</v>
      </c>
      <c r="C50" s="19">
        <v>4.01</v>
      </c>
      <c r="D50" s="25">
        <v>0.012787922603916448</v>
      </c>
      <c r="E50" s="19">
        <v>10513.0903716</v>
      </c>
      <c r="F50" s="14">
        <v>32.7724468</v>
      </c>
      <c r="G50" s="14">
        <f t="shared" si="4"/>
        <v>132.1754992</v>
      </c>
    </row>
    <row r="51" spans="1:7" ht="12.75">
      <c r="A51" s="26" t="s">
        <v>51</v>
      </c>
      <c r="B51" s="5">
        <v>1229.23</v>
      </c>
      <c r="C51" s="19">
        <v>4</v>
      </c>
      <c r="D51" s="25">
        <v>0.013178981964319126</v>
      </c>
      <c r="E51" s="19">
        <v>9942.3687167</v>
      </c>
      <c r="F51" s="14">
        <v>32.35316</v>
      </c>
      <c r="G51" s="14">
        <f t="shared" si="4"/>
        <v>128.84276199999996</v>
      </c>
    </row>
    <row r="52" spans="1:7" ht="12.75">
      <c r="A52" s="26" t="s">
        <v>52</v>
      </c>
      <c r="B52" s="5">
        <v>1017.01</v>
      </c>
      <c r="C52" s="19">
        <v>4.26</v>
      </c>
      <c r="D52" s="25">
        <v>0.01587988318698931</v>
      </c>
      <c r="E52" s="19">
        <v>8125.1369724</v>
      </c>
      <c r="F52" s="14">
        <v>34.03416239999999</v>
      </c>
      <c r="G52" s="14">
        <f t="shared" si="4"/>
        <v>127.23987799999999</v>
      </c>
    </row>
    <row r="53" spans="1:7" ht="12.75">
      <c r="A53" s="26" t="s">
        <v>53</v>
      </c>
      <c r="B53" s="5">
        <v>1133.84</v>
      </c>
      <c r="C53" s="19">
        <v>4.18</v>
      </c>
      <c r="D53" s="25">
        <v>0.014067240527764058</v>
      </c>
      <c r="E53" s="19">
        <v>8955.63524</v>
      </c>
      <c r="F53" s="14">
        <v>33.01573</v>
      </c>
      <c r="G53" s="14">
        <f t="shared" si="4"/>
        <v>124.63636799999999</v>
      </c>
    </row>
    <row r="54" spans="1:7" ht="12.75">
      <c r="A54" s="26" t="s">
        <v>54</v>
      </c>
      <c r="B54" s="5">
        <v>1101.75</v>
      </c>
      <c r="C54" s="19">
        <v>3.76</v>
      </c>
      <c r="D54" s="25">
        <v>0.014195597912412072</v>
      </c>
      <c r="E54" s="19">
        <v>8626.3829925</v>
      </c>
      <c r="F54" s="14">
        <v>29.439709599999997</v>
      </c>
      <c r="G54" s="14">
        <f t="shared" si="4"/>
        <v>121.3173539</v>
      </c>
    </row>
    <row r="55" spans="1:7" ht="12.75">
      <c r="A55" s="26" t="s">
        <v>55</v>
      </c>
      <c r="B55" s="5">
        <v>970.43</v>
      </c>
      <c r="C55" s="19">
        <v>3.95</v>
      </c>
      <c r="D55" s="25">
        <v>0.015961996228476036</v>
      </c>
      <c r="E55" s="19">
        <v>7554.681098399999</v>
      </c>
      <c r="F55" s="14">
        <v>30.750276000000003</v>
      </c>
      <c r="G55" s="14">
        <f t="shared" si="4"/>
        <v>119.5150462</v>
      </c>
    </row>
    <row r="56" spans="1:7" ht="12.75">
      <c r="A56" s="26" t="s">
        <v>56</v>
      </c>
      <c r="B56" s="5">
        <v>947.28</v>
      </c>
      <c r="C56" s="19">
        <v>4.06</v>
      </c>
      <c r="D56" s="25">
        <v>0.016183177096529007</v>
      </c>
      <c r="E56" s="19">
        <v>7333.4060112</v>
      </c>
      <c r="F56" s="14">
        <v>31.430652399999996</v>
      </c>
      <c r="G56" s="14">
        <f t="shared" si="4"/>
        <v>117.5490243</v>
      </c>
    </row>
    <row r="57" spans="1:7" ht="12.75">
      <c r="A57" s="26" t="s">
        <v>57</v>
      </c>
      <c r="B57" s="5">
        <v>885.14</v>
      </c>
      <c r="C57" s="19">
        <v>3.87</v>
      </c>
      <c r="D57" s="25">
        <v>0.01712723410985833</v>
      </c>
      <c r="E57" s="19">
        <v>6792.1837497999995</v>
      </c>
      <c r="F57" s="14">
        <v>29.6967159</v>
      </c>
      <c r="G57" s="14">
        <f t="shared" si="4"/>
        <v>115.57780869999999</v>
      </c>
    </row>
    <row r="58" spans="1:7" ht="12.75">
      <c r="A58" s="26" t="s">
        <v>58</v>
      </c>
      <c r="B58" s="5">
        <v>757.12</v>
      </c>
      <c r="C58" s="19">
        <v>3.61</v>
      </c>
      <c r="D58" s="25">
        <v>0.01989116652578191</v>
      </c>
      <c r="E58" s="19">
        <v>5796.3517248</v>
      </c>
      <c r="F58" s="14">
        <v>27.637401899999997</v>
      </c>
      <c r="G58" s="14">
        <f t="shared" si="4"/>
        <v>114.3473072</v>
      </c>
    </row>
    <row r="59" spans="1:7" ht="12.75">
      <c r="A59" s="26" t="s">
        <v>59</v>
      </c>
      <c r="B59" s="5">
        <v>740.74</v>
      </c>
      <c r="C59" s="19">
        <v>3.79</v>
      </c>
      <c r="D59" s="25">
        <v>0.020115020115020112</v>
      </c>
      <c r="E59" s="19">
        <v>5625.7647446</v>
      </c>
      <c r="F59" s="14">
        <v>28.784254100000002</v>
      </c>
      <c r="G59" s="14">
        <f t="shared" si="4"/>
        <v>112.6235798</v>
      </c>
    </row>
    <row r="60" spans="1:7" ht="12.75">
      <c r="A60" s="26" t="s">
        <v>60</v>
      </c>
      <c r="B60" s="5">
        <v>687.33</v>
      </c>
      <c r="C60" s="19">
        <v>3.89</v>
      </c>
      <c r="D60" s="25">
        <v>0.02132891042148604</v>
      </c>
      <c r="E60" s="19">
        <v>5205.2325696</v>
      </c>
      <c r="F60" s="14">
        <v>29.4594368</v>
      </c>
      <c r="G60" s="14">
        <f t="shared" si="4"/>
        <v>110.2846247</v>
      </c>
    </row>
    <row r="61" spans="1:7" ht="12.75">
      <c r="A61" s="26" t="s">
        <v>61</v>
      </c>
      <c r="B61" s="5">
        <v>670.63</v>
      </c>
      <c r="C61" s="19">
        <v>3.77</v>
      </c>
      <c r="D61" s="25">
        <v>0.021278499321533483</v>
      </c>
      <c r="E61" s="19">
        <v>5063.7393536</v>
      </c>
      <c r="F61" s="14">
        <v>28.466214400000002</v>
      </c>
      <c r="G61" s="14">
        <f t="shared" si="4"/>
        <v>106.6333129</v>
      </c>
    </row>
    <row r="62" spans="1:7" ht="12.75">
      <c r="A62" s="26" t="s">
        <v>62</v>
      </c>
      <c r="B62" s="5">
        <v>645.5</v>
      </c>
      <c r="C62" s="19">
        <v>3.45</v>
      </c>
      <c r="D62" s="25">
        <v>0.021843532145623547</v>
      </c>
      <c r="E62" s="19">
        <v>4848.486054999999</v>
      </c>
      <c r="F62" s="14">
        <v>25.913674500000003</v>
      </c>
      <c r="G62" s="14">
        <f t="shared" si="4"/>
        <v>104.59203450000001</v>
      </c>
    </row>
    <row r="63" spans="1:7" ht="12.75">
      <c r="A63" s="26" t="s">
        <v>63</v>
      </c>
      <c r="B63" s="5">
        <v>615.93</v>
      </c>
      <c r="C63" s="19">
        <v>3.55</v>
      </c>
      <c r="D63" s="25">
        <v>0.02238890783043528</v>
      </c>
      <c r="E63" s="19">
        <v>4588.2966234</v>
      </c>
      <c r="F63" s="14">
        <v>26.445299</v>
      </c>
      <c r="G63" s="14">
        <f t="shared" si="4"/>
        <v>101.6993014</v>
      </c>
    </row>
    <row r="64" spans="1:7" ht="12.75">
      <c r="A64" s="26" t="s">
        <v>64</v>
      </c>
      <c r="B64" s="5">
        <v>584.41</v>
      </c>
      <c r="C64" s="19">
        <v>3.5</v>
      </c>
      <c r="D64" s="25">
        <v>0.023237110932393355</v>
      </c>
      <c r="E64" s="19">
        <v>4309.2932375</v>
      </c>
      <c r="F64" s="14">
        <v>25.808125</v>
      </c>
      <c r="G64" s="14">
        <f t="shared" si="4"/>
        <v>99.5886412</v>
      </c>
    </row>
    <row r="65" spans="1:7" ht="12.75">
      <c r="A65" s="26" t="s">
        <v>65</v>
      </c>
      <c r="B65" s="5">
        <v>544.75</v>
      </c>
      <c r="C65" s="19">
        <v>3.6</v>
      </c>
      <c r="D65" s="25">
        <v>0.024543368517668657</v>
      </c>
      <c r="E65" s="19">
        <v>3998.606635</v>
      </c>
      <c r="F65" s="14">
        <v>26.424936000000002</v>
      </c>
      <c r="G65" s="14">
        <f t="shared" si="4"/>
        <v>97.6846363</v>
      </c>
    </row>
    <row r="66" spans="1:7" ht="12.75">
      <c r="A66" s="26" t="s">
        <v>66</v>
      </c>
      <c r="B66" s="5">
        <v>500.71</v>
      </c>
      <c r="C66" s="19">
        <v>3.14</v>
      </c>
      <c r="D66" s="25">
        <v>0.026322621876934755</v>
      </c>
      <c r="E66" s="19">
        <v>3670.9603721</v>
      </c>
      <c r="F66" s="14">
        <v>23.0209414</v>
      </c>
      <c r="G66" s="14">
        <f t="shared" si="4"/>
        <v>95.85217699999998</v>
      </c>
    </row>
    <row r="67" spans="1:7" ht="12.75">
      <c r="A67" s="26" t="s">
        <v>67</v>
      </c>
      <c r="B67" s="5">
        <v>459.27</v>
      </c>
      <c r="C67" s="19">
        <v>3.34</v>
      </c>
      <c r="D67" s="25">
        <v>0.028697715940514294</v>
      </c>
      <c r="E67" s="19">
        <v>3346.1585514</v>
      </c>
      <c r="F67" s="14">
        <v>24.334638799999997</v>
      </c>
      <c r="G67" s="14">
        <f t="shared" si="4"/>
        <v>95.21309279999998</v>
      </c>
    </row>
    <row r="68" spans="1:7" ht="12.75">
      <c r="A68" s="26" t="s">
        <v>68</v>
      </c>
      <c r="B68" s="5">
        <v>462.71</v>
      </c>
      <c r="C68" s="19">
        <v>3.29</v>
      </c>
      <c r="D68" s="25">
        <v>0.027944068639104407</v>
      </c>
      <c r="E68" s="19">
        <v>3361.9074198999997</v>
      </c>
      <c r="F68" s="14">
        <v>23.9041201</v>
      </c>
      <c r="G68" s="14">
        <f t="shared" si="4"/>
        <v>92.7758317</v>
      </c>
    </row>
    <row r="69" spans="1:7" ht="12.75">
      <c r="A69" s="26" t="s">
        <v>69</v>
      </c>
      <c r="B69" s="5">
        <v>444.27</v>
      </c>
      <c r="C69" s="19">
        <v>3.41</v>
      </c>
      <c r="D69" s="25">
        <v>0.028901343777432642</v>
      </c>
      <c r="E69" s="19">
        <v>3204.0174849</v>
      </c>
      <c r="F69" s="14">
        <v>24.5924767</v>
      </c>
      <c r="G69" s="14">
        <f t="shared" si="4"/>
        <v>91.3071036</v>
      </c>
    </row>
    <row r="70" spans="1:7" ht="12.75">
      <c r="A70" s="26" t="s">
        <v>70</v>
      </c>
      <c r="B70" s="5">
        <v>445.77</v>
      </c>
      <c r="C70" s="19">
        <v>3.14</v>
      </c>
      <c r="D70" s="25">
        <v>0.028512461583327726</v>
      </c>
      <c r="E70" s="19">
        <v>3177.4396445999996</v>
      </c>
      <c r="F70" s="14">
        <v>22.3818572</v>
      </c>
      <c r="G70" s="14">
        <f t="shared" si="4"/>
        <v>89.5911509</v>
      </c>
    </row>
    <row r="71" spans="1:7" ht="12.75">
      <c r="A71" s="26" t="s">
        <v>71</v>
      </c>
      <c r="B71" s="5">
        <v>466.45</v>
      </c>
      <c r="C71" s="19">
        <v>3.09</v>
      </c>
      <c r="D71" s="25">
        <v>0.02696966448708329</v>
      </c>
      <c r="E71" s="19">
        <v>3305.5119185</v>
      </c>
      <c r="F71" s="14">
        <v>21.897377699999996</v>
      </c>
      <c r="G71" s="14">
        <f t="shared" si="4"/>
        <v>88.1204861</v>
      </c>
    </row>
    <row r="72" spans="1:7" ht="12.75">
      <c r="A72" s="26" t="s">
        <v>72</v>
      </c>
      <c r="B72" s="5">
        <v>458.93</v>
      </c>
      <c r="C72" s="19">
        <v>3.2</v>
      </c>
      <c r="D72" s="25">
        <v>0.02728084893120955</v>
      </c>
      <c r="E72" s="19">
        <v>3217.5857658</v>
      </c>
      <c r="F72" s="14">
        <v>22.435392000000004</v>
      </c>
      <c r="G72" s="14">
        <f t="shared" si="4"/>
        <v>87.18764809999999</v>
      </c>
    </row>
    <row r="73" spans="1:7" ht="12.75">
      <c r="A73" s="26" t="s">
        <v>73</v>
      </c>
      <c r="B73" s="5">
        <v>450.53</v>
      </c>
      <c r="C73" s="19">
        <v>3.28</v>
      </c>
      <c r="D73" s="25">
        <v>0.02778949237564646</v>
      </c>
      <c r="E73" s="19">
        <v>3142.2440115</v>
      </c>
      <c r="F73" s="14">
        <v>22.876523999999996</v>
      </c>
      <c r="G73" s="14">
        <f t="shared" si="4"/>
        <v>86.83379209999998</v>
      </c>
    </row>
    <row r="74" spans="1:7" ht="12.75">
      <c r="A74" s="26" t="s">
        <v>74</v>
      </c>
      <c r="B74" s="5">
        <v>451.67</v>
      </c>
      <c r="C74" s="19">
        <v>3.01</v>
      </c>
      <c r="D74" s="25">
        <v>0.027630792392676067</v>
      </c>
      <c r="E74" s="19">
        <v>3137.8598908000004</v>
      </c>
      <c r="F74" s="14">
        <v>20.911192399999997</v>
      </c>
      <c r="G74" s="14">
        <f t="shared" si="4"/>
        <v>86.20657489999999</v>
      </c>
    </row>
    <row r="75" spans="1:7" ht="12.75">
      <c r="A75" s="26" t="s">
        <v>75</v>
      </c>
      <c r="B75" s="5">
        <v>435.71</v>
      </c>
      <c r="C75" s="19">
        <v>3.03</v>
      </c>
      <c r="D75" s="25">
        <v>0.028413394230107185</v>
      </c>
      <c r="E75" s="19">
        <v>3014.6731328999995</v>
      </c>
      <c r="F75" s="14">
        <v>20.964539699999996</v>
      </c>
      <c r="G75" s="14">
        <f t="shared" si="4"/>
        <v>85.182177</v>
      </c>
    </row>
    <row r="76" spans="1:7" ht="12.75">
      <c r="A76" s="26" t="s">
        <v>76</v>
      </c>
      <c r="B76" s="5">
        <v>417.8</v>
      </c>
      <c r="C76" s="19">
        <v>3.2</v>
      </c>
      <c r="D76" s="25">
        <v>0.02965533748204883</v>
      </c>
      <c r="E76" s="19">
        <v>2883.020544</v>
      </c>
      <c r="F76" s="14">
        <v>22.081536</v>
      </c>
      <c r="G76" s="14">
        <f t="shared" si="4"/>
        <v>84.7992885</v>
      </c>
    </row>
    <row r="77" spans="1:7" ht="12.75">
      <c r="A77" s="26" t="s">
        <v>77</v>
      </c>
      <c r="B77" s="5">
        <v>408.14</v>
      </c>
      <c r="C77" s="19">
        <v>3.24</v>
      </c>
      <c r="D77" s="25">
        <v>0.030185720586073408</v>
      </c>
      <c r="E77" s="19">
        <v>2802.7259497999994</v>
      </c>
      <c r="F77" s="14">
        <v>22.249306800000003</v>
      </c>
      <c r="G77" s="14">
        <f t="shared" si="4"/>
        <v>83.76102420000001</v>
      </c>
    </row>
    <row r="78" spans="1:7" ht="12.75">
      <c r="A78" s="26" t="s">
        <v>78</v>
      </c>
      <c r="B78" s="5">
        <v>403.69</v>
      </c>
      <c r="C78" s="19">
        <v>2.91</v>
      </c>
      <c r="D78" s="25">
        <v>0.03051846714062771</v>
      </c>
      <c r="E78" s="19">
        <v>2758.7972755</v>
      </c>
      <c r="F78" s="14">
        <v>19.8867945</v>
      </c>
      <c r="G78" s="14">
        <f t="shared" si="4"/>
        <v>83.17153860000002</v>
      </c>
    </row>
    <row r="79" spans="1:7" ht="12.75">
      <c r="A79" s="26" t="s">
        <v>79</v>
      </c>
      <c r="B79" s="5">
        <v>417.09</v>
      </c>
      <c r="C79" s="19">
        <v>3.04</v>
      </c>
      <c r="D79" s="25">
        <v>0.0292502817137788</v>
      </c>
      <c r="E79" s="19">
        <v>2823.8160851999996</v>
      </c>
      <c r="F79" s="14">
        <v>20.5816512</v>
      </c>
      <c r="G79" s="14">
        <f t="shared" si="4"/>
        <v>81.88475340000001</v>
      </c>
    </row>
    <row r="80" spans="1:7" ht="12.75">
      <c r="A80" s="26" t="s">
        <v>80</v>
      </c>
      <c r="B80" s="5">
        <v>387.86</v>
      </c>
      <c r="C80" s="19">
        <v>3.13</v>
      </c>
      <c r="D80" s="25">
        <v>0.03166090857525911</v>
      </c>
      <c r="E80" s="19">
        <v>2607.6176874000002</v>
      </c>
      <c r="F80" s="14">
        <v>21.043271700000002</v>
      </c>
      <c r="G80" s="14">
        <f t="shared" si="4"/>
        <v>82.0417734</v>
      </c>
    </row>
    <row r="81" spans="1:7" ht="12.75">
      <c r="A81" s="26" t="s">
        <v>81</v>
      </c>
      <c r="B81" s="5">
        <v>371.16</v>
      </c>
      <c r="C81" s="19">
        <v>3.24</v>
      </c>
      <c r="D81" s="25">
        <v>0.03273520853540252</v>
      </c>
      <c r="E81" s="19">
        <v>2481.2528508</v>
      </c>
      <c r="F81" s="14">
        <v>21.659821200000003</v>
      </c>
      <c r="G81" s="14">
        <f t="shared" si="4"/>
        <v>80.9578017</v>
      </c>
    </row>
    <row r="82" spans="1:7" ht="12.75">
      <c r="A82" s="26" t="s">
        <v>82</v>
      </c>
      <c r="B82" s="5">
        <v>375.22</v>
      </c>
      <c r="C82" s="19">
        <v>2.79</v>
      </c>
      <c r="D82" s="25">
        <v>0.03227439901924204</v>
      </c>
      <c r="E82" s="19">
        <v>2501.4679174000003</v>
      </c>
      <c r="F82" s="14">
        <v>18.6000093</v>
      </c>
      <c r="G82" s="14">
        <f t="shared" si="4"/>
        <v>80.59724450000002</v>
      </c>
    </row>
    <row r="83" spans="1:7" ht="12.75">
      <c r="A83" s="26" t="s">
        <v>83</v>
      </c>
      <c r="B83" s="5">
        <v>330.22</v>
      </c>
      <c r="C83" s="19">
        <v>3.12</v>
      </c>
      <c r="D83" s="25">
        <v>0.03661195566591969</v>
      </c>
      <c r="E83" s="19">
        <v>2194.9756422</v>
      </c>
      <c r="F83" s="14">
        <v>20.738671200000002</v>
      </c>
      <c r="G83" s="14">
        <f t="shared" si="4"/>
        <v>80.47283050000001</v>
      </c>
    </row>
    <row r="84" spans="1:7" ht="12.75">
      <c r="A84" s="26" t="s">
        <v>84</v>
      </c>
      <c r="B84" s="5">
        <v>306.05</v>
      </c>
      <c r="C84" s="19">
        <v>3</v>
      </c>
      <c r="D84" s="25">
        <v>0.03865381473615422</v>
      </c>
      <c r="E84" s="19">
        <v>2036.1812550000002</v>
      </c>
      <c r="F84" s="14">
        <v>19.959300000000002</v>
      </c>
      <c r="G84" s="14">
        <f t="shared" si="4"/>
        <v>78.88989590000001</v>
      </c>
    </row>
    <row r="85" spans="1:7" ht="12.75">
      <c r="A85" s="26" t="s">
        <v>85</v>
      </c>
      <c r="B85" s="5">
        <v>358.02</v>
      </c>
      <c r="C85" s="19">
        <v>3.2</v>
      </c>
      <c r="D85" s="25">
        <v>0.032568012960169826</v>
      </c>
      <c r="E85" s="19">
        <v>2382.9882804</v>
      </c>
      <c r="F85" s="14">
        <v>21.299264000000004</v>
      </c>
      <c r="G85" s="14">
        <f t="shared" si="4"/>
        <v>77.8472498</v>
      </c>
    </row>
    <row r="86" spans="1:7" ht="12.75">
      <c r="A86" s="26" t="s">
        <v>86</v>
      </c>
      <c r="B86" s="5">
        <v>339.94</v>
      </c>
      <c r="C86" s="19">
        <v>2.77</v>
      </c>
      <c r="D86" s="25">
        <v>0.03329999411660881</v>
      </c>
      <c r="E86" s="19">
        <v>2267.3624065999998</v>
      </c>
      <c r="F86" s="14">
        <v>18.475595300000002</v>
      </c>
      <c r="G86" s="14">
        <f t="shared" si="4"/>
        <v>75.7770528</v>
      </c>
    </row>
    <row r="87" spans="1:7" ht="12.75">
      <c r="A87" s="26" t="s">
        <v>87</v>
      </c>
      <c r="B87" s="5">
        <v>353.4</v>
      </c>
      <c r="C87" s="19">
        <v>2.86</v>
      </c>
      <c r="D87" s="25">
        <v>0.031267685342388225</v>
      </c>
      <c r="E87" s="19">
        <v>2367.006054</v>
      </c>
      <c r="F87" s="14">
        <v>19.1557366</v>
      </c>
      <c r="G87" s="14">
        <f t="shared" si="4"/>
        <v>74.1311575</v>
      </c>
    </row>
    <row r="88" spans="1:7" ht="12.75">
      <c r="A88" s="26" t="s">
        <v>88</v>
      </c>
      <c r="B88" s="5">
        <v>349.15</v>
      </c>
      <c r="C88" s="19">
        <v>2.83</v>
      </c>
      <c r="D88" s="25">
        <v>0.030559931261635403</v>
      </c>
      <c r="E88" s="19">
        <v>2333.8338194999997</v>
      </c>
      <c r="F88" s="14">
        <v>18.9166539</v>
      </c>
      <c r="G88" s="14">
        <f t="shared" si="4"/>
        <v>71.9127297</v>
      </c>
    </row>
    <row r="89" spans="1:7" ht="12.75">
      <c r="A89" s="26" t="s">
        <v>89</v>
      </c>
      <c r="B89" s="5">
        <v>317.98</v>
      </c>
      <c r="C89" s="19">
        <v>2.86</v>
      </c>
      <c r="D89" s="25">
        <v>0.03239197433800868</v>
      </c>
      <c r="E89" s="19">
        <v>2137.922631</v>
      </c>
      <c r="F89" s="14">
        <v>19.229067</v>
      </c>
      <c r="G89" s="14">
        <f t="shared" si="4"/>
        <v>70.04606520000002</v>
      </c>
    </row>
    <row r="90" spans="1:7" ht="12.75">
      <c r="A90" s="26" t="s">
        <v>90</v>
      </c>
      <c r="B90" s="5">
        <v>294.87</v>
      </c>
      <c r="C90" s="19">
        <v>2.5</v>
      </c>
      <c r="D90" s="25">
        <v>0.03384542340692508</v>
      </c>
      <c r="E90" s="19">
        <v>1985.0294556</v>
      </c>
      <c r="F90" s="14">
        <v>16.8297</v>
      </c>
      <c r="G90" s="14">
        <f t="shared" si="4"/>
        <v>68.4870924</v>
      </c>
    </row>
    <row r="91" spans="1:7" ht="12.75">
      <c r="A91" s="26" t="s">
        <v>91</v>
      </c>
      <c r="B91" s="5">
        <v>277.72</v>
      </c>
      <c r="C91" s="19">
        <v>2.48</v>
      </c>
      <c r="D91" s="25">
        <v>0.03503528733976667</v>
      </c>
      <c r="E91" s="19">
        <v>1896.7054032000003</v>
      </c>
      <c r="F91" s="14">
        <v>16.937308800000004</v>
      </c>
      <c r="G91" s="14">
        <f t="shared" si="4"/>
        <v>67.35654240000001</v>
      </c>
    </row>
    <row r="92" spans="1:7" ht="12.75">
      <c r="A92" s="26" t="s">
        <v>92</v>
      </c>
      <c r="B92" s="5">
        <v>271.91</v>
      </c>
      <c r="C92" s="19">
        <v>2.46</v>
      </c>
      <c r="D92" s="25">
        <v>0.034790923467323744</v>
      </c>
      <c r="E92" s="19">
        <v>1884.5782999000003</v>
      </c>
      <c r="F92" s="14">
        <v>17.0499894</v>
      </c>
      <c r="G92" s="14"/>
    </row>
    <row r="93" spans="1:7" ht="12.75">
      <c r="A93" s="26" t="s">
        <v>93</v>
      </c>
      <c r="B93" s="5">
        <v>273.5</v>
      </c>
      <c r="C93" s="19">
        <v>2.54</v>
      </c>
      <c r="D93" s="25">
        <v>0.03374771480804388</v>
      </c>
      <c r="E93" s="19">
        <v>1902.6656549999998</v>
      </c>
      <c r="F93" s="14">
        <v>17.6700942</v>
      </c>
      <c r="G93" s="14"/>
    </row>
    <row r="94" spans="1:7" ht="12.75">
      <c r="A94" s="26" t="s">
        <v>94</v>
      </c>
      <c r="B94" s="5">
        <v>258.89</v>
      </c>
      <c r="C94" s="19">
        <v>2.25</v>
      </c>
      <c r="D94" s="25">
        <v>0.03457066707868207</v>
      </c>
      <c r="E94" s="19">
        <v>1806.379086</v>
      </c>
      <c r="F94" s="14">
        <v>15.69915</v>
      </c>
      <c r="G94" s="14"/>
    </row>
  </sheetData>
  <sheetProtection/>
  <printOptions/>
  <pageMargins left="0.25" right="0.25" top="0.25" bottom="0.25" header="0.5" footer="0.5"/>
  <pageSetup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7"/>
  <sheetViews>
    <sheetView zoomScalePageLayoutView="0" workbookViewId="0" topLeftCell="A29">
      <selection activeCell="N51" sqref="N51:N53"/>
    </sheetView>
  </sheetViews>
  <sheetFormatPr defaultColWidth="9.140625" defaultRowHeight="12.75"/>
  <cols>
    <col min="1" max="1" width="15.140625" style="0" customWidth="1"/>
    <col min="2" max="2" width="10.8515625" style="0" customWidth="1"/>
    <col min="3" max="3" width="12.00390625" style="0" bestFit="1" customWidth="1"/>
    <col min="4" max="4" width="14.8515625" style="0" customWidth="1"/>
    <col min="5" max="5" width="12.00390625" style="0" bestFit="1" customWidth="1"/>
    <col min="6" max="6" width="10.28125" style="0" bestFit="1" customWidth="1"/>
    <col min="7" max="7" width="11.8515625" style="0" bestFit="1" customWidth="1"/>
    <col min="8" max="8" width="14.28125" style="0" bestFit="1" customWidth="1"/>
    <col min="9" max="9" width="13.28125" style="0" customWidth="1"/>
    <col min="10" max="10" width="9.00390625" style="0" customWidth="1"/>
    <col min="11" max="11" width="10.140625" style="0" bestFit="1" customWidth="1"/>
    <col min="12" max="12" width="8.28125" style="0" bestFit="1" customWidth="1"/>
    <col min="13" max="13" width="12.140625" style="0" bestFit="1" customWidth="1"/>
    <col min="14" max="14" width="7.28125" style="0" bestFit="1" customWidth="1"/>
  </cols>
  <sheetData>
    <row r="1" spans="1:12" s="3" customFormat="1" ht="15">
      <c r="A1" s="1" t="s">
        <v>0</v>
      </c>
      <c r="B1" s="2"/>
      <c r="C1" s="2"/>
      <c r="D1" s="2"/>
      <c r="F1" s="27"/>
      <c r="G1" s="27"/>
      <c r="H1" s="28"/>
      <c r="I1" s="29"/>
      <c r="J1" s="30"/>
      <c r="K1" s="30"/>
      <c r="L1" s="31"/>
    </row>
    <row r="2" spans="1:12" s="10" customFormat="1" ht="12.75">
      <c r="A2" s="4" t="s">
        <v>95</v>
      </c>
      <c r="B2" s="9"/>
      <c r="C2" s="9"/>
      <c r="D2" s="9"/>
      <c r="E2" s="31"/>
      <c r="F2" s="9"/>
      <c r="G2" s="9"/>
      <c r="H2" s="9"/>
      <c r="I2" s="29"/>
      <c r="J2" s="30"/>
      <c r="K2" s="30"/>
      <c r="L2" s="31"/>
    </row>
    <row r="3" spans="1:12" s="10" customFormat="1" ht="12.75">
      <c r="A3" s="32">
        <f>D28</f>
        <v>40218</v>
      </c>
      <c r="B3" s="9"/>
      <c r="C3" s="9"/>
      <c r="D3" s="9"/>
      <c r="E3" s="9"/>
      <c r="F3" s="9"/>
      <c r="G3" s="9"/>
      <c r="H3" s="9"/>
      <c r="I3" s="29"/>
      <c r="J3" s="30"/>
      <c r="K3" s="30"/>
      <c r="L3" s="31"/>
    </row>
    <row r="4" spans="1:12" s="10" customFormat="1" ht="12.75">
      <c r="A4" s="32"/>
      <c r="B4" s="9"/>
      <c r="C4" s="33" t="s">
        <v>96</v>
      </c>
      <c r="D4" s="9"/>
      <c r="E4" s="9"/>
      <c r="F4" s="9"/>
      <c r="G4" s="9"/>
      <c r="H4" s="33"/>
      <c r="I4" s="33" t="s">
        <v>97</v>
      </c>
      <c r="J4" s="30"/>
      <c r="K4" s="30"/>
      <c r="L4" s="31"/>
    </row>
    <row r="5" spans="1:14" s="10" customFormat="1" ht="12.75">
      <c r="A5" s="33"/>
      <c r="B5" s="33"/>
      <c r="C5" s="33"/>
      <c r="D5" s="34"/>
      <c r="E5" s="34"/>
      <c r="F5" s="34"/>
      <c r="G5" s="34"/>
      <c r="H5" s="34"/>
      <c r="I5" s="35"/>
      <c r="J5" s="34"/>
      <c r="K5" s="34"/>
      <c r="L5" s="34"/>
      <c r="M5" s="34"/>
      <c r="N5" s="34"/>
    </row>
    <row r="6" spans="1:15" s="10" customFormat="1" ht="12.75">
      <c r="A6" s="33" t="s">
        <v>98</v>
      </c>
      <c r="B6" s="33"/>
      <c r="C6" s="36">
        <v>39994</v>
      </c>
      <c r="D6" s="36">
        <v>40086</v>
      </c>
      <c r="E6" s="36">
        <v>40178</v>
      </c>
      <c r="F6" s="36">
        <v>40218</v>
      </c>
      <c r="G6" s="36" t="s">
        <v>99</v>
      </c>
      <c r="H6" s="31"/>
      <c r="I6" s="36">
        <v>39994</v>
      </c>
      <c r="J6" s="36">
        <v>40086</v>
      </c>
      <c r="K6" s="36">
        <v>40178</v>
      </c>
      <c r="L6" s="36">
        <v>40218</v>
      </c>
      <c r="M6" s="36" t="s">
        <v>100</v>
      </c>
      <c r="N6" s="31"/>
      <c r="O6" s="31"/>
    </row>
    <row r="7" spans="1:15" s="10" customFormat="1" ht="12.75">
      <c r="A7" s="29" t="s">
        <v>101</v>
      </c>
      <c r="B7" s="29"/>
      <c r="C7" s="31">
        <v>175.53568139392212</v>
      </c>
      <c r="D7" s="31">
        <v>171.67742049196792</v>
      </c>
      <c r="E7" s="31">
        <v>173.15752211868949</v>
      </c>
      <c r="F7" s="31">
        <v>185.3251345316888</v>
      </c>
      <c r="G7" s="31">
        <v>0.07067720459295797</v>
      </c>
      <c r="H7" s="31"/>
      <c r="I7" s="31">
        <v>0.33278722442201875</v>
      </c>
      <c r="J7" s="31">
        <v>0.3485446310486445</v>
      </c>
      <c r="K7" s="31">
        <v>0.36241302776621853</v>
      </c>
      <c r="L7" s="31">
        <v>0.3710580990451162</v>
      </c>
      <c r="M7" s="37">
        <v>0.026805311480775324</v>
      </c>
      <c r="N7" s="31"/>
      <c r="O7" s="31"/>
    </row>
    <row r="8" spans="1:15" s="10" customFormat="1" ht="12.75">
      <c r="A8" s="29" t="s">
        <v>102</v>
      </c>
      <c r="B8" s="29"/>
      <c r="C8" s="31">
        <v>7.947972565673925</v>
      </c>
      <c r="D8" s="31">
        <v>8.712806958637332</v>
      </c>
      <c r="E8" s="31">
        <v>10.104019773264024</v>
      </c>
      <c r="F8" s="31">
        <v>11.551901054965201</v>
      </c>
      <c r="G8" s="31">
        <v>0.15903758095442655</v>
      </c>
      <c r="H8" s="31"/>
      <c r="I8" s="31">
        <v>0.7281386999610706</v>
      </c>
      <c r="J8" s="31">
        <v>0.5736494863170198</v>
      </c>
      <c r="K8" s="31">
        <v>0.4185257389730773</v>
      </c>
      <c r="L8" s="31">
        <v>0.4159756000899541</v>
      </c>
      <c r="M8" s="37">
        <v>0.051533418192197374</v>
      </c>
      <c r="N8" s="31"/>
      <c r="O8" s="31"/>
    </row>
    <row r="9" spans="1:15" s="10" customFormat="1" ht="12.75">
      <c r="A9" s="29" t="s">
        <v>103</v>
      </c>
      <c r="B9" s="29"/>
      <c r="C9" s="31">
        <v>0.09864011679177036</v>
      </c>
      <c r="D9" s="31">
        <v>0.09878261814152348</v>
      </c>
      <c r="E9" s="31">
        <v>0.08791602447320812</v>
      </c>
      <c r="F9" s="31">
        <v>0.14928241930181385</v>
      </c>
      <c r="G9" s="31">
        <v>0.05640729012914452</v>
      </c>
      <c r="H9" s="31"/>
      <c r="I9" s="31">
        <v>0.10061272068596748</v>
      </c>
      <c r="J9" s="31">
        <v>0.09946951453048813</v>
      </c>
      <c r="K9" s="31">
        <v>0.07570262178331298</v>
      </c>
      <c r="L9" s="31">
        <v>0.06484610067732964</v>
      </c>
      <c r="M9" s="37">
        <v>0.004001413629471773</v>
      </c>
      <c r="N9" s="31"/>
      <c r="O9" s="31"/>
    </row>
    <row r="10" spans="1:15" s="10" customFormat="1" ht="12.75">
      <c r="A10" s="29" t="s">
        <v>104</v>
      </c>
      <c r="B10" s="29"/>
      <c r="C10" s="31">
        <v>0.35338111598389077</v>
      </c>
      <c r="D10" s="31">
        <v>0.404490921949609</v>
      </c>
      <c r="E10" s="31">
        <v>0.5011382804205224</v>
      </c>
      <c r="F10" s="31">
        <v>0.5070642952183246</v>
      </c>
      <c r="G10" s="31">
        <v>0.003947680820012176</v>
      </c>
      <c r="H10" s="31"/>
      <c r="I10" s="31">
        <v>0.9019454995735281</v>
      </c>
      <c r="J10" s="31">
        <v>0.9048774260198511</v>
      </c>
      <c r="K10" s="31">
        <v>0.9040709478368367</v>
      </c>
      <c r="L10" s="31">
        <v>0.9072081124923193</v>
      </c>
      <c r="M10" s="37">
        <v>0.0032303681790336477</v>
      </c>
      <c r="N10" s="31"/>
      <c r="O10" s="31"/>
    </row>
    <row r="11" spans="1:15" s="10" customFormat="1" ht="12.75">
      <c r="A11" s="29" t="s">
        <v>105</v>
      </c>
      <c r="B11" s="29"/>
      <c r="C11" s="31">
        <v>1.1892843228779182</v>
      </c>
      <c r="D11" s="31">
        <v>1.1484041313420057</v>
      </c>
      <c r="E11" s="31">
        <v>1.123821335065099</v>
      </c>
      <c r="F11" s="31">
        <v>1.1189358704263506</v>
      </c>
      <c r="G11" s="31">
        <v>-0.03945575805800965</v>
      </c>
      <c r="H11" s="31"/>
      <c r="I11" s="31">
        <v>0.8444578759466534</v>
      </c>
      <c r="J11" s="31">
        <v>1.3203260417866227</v>
      </c>
      <c r="K11" s="31">
        <v>1.8176451940261307</v>
      </c>
      <c r="L11" s="31">
        <v>1.9696054808495378</v>
      </c>
      <c r="M11" s="37">
        <v>0.03836478785581085</v>
      </c>
      <c r="N11" s="31"/>
      <c r="O11" s="31"/>
    </row>
    <row r="12" spans="1:15" s="10" customFormat="1" ht="12.75">
      <c r="A12" s="29" t="s">
        <v>106</v>
      </c>
      <c r="B12" s="29"/>
      <c r="C12" s="31">
        <v>0.1732694266574299</v>
      </c>
      <c r="D12" s="31">
        <v>0.15841423592777198</v>
      </c>
      <c r="E12" s="31">
        <v>0.18610142036749955</v>
      </c>
      <c r="F12" s="31">
        <v>0.1271069079936132</v>
      </c>
      <c r="G12" s="31">
        <v>-0.04973816855864448</v>
      </c>
      <c r="H12" s="31"/>
      <c r="I12" s="31">
        <v>0.09497134971357135</v>
      </c>
      <c r="J12" s="31">
        <v>0.09711151801675365</v>
      </c>
      <c r="K12" s="31">
        <v>0.1409283996103076</v>
      </c>
      <c r="L12" s="31">
        <v>0.15665850412039614</v>
      </c>
      <c r="M12" s="37">
        <v>0.0010971766809619637</v>
      </c>
      <c r="N12" s="31"/>
      <c r="O12" s="31"/>
    </row>
    <row r="13" spans="1:15" s="10" customFormat="1" ht="12.75">
      <c r="A13" s="29" t="s">
        <v>107</v>
      </c>
      <c r="B13" s="29"/>
      <c r="C13" s="31">
        <v>-0.1532017279354427</v>
      </c>
      <c r="D13" s="31">
        <v>-0.18147988880308902</v>
      </c>
      <c r="E13" s="31">
        <v>-0.21698778681504488</v>
      </c>
      <c r="F13" s="31">
        <v>-0.1375271745939855</v>
      </c>
      <c r="G13" s="31">
        <v>0.10148068048370278</v>
      </c>
      <c r="H13" s="31"/>
      <c r="I13" s="31">
        <v>0.09492068242386945</v>
      </c>
      <c r="J13" s="31">
        <v>0.08266061888063007</v>
      </c>
      <c r="K13" s="31">
        <v>0.1061297955362211</v>
      </c>
      <c r="L13" s="31">
        <v>0.09979800759437327</v>
      </c>
      <c r="M13" s="37">
        <v>0.021084936636087435</v>
      </c>
      <c r="N13" s="31"/>
      <c r="O13" s="31"/>
    </row>
    <row r="14" spans="1:15" s="10" customFormat="1" ht="12.75">
      <c r="A14" s="29" t="s">
        <v>108</v>
      </c>
      <c r="B14" s="29"/>
      <c r="C14" s="31">
        <v>0.7660296581514747</v>
      </c>
      <c r="D14" s="31">
        <v>0.8135093816239467</v>
      </c>
      <c r="E14" s="31">
        <v>0.9128699627649911</v>
      </c>
      <c r="F14" s="31">
        <v>1.396625485967223</v>
      </c>
      <c r="G14" s="31">
        <v>0.25289514322394346</v>
      </c>
      <c r="H14" s="31"/>
      <c r="I14" s="31">
        <v>0.32654391387237314</v>
      </c>
      <c r="J14" s="31">
        <v>0.3286892774354811</v>
      </c>
      <c r="K14" s="31">
        <v>0.3167426751756071</v>
      </c>
      <c r="L14" s="31">
        <v>0.3279924235796961</v>
      </c>
      <c r="M14" s="37">
        <v>0.09059008152016322</v>
      </c>
      <c r="N14" s="31"/>
      <c r="O14" s="31"/>
    </row>
    <row r="15" spans="1:15" s="10" customFormat="1" ht="12.75">
      <c r="A15" s="29" t="s">
        <v>109</v>
      </c>
      <c r="B15" s="29"/>
      <c r="C15" s="31">
        <v>1.329377874646936</v>
      </c>
      <c r="D15" s="31">
        <v>1.2896433326975532</v>
      </c>
      <c r="E15" s="31">
        <v>1.3849531874029808</v>
      </c>
      <c r="F15" s="31">
        <v>1.4309448760890093</v>
      </c>
      <c r="G15" s="31">
        <v>0.11947345856856906</v>
      </c>
      <c r="H15" s="31"/>
      <c r="I15" s="31">
        <v>1.1252047513923855</v>
      </c>
      <c r="J15" s="31">
        <v>1.0549908798529792</v>
      </c>
      <c r="K15" s="31">
        <v>0.7449143912287429</v>
      </c>
      <c r="L15" s="31">
        <v>0.6660737858011442</v>
      </c>
      <c r="M15" s="37">
        <v>-0.015663261194532305</v>
      </c>
      <c r="N15" s="31"/>
      <c r="O15" s="31"/>
    </row>
    <row r="16" spans="1:15" s="3" customFormat="1" ht="12.75">
      <c r="A16" s="29" t="s">
        <v>110</v>
      </c>
      <c r="B16" s="29"/>
      <c r="C16" s="31">
        <v>0.13552800665436224</v>
      </c>
      <c r="D16" s="31">
        <v>0.14638742257000179</v>
      </c>
      <c r="E16" s="31">
        <v>0.02512985281960912</v>
      </c>
      <c r="F16" s="31">
        <v>-0.047709245906214455</v>
      </c>
      <c r="G16" s="31">
        <v>-0.07105353387717701</v>
      </c>
      <c r="H16" s="31"/>
      <c r="I16" s="31">
        <v>0.012198497436976449</v>
      </c>
      <c r="J16" s="31">
        <v>0.04857076923923719</v>
      </c>
      <c r="K16" s="31">
        <v>0.04219891872432692</v>
      </c>
      <c r="L16" s="31">
        <v>0.03178126089470581</v>
      </c>
      <c r="M16" s="37">
        <v>-0.02811129853440922</v>
      </c>
      <c r="N16" s="38"/>
      <c r="O16" s="38"/>
    </row>
    <row r="17" spans="1:14" s="10" customFormat="1" ht="12.75">
      <c r="A17" s="29" t="s">
        <v>111</v>
      </c>
      <c r="B17" s="29"/>
      <c r="C17" s="31">
        <v>0.12417980316522088</v>
      </c>
      <c r="D17" s="31">
        <v>0.08018788876056318</v>
      </c>
      <c r="E17" s="31">
        <v>0.059941560196499474</v>
      </c>
      <c r="F17" s="31">
        <v>0.04415332289359541</v>
      </c>
      <c r="G17" s="31">
        <v>-0.014895384704018145</v>
      </c>
      <c r="H17" s="39"/>
      <c r="I17" s="31">
        <v>0.09851894287600912</v>
      </c>
      <c r="J17" s="31">
        <v>0.11177554743250753</v>
      </c>
      <c r="K17" s="31">
        <v>0.09879127032426835</v>
      </c>
      <c r="L17" s="31">
        <v>0.1045492904000476</v>
      </c>
      <c r="M17" s="37">
        <v>0.0018954500108613213</v>
      </c>
      <c r="N17" s="40"/>
    </row>
    <row r="18" spans="1:13" s="10" customFormat="1" ht="12.75">
      <c r="A18" s="41" t="s">
        <v>112</v>
      </c>
      <c r="B18" s="41"/>
      <c r="C18" s="39">
        <v>16.313716899837043</v>
      </c>
      <c r="D18" s="39">
        <v>15.953088198717007</v>
      </c>
      <c r="E18" s="39">
        <v>16.091432167861214</v>
      </c>
      <c r="F18" s="39">
        <v>17.228729611382846</v>
      </c>
      <c r="G18" s="39">
        <v>1.137297443521632</v>
      </c>
      <c r="H18" s="42"/>
      <c r="I18" s="39">
        <v>74.02047703760888</v>
      </c>
      <c r="J18" s="39">
        <v>73.68874257769147</v>
      </c>
      <c r="K18" s="39">
        <v>76.0250602447004</v>
      </c>
      <c r="L18" s="39">
        <v>78.0629356649043</v>
      </c>
      <c r="M18" s="40">
        <v>2.0378754202039033</v>
      </c>
    </row>
    <row r="19" spans="1:12" s="10" customFormat="1" ht="14.25">
      <c r="A19" s="43" t="s">
        <v>113</v>
      </c>
      <c r="B19" s="4"/>
      <c r="C19" s="42"/>
      <c r="D19" s="42"/>
      <c r="E19" s="42"/>
      <c r="F19" s="42"/>
      <c r="G19" s="42"/>
      <c r="H19" s="42"/>
      <c r="I19" s="42"/>
      <c r="J19" s="42"/>
      <c r="K19" s="42"/>
      <c r="L19" s="42"/>
    </row>
    <row r="20" spans="1:12" s="10" customFormat="1" ht="14.25">
      <c r="A20" s="43" t="s">
        <v>114</v>
      </c>
      <c r="B20" s="4"/>
      <c r="C20" s="42"/>
      <c r="D20" s="42"/>
      <c r="E20" s="42"/>
      <c r="F20" s="42"/>
      <c r="G20" s="42"/>
      <c r="H20" s="42"/>
      <c r="I20" s="42"/>
      <c r="J20" s="42"/>
      <c r="K20" s="42"/>
      <c r="L20" s="42"/>
    </row>
    <row r="21" spans="1:12" s="10" customFormat="1" ht="14.25">
      <c r="A21" s="43" t="s">
        <v>115</v>
      </c>
      <c r="B21" s="4"/>
      <c r="C21" s="42"/>
      <c r="D21" s="42"/>
      <c r="E21" s="42"/>
      <c r="F21" s="42"/>
      <c r="G21" s="42"/>
      <c r="H21" s="42"/>
      <c r="I21" s="42"/>
      <c r="J21" s="42"/>
      <c r="K21" s="42"/>
      <c r="L21" s="42"/>
    </row>
    <row r="22" spans="1:12" s="10" customFormat="1" ht="14.25">
      <c r="A22" s="43" t="s">
        <v>116</v>
      </c>
      <c r="B22" s="4"/>
      <c r="C22" s="42"/>
      <c r="D22" s="42"/>
      <c r="E22" s="42"/>
      <c r="F22" s="42"/>
      <c r="G22" s="42"/>
      <c r="H22" s="42"/>
      <c r="I22" s="42"/>
      <c r="J22" s="42"/>
      <c r="K22" s="42"/>
      <c r="L22" s="42"/>
    </row>
    <row r="23" spans="1:12" s="10" customFormat="1" ht="14.25">
      <c r="A23" s="43" t="s">
        <v>117</v>
      </c>
      <c r="B23" s="4"/>
      <c r="C23" s="42"/>
      <c r="D23" s="42"/>
      <c r="E23" s="42"/>
      <c r="F23" s="42"/>
      <c r="G23" s="42"/>
      <c r="H23" s="42"/>
      <c r="I23" s="42"/>
      <c r="J23" s="42"/>
      <c r="K23" s="42"/>
      <c r="L23" s="42"/>
    </row>
    <row r="24" spans="1:12" s="10" customFormat="1" ht="14.25">
      <c r="A24" s="43" t="s">
        <v>118</v>
      </c>
      <c r="B24" s="4"/>
      <c r="C24" s="42"/>
      <c r="D24" s="42"/>
      <c r="E24" s="42"/>
      <c r="F24" s="42"/>
      <c r="G24" s="42"/>
      <c r="H24" s="42"/>
      <c r="I24" s="42"/>
      <c r="J24" s="42"/>
      <c r="K24" s="42"/>
      <c r="L24" s="42"/>
    </row>
    <row r="25" spans="1:13" s="10" customFormat="1" ht="12.75">
      <c r="A25" s="4"/>
      <c r="B25" s="44" t="s">
        <v>119</v>
      </c>
      <c r="C25" s="44"/>
      <c r="D25" s="45"/>
      <c r="E25" s="46" t="s">
        <v>120</v>
      </c>
      <c r="F25" s="44"/>
      <c r="G25" s="44"/>
      <c r="H25" s="45"/>
      <c r="I25" s="47" t="s">
        <v>121</v>
      </c>
      <c r="J25" s="48"/>
      <c r="K25" s="48"/>
      <c r="L25" s="48"/>
      <c r="M25" s="48"/>
    </row>
    <row r="26" spans="1:14" s="10" customFormat="1" ht="12.75">
      <c r="A26" s="4"/>
      <c r="B26" s="44" t="s">
        <v>122</v>
      </c>
      <c r="C26" s="44"/>
      <c r="D26" s="45"/>
      <c r="E26" s="45"/>
      <c r="F26" s="45"/>
      <c r="G26" s="45"/>
      <c r="H26" s="45"/>
      <c r="I26" s="45"/>
      <c r="J26" s="45"/>
      <c r="K26" s="45"/>
      <c r="L26" s="48"/>
      <c r="M26" s="48"/>
      <c r="N26" s="48"/>
    </row>
    <row r="27" spans="1:14" s="10" customFormat="1" ht="12.75">
      <c r="A27" s="4"/>
      <c r="B27" s="44"/>
      <c r="C27" s="44"/>
      <c r="D27" s="45"/>
      <c r="E27" s="45"/>
      <c r="F27" s="45"/>
      <c r="G27" s="45"/>
      <c r="H27" s="45"/>
      <c r="I27" s="45"/>
      <c r="J27" s="45"/>
      <c r="K27" s="45"/>
      <c r="L27" s="48"/>
      <c r="M27" s="48"/>
      <c r="N27" s="48"/>
    </row>
    <row r="28" spans="1:10" ht="12.75">
      <c r="A28" s="4" t="s">
        <v>123</v>
      </c>
      <c r="B28" s="9"/>
      <c r="C28" s="9"/>
      <c r="D28" s="49">
        <v>40218</v>
      </c>
      <c r="E28" s="45"/>
      <c r="F28" s="50"/>
      <c r="G28" s="50"/>
      <c r="H28" s="51"/>
      <c r="I28" s="51"/>
      <c r="J28" s="45"/>
    </row>
    <row r="29" spans="1:9" ht="12.75">
      <c r="A29" s="6" t="s">
        <v>124</v>
      </c>
      <c r="B29" s="5"/>
      <c r="C29" s="5"/>
      <c r="D29" s="18">
        <v>1070.524</v>
      </c>
      <c r="E29" s="50"/>
      <c r="F29" s="50"/>
      <c r="G29" s="50"/>
      <c r="H29" s="51"/>
      <c r="I29" s="51"/>
    </row>
    <row r="30" spans="1:11" ht="12.75">
      <c r="A30" s="52" t="s">
        <v>125</v>
      </c>
      <c r="B30" s="5"/>
      <c r="C30" s="5"/>
      <c r="D30" s="53">
        <f>(22.255)/D29</f>
        <v>0.020788884695719108</v>
      </c>
      <c r="E30" s="54"/>
      <c r="F30" s="50"/>
      <c r="G30" s="50"/>
      <c r="H30" s="51"/>
      <c r="I30" s="51"/>
      <c r="J30" s="51"/>
      <c r="K30" s="51"/>
    </row>
    <row r="31" spans="1:10" ht="12.75">
      <c r="A31" s="5" t="s">
        <v>126</v>
      </c>
      <c r="B31" s="5"/>
      <c r="C31" s="5"/>
      <c r="D31" s="53">
        <f>21.897/D29</f>
        <v>0.020454469026383343</v>
      </c>
      <c r="E31" s="55"/>
      <c r="F31" s="45"/>
      <c r="G31" s="45"/>
      <c r="H31" s="45"/>
      <c r="I31" s="51"/>
      <c r="J31" s="51"/>
    </row>
    <row r="32" spans="1:13" ht="12.75">
      <c r="A32" s="56"/>
      <c r="B32" s="57"/>
      <c r="C32" s="8" t="s">
        <v>127</v>
      </c>
      <c r="D32" s="8" t="s">
        <v>128</v>
      </c>
      <c r="E32" s="8" t="s">
        <v>127</v>
      </c>
      <c r="F32" s="8"/>
      <c r="G32" s="8" t="s">
        <v>127</v>
      </c>
      <c r="H32" s="8" t="s">
        <v>128</v>
      </c>
      <c r="I32" s="8" t="s">
        <v>127</v>
      </c>
      <c r="J32" s="58"/>
      <c r="K32" s="58"/>
      <c r="L32" s="59"/>
      <c r="M32" s="59"/>
    </row>
    <row r="33" spans="1:13" ht="12.75">
      <c r="A33" s="4" t="s">
        <v>129</v>
      </c>
      <c r="B33" s="57"/>
      <c r="C33" s="8" t="s">
        <v>130</v>
      </c>
      <c r="D33" s="8" t="s">
        <v>130</v>
      </c>
      <c r="E33" s="8" t="s">
        <v>130</v>
      </c>
      <c r="F33" s="8"/>
      <c r="G33" s="8" t="s">
        <v>130</v>
      </c>
      <c r="H33" s="8" t="s">
        <v>130</v>
      </c>
      <c r="I33" s="8" t="s">
        <v>130</v>
      </c>
      <c r="J33" s="58"/>
      <c r="K33" s="58"/>
      <c r="L33" s="59"/>
      <c r="M33" s="59"/>
    </row>
    <row r="34" spans="1:13" ht="12.75">
      <c r="A34" s="4" t="s">
        <v>8</v>
      </c>
      <c r="B34" s="60" t="s">
        <v>131</v>
      </c>
      <c r="C34" s="8" t="s">
        <v>10</v>
      </c>
      <c r="D34" s="8" t="s">
        <v>10</v>
      </c>
      <c r="E34" s="8" t="s">
        <v>10</v>
      </c>
      <c r="F34" s="8"/>
      <c r="G34" s="8" t="s">
        <v>132</v>
      </c>
      <c r="H34" s="8" t="s">
        <v>132</v>
      </c>
      <c r="I34" s="8" t="s">
        <v>132</v>
      </c>
      <c r="J34" s="58"/>
      <c r="K34" s="58"/>
      <c r="L34" s="61"/>
      <c r="M34" s="61"/>
    </row>
    <row r="35" spans="1:13" ht="12.75">
      <c r="A35" s="4"/>
      <c r="B35" s="8" t="s">
        <v>133</v>
      </c>
      <c r="C35" s="8" t="s">
        <v>134</v>
      </c>
      <c r="D35" s="8" t="s">
        <v>134</v>
      </c>
      <c r="E35" s="8" t="s">
        <v>134</v>
      </c>
      <c r="F35" s="8"/>
      <c r="G35" s="8" t="s">
        <v>134</v>
      </c>
      <c r="H35" s="8" t="s">
        <v>134</v>
      </c>
      <c r="I35" s="8" t="s">
        <v>134</v>
      </c>
      <c r="J35" s="58"/>
      <c r="K35" s="58"/>
      <c r="L35" s="61"/>
      <c r="M35" s="61"/>
    </row>
    <row r="36" spans="1:13" ht="12.75">
      <c r="A36" s="4"/>
      <c r="B36" s="9"/>
      <c r="C36" s="8" t="s">
        <v>135</v>
      </c>
      <c r="D36" s="8" t="s">
        <v>136</v>
      </c>
      <c r="E36" s="60" t="s">
        <v>136</v>
      </c>
      <c r="F36" s="60"/>
      <c r="G36" s="8" t="s">
        <v>135</v>
      </c>
      <c r="H36" s="60" t="s">
        <v>136</v>
      </c>
      <c r="I36" s="60" t="s">
        <v>136</v>
      </c>
      <c r="J36" s="58"/>
      <c r="K36" s="58"/>
      <c r="L36" s="61"/>
      <c r="M36" s="61"/>
    </row>
    <row r="37" spans="1:13" ht="12.75">
      <c r="A37" s="3" t="s">
        <v>137</v>
      </c>
      <c r="B37" s="5"/>
      <c r="C37" s="62"/>
      <c r="G37" s="45"/>
      <c r="I37" s="60"/>
      <c r="J37" s="58"/>
      <c r="K37" s="58"/>
      <c r="L37" s="61"/>
      <c r="M37" s="61"/>
    </row>
    <row r="38" spans="1:11" s="51" customFormat="1" ht="12.75">
      <c r="A38" s="63" t="s">
        <v>138</v>
      </c>
      <c r="B38" s="62"/>
      <c r="C38" s="62"/>
      <c r="D38" s="64">
        <v>16.69</v>
      </c>
      <c r="E38" s="64">
        <v>18.23</v>
      </c>
      <c r="F38" s="65"/>
      <c r="G38" s="66"/>
      <c r="H38" s="66">
        <f>D29/SUM(D38:D41)</f>
        <v>15.535103758525612</v>
      </c>
      <c r="I38" s="66">
        <f>D29/SUM(E38:E41)</f>
        <v>15.501361135244712</v>
      </c>
      <c r="J38" s="50"/>
      <c r="K38" s="50"/>
    </row>
    <row r="39" spans="1:11" s="51" customFormat="1" ht="12.75">
      <c r="A39" s="63" t="s">
        <v>139</v>
      </c>
      <c r="B39" s="67"/>
      <c r="C39" s="64"/>
      <c r="D39" s="64">
        <v>17.93</v>
      </c>
      <c r="E39" s="64">
        <v>17.72</v>
      </c>
      <c r="F39" s="65"/>
      <c r="G39" s="66"/>
      <c r="H39" s="66">
        <f>D29/SUM(D39:D42)</f>
        <v>16.049835082458767</v>
      </c>
      <c r="I39" s="66">
        <f>D29/SUM(E39:E42)</f>
        <v>15.738371067333137</v>
      </c>
      <c r="J39" s="50"/>
      <c r="K39" s="50"/>
    </row>
    <row r="40" spans="1:11" s="51" customFormat="1" ht="12.75">
      <c r="A40" s="63" t="s">
        <v>140</v>
      </c>
      <c r="B40" s="67"/>
      <c r="C40" s="64"/>
      <c r="D40" s="64">
        <v>17.04</v>
      </c>
      <c r="E40" s="64">
        <v>16.77</v>
      </c>
      <c r="F40" s="65"/>
      <c r="G40" s="66"/>
      <c r="H40" s="66">
        <f>D29/SUM(D40:D43)</f>
        <v>16.869271982351087</v>
      </c>
      <c r="I40" s="66">
        <f>D29/SUM(E40:E43)</f>
        <v>16.107794161901897</v>
      </c>
      <c r="J40" s="50"/>
      <c r="K40" s="50"/>
    </row>
    <row r="41" spans="1:11" s="51" customFormat="1" ht="12.75">
      <c r="A41" s="63" t="s">
        <v>141</v>
      </c>
      <c r="B41" s="68"/>
      <c r="C41" s="69"/>
      <c r="D41" s="69">
        <v>17.25</v>
      </c>
      <c r="E41" s="69">
        <v>16.34</v>
      </c>
      <c r="F41" s="68"/>
      <c r="G41" s="68"/>
      <c r="H41" s="66">
        <f>D29/SUM(D41:D44)</f>
        <v>17.621794238683126</v>
      </c>
      <c r="I41" s="66">
        <f>D29/SUM(E41:E44)</f>
        <v>16.46706660513767</v>
      </c>
      <c r="J41" s="50"/>
      <c r="K41" s="50"/>
    </row>
    <row r="42" spans="1:13" ht="12.75">
      <c r="A42" s="63" t="s">
        <v>142</v>
      </c>
      <c r="B42" s="70"/>
      <c r="C42" s="62">
        <v>21.33</v>
      </c>
      <c r="D42" s="71">
        <v>14.48</v>
      </c>
      <c r="E42" s="71">
        <v>17.19</v>
      </c>
      <c r="F42" s="71"/>
      <c r="G42" s="21">
        <f>D29/SUM(C42:C45)</f>
        <v>13.714117345631566</v>
      </c>
      <c r="H42" s="21">
        <f>D29/SUM(D42:D45)</f>
        <v>18.31207663359562</v>
      </c>
      <c r="I42" s="21">
        <f>D29/SUM(E42:E45)</f>
        <v>16.687825409197192</v>
      </c>
      <c r="J42" s="72"/>
      <c r="K42" s="72"/>
      <c r="L42" s="59"/>
      <c r="M42" s="59"/>
    </row>
    <row r="43" spans="1:13" ht="12.75">
      <c r="A43" s="63" t="s">
        <v>143</v>
      </c>
      <c r="B43" s="70"/>
      <c r="C43" s="71">
        <v>20.49</v>
      </c>
      <c r="D43" s="71">
        <v>14.69</v>
      </c>
      <c r="E43" s="71">
        <v>16.16</v>
      </c>
      <c r="F43" s="71"/>
      <c r="G43" s="21">
        <f>D29/SUM(C43:C46)</f>
        <v>14.474364521362896</v>
      </c>
      <c r="H43" s="21">
        <f>D29/SUM(D43:D46)</f>
        <v>18.052681281618884</v>
      </c>
      <c r="I43" s="21">
        <f>D29/SUM(E43:E46)</f>
        <v>16.67742639040349</v>
      </c>
      <c r="J43" s="72"/>
      <c r="K43" s="72"/>
      <c r="L43" s="59"/>
      <c r="M43" s="59"/>
    </row>
    <row r="44" spans="1:13" ht="12.75">
      <c r="A44" s="63" t="s">
        <v>144</v>
      </c>
      <c r="B44" s="70"/>
      <c r="C44" s="71">
        <v>19.04</v>
      </c>
      <c r="D44" s="71">
        <v>14.33</v>
      </c>
      <c r="E44" s="71">
        <v>15.32</v>
      </c>
      <c r="F44" s="71"/>
      <c r="G44" s="21">
        <f>D29/SUM(C44:C49)</f>
        <v>15.458830324909746</v>
      </c>
      <c r="H44" s="21">
        <f>D29/SUM(D44:D49)</f>
        <v>18.03139632811184</v>
      </c>
      <c r="I44" s="21">
        <f>D29/(SUM(E44:E46)+C49)</f>
        <v>16.776743457138377</v>
      </c>
      <c r="J44" s="72"/>
      <c r="K44" s="72"/>
      <c r="L44" s="59"/>
      <c r="M44" s="59"/>
    </row>
    <row r="45" spans="1:13" ht="12.75">
      <c r="A45" s="63" t="s">
        <v>145</v>
      </c>
      <c r="B45" s="70"/>
      <c r="C45" s="71">
        <v>17.2</v>
      </c>
      <c r="D45" s="71">
        <v>14.96</v>
      </c>
      <c r="E45" s="71">
        <v>15.48</v>
      </c>
      <c r="F45" s="71"/>
      <c r="G45" s="21">
        <f>D29/SUM(C45:C50)</f>
        <v>16.721711965010932</v>
      </c>
      <c r="H45" s="21">
        <f>D29/SUM(D45:D50)</f>
        <v>18.28392826643894</v>
      </c>
      <c r="I45" s="21">
        <f>D29/(SUM(E45:E46)+C49+C50)</f>
        <v>17.18337078651685</v>
      </c>
      <c r="J45" s="72"/>
      <c r="K45" s="72"/>
      <c r="L45" s="59"/>
      <c r="M45" s="59"/>
    </row>
    <row r="46" spans="1:13" ht="12.75">
      <c r="A46" s="63" t="s">
        <v>146</v>
      </c>
      <c r="B46" s="13">
        <v>1115.1</v>
      </c>
      <c r="C46" s="71">
        <v>17.23</v>
      </c>
      <c r="D46" s="71">
        <v>15.32</v>
      </c>
      <c r="E46" s="71">
        <f>C46</f>
        <v>17.23</v>
      </c>
      <c r="F46" s="71"/>
      <c r="G46" s="21">
        <f>D29/SUM(C46:C51)</f>
        <v>18.80421570349552</v>
      </c>
      <c r="H46" s="21">
        <f>D29/SUM(D46:D51)</f>
        <v>20.945490119350417</v>
      </c>
      <c r="I46" s="21">
        <f>D29/(E46+SUM(C49:C51))</f>
        <v>18.804215703495515</v>
      </c>
      <c r="J46" s="72"/>
      <c r="K46" s="72"/>
      <c r="L46" s="59"/>
      <c r="M46" s="59"/>
    </row>
    <row r="47" spans="1:10" ht="12.75">
      <c r="A47" s="73"/>
      <c r="B47" s="73"/>
      <c r="C47" s="73"/>
      <c r="D47" s="74"/>
      <c r="E47" s="74"/>
      <c r="F47" s="75"/>
      <c r="G47" s="21">
        <f>B46/SUM(C46:C51)</f>
        <v>19.587212366063586</v>
      </c>
      <c r="H47" s="21">
        <f>B46/SUM(D46:D51)</f>
        <v>21.817648209743687</v>
      </c>
      <c r="I47" s="21">
        <f>B46/(E46+SUM(C49:C51))</f>
        <v>19.587212366063582</v>
      </c>
      <c r="J47" t="s">
        <v>147</v>
      </c>
    </row>
    <row r="48" spans="1:9" ht="12.75">
      <c r="A48" s="1" t="s">
        <v>148</v>
      </c>
      <c r="B48" s="73"/>
      <c r="C48" s="74"/>
      <c r="D48" s="74"/>
      <c r="E48" s="19"/>
      <c r="G48" s="21" t="s">
        <v>133</v>
      </c>
      <c r="H48" s="21" t="s">
        <v>133</v>
      </c>
      <c r="I48" s="21" t="s">
        <v>133</v>
      </c>
    </row>
    <row r="49" spans="1:9" ht="12.75">
      <c r="A49" s="63" t="s">
        <v>13</v>
      </c>
      <c r="B49" s="76">
        <v>1057.0786</v>
      </c>
      <c r="C49" s="74">
        <v>15.78</v>
      </c>
      <c r="D49" s="74">
        <v>14.76</v>
      </c>
      <c r="E49" s="19"/>
      <c r="F49" s="19"/>
      <c r="G49" s="21">
        <v>26.687164857359253</v>
      </c>
      <c r="H49" s="21">
        <v>84.29653907496014</v>
      </c>
      <c r="I49" s="21"/>
    </row>
    <row r="50" spans="1:9" ht="12.75">
      <c r="A50" s="63" t="s">
        <v>14</v>
      </c>
      <c r="B50" s="73">
        <v>919.32</v>
      </c>
      <c r="C50" s="74">
        <v>13.81</v>
      </c>
      <c r="D50" s="74">
        <v>13.51</v>
      </c>
      <c r="E50" s="19"/>
      <c r="G50" s="21">
        <f>B50/SUM(C50:C53)</f>
        <v>23.104297562201555</v>
      </c>
      <c r="H50" s="21">
        <f>B50/SUM(D50:D53)</f>
        <v>122.41278295605856</v>
      </c>
      <c r="I50" s="21"/>
    </row>
    <row r="51" spans="1:14" ht="12.75">
      <c r="A51" s="63" t="s">
        <v>149</v>
      </c>
      <c r="B51" s="77">
        <v>797.867</v>
      </c>
      <c r="C51" s="71">
        <v>10.11</v>
      </c>
      <c r="D51" s="71">
        <v>7.52</v>
      </c>
      <c r="E51" s="71"/>
      <c r="F51" s="71"/>
      <c r="G51" s="21">
        <f>B51/SUM(C51:C54)</f>
        <v>18.555046511627907</v>
      </c>
      <c r="H51" s="21">
        <f>B51/SUM(D51:D54)</f>
        <v>116.30714285714286</v>
      </c>
      <c r="I51" s="21"/>
      <c r="N51">
        <v>116.31</v>
      </c>
    </row>
    <row r="52" spans="1:14" ht="12.75">
      <c r="A52" s="63" t="s">
        <v>150</v>
      </c>
      <c r="B52" s="78">
        <v>903.25</v>
      </c>
      <c r="C52" s="71">
        <v>-0.09</v>
      </c>
      <c r="D52" s="79">
        <v>-23.25</v>
      </c>
      <c r="E52" s="80"/>
      <c r="F52" s="80"/>
      <c r="G52" s="21">
        <v>18.24378913350838</v>
      </c>
      <c r="H52" s="21">
        <v>60.70228494623656</v>
      </c>
      <c r="I52" s="21"/>
      <c r="N52">
        <v>122.41</v>
      </c>
    </row>
    <row r="53" spans="1:14" ht="12.75">
      <c r="A53" s="63" t="s">
        <v>16</v>
      </c>
      <c r="B53" s="78">
        <v>1166.361418</v>
      </c>
      <c r="C53" s="80">
        <v>15.96</v>
      </c>
      <c r="D53" s="80">
        <v>9.73</v>
      </c>
      <c r="E53" s="80"/>
      <c r="F53" s="80"/>
      <c r="G53" s="21">
        <v>17.99385094106757</v>
      </c>
      <c r="H53" s="21">
        <v>25.383273514689883</v>
      </c>
      <c r="I53" s="21"/>
      <c r="N53">
        <v>84.3</v>
      </c>
    </row>
    <row r="54" spans="1:9" ht="12.75">
      <c r="A54" s="63" t="s">
        <v>151</v>
      </c>
      <c r="B54" s="5">
        <v>1280.001</v>
      </c>
      <c r="C54" s="80">
        <v>17.02</v>
      </c>
      <c r="D54" s="80">
        <v>12.86</v>
      </c>
      <c r="E54" s="80"/>
      <c r="F54" s="75"/>
      <c r="G54" s="21">
        <v>18.35653233902194</v>
      </c>
      <c r="H54" s="21">
        <v>24.91728635390306</v>
      </c>
      <c r="I54" s="21"/>
    </row>
    <row r="55" spans="1:9" ht="12.75">
      <c r="A55" s="63" t="s">
        <v>18</v>
      </c>
      <c r="B55" s="78">
        <v>1322.703</v>
      </c>
      <c r="C55" s="80">
        <v>16.62</v>
      </c>
      <c r="D55" s="79">
        <v>15.54</v>
      </c>
      <c r="E55" s="80"/>
      <c r="F55" s="75"/>
      <c r="G55" s="21">
        <v>17.229425556858146</v>
      </c>
      <c r="H55" s="21">
        <v>21.902412613211197</v>
      </c>
      <c r="I55" s="21"/>
    </row>
    <row r="56" spans="1:9" ht="12.75">
      <c r="A56" s="63" t="s">
        <v>152</v>
      </c>
      <c r="B56" s="5">
        <v>1468.3552</v>
      </c>
      <c r="C56" s="71">
        <v>15.22</v>
      </c>
      <c r="D56" s="19">
        <v>7.82</v>
      </c>
      <c r="E56" s="19"/>
      <c r="F56" s="75"/>
      <c r="G56" s="21">
        <v>17.789619578386237</v>
      </c>
      <c r="H56" s="21">
        <v>22.187045721595815</v>
      </c>
      <c r="I56" s="21"/>
    </row>
    <row r="57" spans="1:9" ht="12.75">
      <c r="A57" s="63" t="s">
        <v>19</v>
      </c>
      <c r="B57" s="81">
        <v>1526.75</v>
      </c>
      <c r="C57" s="71">
        <v>20.87</v>
      </c>
      <c r="D57" s="19">
        <v>15.15</v>
      </c>
      <c r="E57" s="19"/>
      <c r="F57" s="75"/>
      <c r="G57" s="21">
        <v>17.094950173552796</v>
      </c>
      <c r="H57" s="21">
        <v>19.424116314812302</v>
      </c>
      <c r="I57" s="21"/>
    </row>
    <row r="58" spans="1:9" ht="12.75">
      <c r="A58" s="63" t="s">
        <v>153</v>
      </c>
      <c r="B58" s="5">
        <v>1503.3486</v>
      </c>
      <c r="C58" s="71">
        <v>24.06</v>
      </c>
      <c r="D58" s="19">
        <v>21.880744314722936</v>
      </c>
      <c r="E58" s="19"/>
      <c r="F58" s="75"/>
      <c r="G58" s="21">
        <v>16.43542800918334</v>
      </c>
      <c r="H58" s="21">
        <v>17.70296070920519</v>
      </c>
      <c r="I58" s="21"/>
    </row>
    <row r="59" spans="1:9" ht="12.75">
      <c r="A59" s="63" t="s">
        <v>154</v>
      </c>
      <c r="B59" s="5">
        <v>1420.86</v>
      </c>
      <c r="C59" s="71">
        <v>22.39</v>
      </c>
      <c r="D59" s="19">
        <v>21.33</v>
      </c>
      <c r="E59" s="19"/>
      <c r="F59" s="82"/>
      <c r="G59" s="21">
        <v>15.900402864816472</v>
      </c>
      <c r="H59" s="21">
        <v>17.087913409500903</v>
      </c>
      <c r="I59" s="21"/>
    </row>
    <row r="60" spans="1:9" ht="12.75">
      <c r="A60" s="63" t="s">
        <v>155</v>
      </c>
      <c r="B60" s="5">
        <v>1418.3</v>
      </c>
      <c r="C60" s="19">
        <v>21.99</v>
      </c>
      <c r="D60" s="19">
        <v>20.24</v>
      </c>
      <c r="E60" s="19"/>
      <c r="F60" s="82"/>
      <c r="G60" s="21">
        <v>16.168490652074784</v>
      </c>
      <c r="H60" s="21">
        <v>17.40031897926635</v>
      </c>
      <c r="I60" s="21"/>
    </row>
    <row r="61" spans="1:9" ht="12.75">
      <c r="A61" s="63" t="s">
        <v>156</v>
      </c>
      <c r="B61" s="5">
        <v>1335.847</v>
      </c>
      <c r="C61" s="19">
        <v>23.03</v>
      </c>
      <c r="D61" s="19">
        <v>21.47</v>
      </c>
      <c r="E61" s="19"/>
      <c r="F61" s="5"/>
      <c r="G61" s="21">
        <v>15.547567504655493</v>
      </c>
      <c r="H61" s="21">
        <v>17.00199821814942</v>
      </c>
      <c r="I61" s="21"/>
    </row>
    <row r="62" spans="1:9" ht="12.75">
      <c r="A62" s="63" t="s">
        <v>23</v>
      </c>
      <c r="B62" s="5">
        <v>1270.2</v>
      </c>
      <c r="C62" s="19">
        <v>21.95</v>
      </c>
      <c r="D62" s="19">
        <v>20.11</v>
      </c>
      <c r="E62" s="19"/>
      <c r="G62" s="21">
        <v>15.54141686039398</v>
      </c>
      <c r="H62" s="21">
        <v>17.051953282319776</v>
      </c>
      <c r="I62" s="21"/>
    </row>
    <row r="63" spans="1:9" ht="12" customHeight="1">
      <c r="A63" s="63" t="s">
        <v>157</v>
      </c>
      <c r="B63" s="5">
        <v>1294.83</v>
      </c>
      <c r="C63" s="19">
        <v>20.75</v>
      </c>
      <c r="D63" s="19">
        <v>19.69</v>
      </c>
      <c r="E63" s="19"/>
      <c r="F63" s="5"/>
      <c r="G63" s="21">
        <v>16.348863636363635</v>
      </c>
      <c r="H63" s="21">
        <v>17.817944131003163</v>
      </c>
      <c r="I63" s="21"/>
    </row>
    <row r="64" spans="1:9" ht="12.75">
      <c r="A64" s="63" t="s">
        <v>158</v>
      </c>
      <c r="B64" s="5">
        <v>1248.29</v>
      </c>
      <c r="C64" s="19">
        <v>20.19</v>
      </c>
      <c r="D64" s="19">
        <v>17.3</v>
      </c>
      <c r="E64" s="19"/>
      <c r="F64" s="5"/>
      <c r="G64" s="21">
        <v>16.328188358404184</v>
      </c>
      <c r="H64" s="21">
        <v>17.85056485056485</v>
      </c>
      <c r="I64" s="21"/>
    </row>
    <row r="65" spans="1:9" ht="12.75">
      <c r="A65" s="63" t="s">
        <v>25</v>
      </c>
      <c r="B65" s="5">
        <v>1228.81</v>
      </c>
      <c r="C65" s="19">
        <v>18.84</v>
      </c>
      <c r="D65" s="19">
        <v>17.39</v>
      </c>
      <c r="E65" s="19"/>
      <c r="F65" s="5"/>
      <c r="G65" s="21">
        <v>16.558550060638726</v>
      </c>
      <c r="H65" s="21">
        <v>18.458915427369686</v>
      </c>
      <c r="I65" s="21"/>
    </row>
    <row r="66" spans="1:9" ht="12.75">
      <c r="A66" s="63" t="s">
        <v>26</v>
      </c>
      <c r="B66" s="21">
        <v>1191.33</v>
      </c>
      <c r="C66" s="19">
        <v>19.42</v>
      </c>
      <c r="D66" s="19">
        <v>18.29</v>
      </c>
      <c r="E66" s="19"/>
      <c r="F66" s="5"/>
      <c r="G66" s="21">
        <v>16.488996539792385</v>
      </c>
      <c r="H66" s="21">
        <v>18.80255681818182</v>
      </c>
      <c r="I66" s="21"/>
    </row>
    <row r="67" spans="1:9" ht="12.75">
      <c r="A67" s="63" t="s">
        <v>159</v>
      </c>
      <c r="B67" s="21">
        <v>1180.59</v>
      </c>
      <c r="C67" s="19">
        <v>18</v>
      </c>
      <c r="D67" s="19">
        <v>16.95</v>
      </c>
      <c r="E67" s="19"/>
      <c r="F67" s="5"/>
      <c r="G67" s="21">
        <v>16.911474000859474</v>
      </c>
      <c r="H67" s="21">
        <v>19.572115384615383</v>
      </c>
      <c r="I67" s="21"/>
    </row>
    <row r="68" spans="1:9" s="51" customFormat="1" ht="12.75">
      <c r="A68" s="83">
        <v>38352</v>
      </c>
      <c r="B68" s="67">
        <v>1211.92</v>
      </c>
      <c r="C68" s="64">
        <v>17.95</v>
      </c>
      <c r="D68" s="64">
        <v>13.94</v>
      </c>
      <c r="E68" s="64"/>
      <c r="F68" s="5"/>
      <c r="G68" s="21">
        <v>17.90661938534279</v>
      </c>
      <c r="H68" s="21">
        <v>20.69888983774552</v>
      </c>
      <c r="I68" s="66"/>
    </row>
    <row r="69" spans="1:9" ht="12.75">
      <c r="A69" s="63" t="s">
        <v>28</v>
      </c>
      <c r="B69" s="5">
        <v>1114.58</v>
      </c>
      <c r="C69" s="19">
        <v>16.88</v>
      </c>
      <c r="D69" s="19">
        <v>14.18</v>
      </c>
      <c r="E69" s="19"/>
      <c r="F69" s="5"/>
      <c r="G69" s="21">
        <v>17.250889955115305</v>
      </c>
      <c r="H69" s="21">
        <v>19.293404881426348</v>
      </c>
      <c r="I69" s="21"/>
    </row>
    <row r="70" spans="1:9" ht="12.75">
      <c r="A70" s="63" t="s">
        <v>29</v>
      </c>
      <c r="B70" s="5">
        <v>1140.84</v>
      </c>
      <c r="C70" s="19">
        <v>16.98</v>
      </c>
      <c r="D70" s="19">
        <v>15.25</v>
      </c>
      <c r="E70" s="19"/>
      <c r="F70" s="5"/>
      <c r="G70" s="21">
        <v>18.359188928226583</v>
      </c>
      <c r="H70" s="21">
        <v>20.317720391807654</v>
      </c>
      <c r="I70" s="21"/>
    </row>
    <row r="71" spans="1:9" s="51" customFormat="1" ht="12.75">
      <c r="A71" s="22" t="s">
        <v>30</v>
      </c>
      <c r="B71" s="67">
        <v>1126.21</v>
      </c>
      <c r="C71" s="64">
        <v>15.87</v>
      </c>
      <c r="D71" s="64">
        <v>15.18</v>
      </c>
      <c r="E71" s="64"/>
      <c r="F71" s="5"/>
      <c r="G71" s="21">
        <v>19.390668044077135</v>
      </c>
      <c r="H71" s="21">
        <v>21.657884615384617</v>
      </c>
      <c r="I71" s="66"/>
    </row>
    <row r="72" spans="1:9" s="51" customFormat="1" ht="12.75">
      <c r="A72" s="83">
        <v>37986</v>
      </c>
      <c r="B72" s="67">
        <v>1111.92</v>
      </c>
      <c r="C72" s="64">
        <v>14.88</v>
      </c>
      <c r="D72" s="64">
        <v>13.16</v>
      </c>
      <c r="E72" s="64"/>
      <c r="F72" s="5"/>
      <c r="G72" s="21">
        <v>20.331321996708724</v>
      </c>
      <c r="H72" s="21">
        <v>22.81329503487895</v>
      </c>
      <c r="I72" s="66"/>
    </row>
    <row r="73" spans="1:9" ht="12.75">
      <c r="A73" s="63" t="s">
        <v>32</v>
      </c>
      <c r="B73" s="5">
        <v>995.97</v>
      </c>
      <c r="C73" s="19">
        <v>14.41</v>
      </c>
      <c r="D73" s="19">
        <v>12.56</v>
      </c>
      <c r="E73" s="19"/>
      <c r="F73" s="5"/>
      <c r="G73" s="21">
        <v>19.245797101449277</v>
      </c>
      <c r="H73" s="21">
        <v>25.815707620528773</v>
      </c>
      <c r="I73" s="21"/>
    </row>
    <row r="74" spans="1:9" s="51" customFormat="1" ht="12.75">
      <c r="A74" s="63" t="s">
        <v>160</v>
      </c>
      <c r="B74" s="67">
        <v>974.5</v>
      </c>
      <c r="C74" s="64">
        <v>12.92</v>
      </c>
      <c r="D74" s="64">
        <v>11.1</v>
      </c>
      <c r="E74" s="64"/>
      <c r="F74" s="5"/>
      <c r="G74" s="21">
        <v>19.908069458631257</v>
      </c>
      <c r="H74" s="21">
        <v>28.205499276411</v>
      </c>
      <c r="I74" s="66"/>
    </row>
    <row r="75" spans="1:9" ht="12.75">
      <c r="A75" s="22" t="s">
        <v>34</v>
      </c>
      <c r="B75" s="5">
        <v>848.18</v>
      </c>
      <c r="C75" s="19">
        <v>12.48</v>
      </c>
      <c r="D75" s="19">
        <v>11.92</v>
      </c>
      <c r="E75" s="19"/>
      <c r="F75" s="5"/>
      <c r="G75" s="21">
        <v>17.792741766310048</v>
      </c>
      <c r="H75" s="21">
        <v>27.97427440633245</v>
      </c>
      <c r="I75" s="21"/>
    </row>
    <row r="76" spans="1:9" ht="12.75">
      <c r="A76" s="63" t="s">
        <v>35</v>
      </c>
      <c r="B76" s="5">
        <v>879.82</v>
      </c>
      <c r="C76" s="19">
        <v>11.94</v>
      </c>
      <c r="D76" s="19">
        <v>3</v>
      </c>
      <c r="E76" s="19"/>
      <c r="F76" s="5"/>
      <c r="G76" s="21">
        <v>19.109904430929628</v>
      </c>
      <c r="H76" s="21">
        <v>31.889090250090618</v>
      </c>
      <c r="I76" s="21" t="s">
        <v>133</v>
      </c>
    </row>
    <row r="77" spans="1:9" ht="12.75">
      <c r="A77" s="63" t="s">
        <v>36</v>
      </c>
      <c r="B77" s="67">
        <v>815.28</v>
      </c>
      <c r="C77" s="19">
        <v>11.61</v>
      </c>
      <c r="D77" s="19">
        <v>8.53</v>
      </c>
      <c r="E77" s="64"/>
      <c r="F77" s="5"/>
      <c r="G77" s="66">
        <v>18.51646604587781</v>
      </c>
      <c r="H77" s="66">
        <v>27.14</v>
      </c>
      <c r="I77" s="66"/>
    </row>
    <row r="78" spans="1:9" s="51" customFormat="1" ht="12.75">
      <c r="A78" s="6" t="s">
        <v>37</v>
      </c>
      <c r="B78" s="5">
        <v>989.81</v>
      </c>
      <c r="C78" s="19">
        <v>11.64</v>
      </c>
      <c r="D78" s="19">
        <v>6.87</v>
      </c>
      <c r="E78" s="19"/>
      <c r="F78" s="5"/>
      <c r="G78" s="66">
        <v>23.79923058427506</v>
      </c>
      <c r="H78" s="66">
        <v>37.016080777860886</v>
      </c>
      <c r="I78" s="66"/>
    </row>
    <row r="79" spans="1:9" ht="12.75">
      <c r="A79" s="6" t="s">
        <v>38</v>
      </c>
      <c r="B79" s="5">
        <v>1147.39</v>
      </c>
      <c r="C79" s="19">
        <v>10.85</v>
      </c>
      <c r="D79" s="19">
        <v>9.19</v>
      </c>
      <c r="E79" s="19"/>
      <c r="F79" s="5"/>
      <c r="G79" s="66">
        <v>29.442904798563</v>
      </c>
      <c r="H79" s="66">
        <v>46.453036437246965</v>
      </c>
      <c r="I79" s="66"/>
    </row>
    <row r="80" spans="1:9" ht="12.75">
      <c r="A80" s="6" t="s">
        <v>39</v>
      </c>
      <c r="B80" s="5">
        <v>1148.08</v>
      </c>
      <c r="C80" s="19">
        <v>9.94</v>
      </c>
      <c r="D80" s="19">
        <v>5.45</v>
      </c>
      <c r="E80" s="19"/>
      <c r="F80" s="5"/>
      <c r="G80" s="66">
        <v>29.55160875160875</v>
      </c>
      <c r="H80" s="66">
        <v>46.49979748886189</v>
      </c>
      <c r="I80" s="66"/>
    </row>
    <row r="81" spans="1:9" ht="12.75">
      <c r="A81" s="6" t="s">
        <v>40</v>
      </c>
      <c r="B81" s="5">
        <v>1040.94</v>
      </c>
      <c r="C81" s="19">
        <v>9.16</v>
      </c>
      <c r="D81" s="19">
        <v>5.23</v>
      </c>
      <c r="E81" s="19"/>
      <c r="F81" s="5"/>
      <c r="G81" s="66">
        <v>24.7724892908139</v>
      </c>
      <c r="H81" s="66">
        <v>36.76933945602261</v>
      </c>
      <c r="I81" s="21"/>
    </row>
    <row r="82" spans="1:9" ht="12.75">
      <c r="A82" s="22" t="s">
        <v>41</v>
      </c>
      <c r="B82" s="5">
        <v>1224.38</v>
      </c>
      <c r="C82" s="19">
        <v>9.02</v>
      </c>
      <c r="D82" s="19">
        <v>4.83</v>
      </c>
      <c r="E82" s="19"/>
      <c r="F82" s="5"/>
      <c r="G82" s="66">
        <v>26.03402083776313</v>
      </c>
      <c r="H82" s="66">
        <v>33.280239195433545</v>
      </c>
      <c r="I82" s="21"/>
    </row>
    <row r="83" spans="1:9" ht="12.75">
      <c r="A83" s="6" t="s">
        <v>42</v>
      </c>
      <c r="B83" s="5">
        <v>1160.33</v>
      </c>
      <c r="C83" s="19">
        <v>10.73</v>
      </c>
      <c r="D83" s="19">
        <v>9.18</v>
      </c>
      <c r="E83" s="19"/>
      <c r="F83" s="5"/>
      <c r="G83" s="66">
        <v>21.938551711098505</v>
      </c>
      <c r="H83" s="66">
        <v>25.535431338028168</v>
      </c>
      <c r="I83" s="21"/>
    </row>
    <row r="84" spans="1:9" ht="12.75">
      <c r="A84" s="6" t="s">
        <v>43</v>
      </c>
      <c r="B84" s="5">
        <v>1320.28</v>
      </c>
      <c r="C84" s="19">
        <v>13.11</v>
      </c>
      <c r="D84" s="19">
        <v>9.07</v>
      </c>
      <c r="E84" s="19"/>
      <c r="F84" s="5"/>
      <c r="G84" s="66">
        <v>23.521824336362016</v>
      </c>
      <c r="H84" s="66">
        <v>26.405599999999996</v>
      </c>
      <c r="I84" s="21"/>
    </row>
    <row r="85" spans="1:9" ht="12.75">
      <c r="A85" s="6" t="s">
        <v>44</v>
      </c>
      <c r="B85" s="5">
        <v>1436.51</v>
      </c>
      <c r="C85" s="19">
        <v>14.17</v>
      </c>
      <c r="D85" s="19">
        <v>13.71</v>
      </c>
      <c r="E85" s="19"/>
      <c r="F85" s="5"/>
      <c r="G85" s="66">
        <v>25.295122380700825</v>
      </c>
      <c r="H85" s="66">
        <v>26.750651769087522</v>
      </c>
      <c r="I85" s="21"/>
    </row>
    <row r="86" spans="1:9" ht="12.75">
      <c r="A86" s="6" t="s">
        <v>45</v>
      </c>
      <c r="B86" s="5">
        <v>1454.6</v>
      </c>
      <c r="C86" s="19">
        <v>14.88</v>
      </c>
      <c r="D86" s="19">
        <v>13.48</v>
      </c>
      <c r="E86" s="19"/>
      <c r="F86" s="5"/>
      <c r="G86" s="66">
        <v>26.16657672243209</v>
      </c>
      <c r="H86" s="66">
        <v>28.01617873651772</v>
      </c>
      <c r="I86" s="21"/>
    </row>
    <row r="87" spans="1:9" ht="12.75">
      <c r="A87" s="6" t="s">
        <v>46</v>
      </c>
      <c r="B87" s="5">
        <v>1498.58</v>
      </c>
      <c r="C87" s="19">
        <v>13.97</v>
      </c>
      <c r="D87" s="19">
        <v>13.74</v>
      </c>
      <c r="E87" s="19"/>
      <c r="F87" s="5"/>
      <c r="G87" s="66">
        <v>27.792655786350146</v>
      </c>
      <c r="H87" s="66">
        <v>29.412757605495585</v>
      </c>
      <c r="I87" s="21"/>
    </row>
    <row r="88" spans="1:9" ht="12.75">
      <c r="A88" s="6" t="s">
        <v>47</v>
      </c>
      <c r="B88" s="5">
        <v>1469.25</v>
      </c>
      <c r="C88" s="19">
        <v>13.77</v>
      </c>
      <c r="D88" s="19">
        <v>12.77</v>
      </c>
      <c r="E88" s="19"/>
      <c r="F88" s="5"/>
      <c r="G88" s="66">
        <v>28.429760061919502</v>
      </c>
      <c r="H88" s="66">
        <v>30.501349387585634</v>
      </c>
      <c r="I88" s="21"/>
    </row>
    <row r="89" spans="1:9" ht="12.75">
      <c r="A89" s="6" t="s">
        <v>48</v>
      </c>
      <c r="B89" s="5">
        <v>1282.71</v>
      </c>
      <c r="C89" s="19">
        <v>12.97</v>
      </c>
      <c r="D89" s="19">
        <v>11.93</v>
      </c>
      <c r="E89" s="19"/>
      <c r="F89" s="5"/>
      <c r="G89" s="66">
        <v>25.97630619684083</v>
      </c>
      <c r="H89" s="66">
        <v>29.179026387625115</v>
      </c>
      <c r="I89" s="21"/>
    </row>
    <row r="90" spans="1:9" ht="12.75">
      <c r="A90" s="6" t="s">
        <v>49</v>
      </c>
      <c r="B90" s="5">
        <v>1372.71</v>
      </c>
      <c r="C90" s="19">
        <v>13.21</v>
      </c>
      <c r="D90" s="19">
        <v>12.51</v>
      </c>
      <c r="E90" s="19"/>
      <c r="F90" s="5"/>
      <c r="G90" s="66">
        <v>29.293854033290653</v>
      </c>
      <c r="H90" s="66">
        <v>33.46440760604583</v>
      </c>
      <c r="I90" s="21"/>
    </row>
    <row r="91" spans="1:9" ht="12.75">
      <c r="A91" s="6" t="s">
        <v>50</v>
      </c>
      <c r="B91" s="5">
        <v>1286.37</v>
      </c>
      <c r="C91" s="19">
        <v>11.73</v>
      </c>
      <c r="D91" s="19">
        <v>10.96</v>
      </c>
      <c r="E91" s="19"/>
      <c r="F91" s="5"/>
      <c r="G91" s="66">
        <v>28.53527062999112</v>
      </c>
      <c r="H91" s="66">
        <v>33.5166753517457</v>
      </c>
      <c r="I91" s="21"/>
    </row>
    <row r="92" spans="1:9" ht="12.75">
      <c r="A92" s="6" t="s">
        <v>51</v>
      </c>
      <c r="B92" s="5">
        <v>1229.23</v>
      </c>
      <c r="C92" s="19">
        <v>11.47</v>
      </c>
      <c r="D92" s="19">
        <v>8.56</v>
      </c>
      <c r="E92" s="19"/>
      <c r="F92" s="5"/>
      <c r="G92" s="66">
        <v>27.766659137113166</v>
      </c>
      <c r="H92" s="66">
        <v>32.59692389286661</v>
      </c>
      <c r="I92" s="21"/>
    </row>
    <row r="93" spans="1:9" ht="12.75">
      <c r="A93" s="6" t="s">
        <v>52</v>
      </c>
      <c r="B93" s="5">
        <v>1017.01</v>
      </c>
      <c r="C93" s="19">
        <v>10.45</v>
      </c>
      <c r="D93" s="19">
        <v>8.99</v>
      </c>
      <c r="E93" s="19"/>
      <c r="F93" s="5"/>
      <c r="G93" s="66">
        <v>23.066681787253348</v>
      </c>
      <c r="H93" s="66">
        <v>26.700183775269103</v>
      </c>
      <c r="I93" s="21"/>
    </row>
    <row r="94" spans="1:9" ht="12.75">
      <c r="A94" s="6" t="s">
        <v>53</v>
      </c>
      <c r="B94" s="5">
        <v>1133.84</v>
      </c>
      <c r="C94" s="19">
        <v>11.43</v>
      </c>
      <c r="D94" s="19">
        <v>9.87</v>
      </c>
      <c r="E94" s="19"/>
      <c r="F94" s="5"/>
      <c r="G94" s="66">
        <v>25.382583389299302</v>
      </c>
      <c r="H94" s="66">
        <v>29.095201437002828</v>
      </c>
      <c r="I94" s="21"/>
    </row>
    <row r="95" spans="1:9" ht="12.75">
      <c r="A95" s="6" t="s">
        <v>54</v>
      </c>
      <c r="B95" s="5">
        <v>1101.75</v>
      </c>
      <c r="C95" s="19">
        <v>10.92</v>
      </c>
      <c r="D95" s="19">
        <v>10.29</v>
      </c>
      <c r="E95" s="19"/>
      <c r="F95" s="5"/>
      <c r="G95" s="66">
        <v>24.83096686950642</v>
      </c>
      <c r="H95" s="66">
        <v>27.86418816388468</v>
      </c>
      <c r="I95" s="21"/>
    </row>
    <row r="96" spans="1:9" ht="12.75">
      <c r="A96" s="6" t="s">
        <v>55</v>
      </c>
      <c r="B96" s="5">
        <v>970.43</v>
      </c>
      <c r="C96" s="19">
        <v>11.29</v>
      </c>
      <c r="D96" s="19">
        <v>8.94</v>
      </c>
      <c r="E96" s="19"/>
      <c r="F96" s="5"/>
      <c r="G96" s="66">
        <v>22.05021586003181</v>
      </c>
      <c r="H96" s="66">
        <v>24.431772406847934</v>
      </c>
      <c r="I96" s="21"/>
    </row>
    <row r="97" spans="1:9" ht="12.75">
      <c r="A97" s="6" t="s">
        <v>56</v>
      </c>
      <c r="B97" s="5">
        <v>947.28</v>
      </c>
      <c r="C97" s="19">
        <v>11.03</v>
      </c>
      <c r="D97" s="19">
        <v>9.87</v>
      </c>
      <c r="E97" s="19"/>
      <c r="F97" s="5"/>
      <c r="G97" s="66">
        <v>21.662016922021497</v>
      </c>
      <c r="H97" s="66">
        <v>23.309055118110233</v>
      </c>
      <c r="I97" s="21"/>
    </row>
    <row r="98" spans="1:9" ht="12.75">
      <c r="A98" s="6" t="s">
        <v>57</v>
      </c>
      <c r="B98" s="5">
        <v>885.14</v>
      </c>
      <c r="C98" s="19">
        <v>11.13</v>
      </c>
      <c r="D98" s="19">
        <v>10.44</v>
      </c>
      <c r="E98" s="19"/>
      <c r="F98" s="5"/>
      <c r="G98" s="66">
        <v>20.76818395119662</v>
      </c>
      <c r="H98" s="66">
        <v>21.828360049321827</v>
      </c>
      <c r="I98" s="21"/>
    </row>
    <row r="99" spans="1:9" ht="12.75">
      <c r="A99" s="6" t="s">
        <v>58</v>
      </c>
      <c r="B99" s="5">
        <v>757.12</v>
      </c>
      <c r="C99" s="19">
        <v>10.56</v>
      </c>
      <c r="D99" s="19">
        <v>10.47</v>
      </c>
      <c r="E99" s="19"/>
      <c r="F99" s="5"/>
      <c r="G99" s="66">
        <v>18.11291866028708</v>
      </c>
      <c r="H99" s="66">
        <v>18.81510934393638</v>
      </c>
      <c r="I99" s="21"/>
    </row>
    <row r="100" spans="1:9" ht="12.75">
      <c r="A100" s="6" t="s">
        <v>59</v>
      </c>
      <c r="B100" s="5">
        <v>740.74</v>
      </c>
      <c r="C100" s="19">
        <v>11.01</v>
      </c>
      <c r="D100" s="19">
        <v>9.86</v>
      </c>
      <c r="E100" s="19"/>
      <c r="F100" s="5"/>
      <c r="G100" s="66">
        <v>18.231356140782673</v>
      </c>
      <c r="H100" s="66">
        <v>19.12574231861606</v>
      </c>
      <c r="I100" s="21"/>
    </row>
    <row r="101" spans="1:9" ht="12.75">
      <c r="A101" s="6" t="s">
        <v>60</v>
      </c>
      <c r="B101" s="5">
        <v>687.33</v>
      </c>
      <c r="C101" s="19">
        <v>9.92</v>
      </c>
      <c r="D101" s="19">
        <v>9.78</v>
      </c>
      <c r="E101" s="19"/>
      <c r="F101" s="5"/>
      <c r="G101" s="66">
        <v>17.444923857868023</v>
      </c>
      <c r="H101" s="66">
        <v>19.0925</v>
      </c>
      <c r="I101" s="21"/>
    </row>
    <row r="102" spans="1:9" ht="12.75">
      <c r="A102" s="6" t="s">
        <v>61</v>
      </c>
      <c r="B102" s="5">
        <v>670.63</v>
      </c>
      <c r="C102" s="19">
        <v>10.31</v>
      </c>
      <c r="D102" s="19">
        <v>10.13</v>
      </c>
      <c r="E102" s="19"/>
      <c r="F102" s="5"/>
      <c r="G102" s="66">
        <v>17.08176260825267</v>
      </c>
      <c r="H102" s="66">
        <v>19.21025494127757</v>
      </c>
      <c r="I102" s="21"/>
    </row>
    <row r="103" spans="1:9" ht="12.75">
      <c r="A103" s="6" t="s">
        <v>62</v>
      </c>
      <c r="B103" s="5">
        <v>645.5</v>
      </c>
      <c r="C103" s="19">
        <v>9.39</v>
      </c>
      <c r="D103" s="19">
        <v>8.96</v>
      </c>
      <c r="E103" s="19"/>
      <c r="F103" s="5"/>
      <c r="G103" s="66">
        <v>16.788036410923276</v>
      </c>
      <c r="H103" s="66">
        <v>18.96298472385429</v>
      </c>
      <c r="I103" s="21"/>
    </row>
    <row r="104" spans="1:9" ht="12.75">
      <c r="A104" s="6" t="s">
        <v>63</v>
      </c>
      <c r="B104" s="5">
        <v>615.93</v>
      </c>
      <c r="C104" s="19">
        <v>9.78</v>
      </c>
      <c r="D104" s="19">
        <v>7.13</v>
      </c>
      <c r="E104" s="19"/>
      <c r="F104" s="5"/>
      <c r="G104" s="66">
        <v>16.337665782493367</v>
      </c>
      <c r="H104" s="66">
        <v>18.136925795053003</v>
      </c>
      <c r="I104" s="21"/>
    </row>
    <row r="105" spans="1:9" ht="12.75">
      <c r="A105" s="6" t="s">
        <v>64</v>
      </c>
      <c r="B105" s="5">
        <v>584.41</v>
      </c>
      <c r="C105" s="19">
        <v>9.78</v>
      </c>
      <c r="D105" s="19">
        <v>8.69</v>
      </c>
      <c r="E105" s="19"/>
      <c r="F105" s="5"/>
      <c r="G105" s="66">
        <v>15.915305010893245</v>
      </c>
      <c r="H105" s="66">
        <v>16.61199545196134</v>
      </c>
      <c r="I105" s="21"/>
    </row>
    <row r="106" spans="1:9" ht="12.75">
      <c r="A106" s="6" t="s">
        <v>65</v>
      </c>
      <c r="B106" s="5">
        <v>544.75</v>
      </c>
      <c r="C106" s="19">
        <v>9.5</v>
      </c>
      <c r="D106" s="19">
        <v>9.26</v>
      </c>
      <c r="E106" s="19"/>
      <c r="F106" s="5"/>
      <c r="G106" s="66">
        <v>15.577637975407493</v>
      </c>
      <c r="H106" s="66">
        <v>15.821957595120535</v>
      </c>
      <c r="I106" s="21"/>
    </row>
    <row r="107" spans="1:9" ht="12.75">
      <c r="A107" s="6" t="s">
        <v>66</v>
      </c>
      <c r="B107" s="5">
        <v>500.71</v>
      </c>
      <c r="C107" s="19">
        <v>8.64</v>
      </c>
      <c r="D107" s="19">
        <v>8.88</v>
      </c>
      <c r="E107" s="19"/>
      <c r="F107" s="5"/>
      <c r="G107" s="66">
        <v>15.072546658639373</v>
      </c>
      <c r="H107" s="66">
        <v>15.38279569892473</v>
      </c>
      <c r="I107" s="21"/>
    </row>
    <row r="108" spans="1:9" ht="12.75">
      <c r="A108" s="6" t="s">
        <v>67</v>
      </c>
      <c r="B108" s="5">
        <v>459.27</v>
      </c>
      <c r="C108" s="19">
        <v>8.8</v>
      </c>
      <c r="D108" s="19">
        <v>8.35</v>
      </c>
      <c r="E108" s="19"/>
      <c r="F108" s="5"/>
      <c r="G108" s="66">
        <v>14.465196850393701</v>
      </c>
      <c r="H108" s="66">
        <v>15.008823529411766</v>
      </c>
      <c r="I108" s="21"/>
    </row>
    <row r="109" spans="1:9" ht="12.75">
      <c r="A109" s="6" t="s">
        <v>68</v>
      </c>
      <c r="B109" s="5">
        <v>462.71</v>
      </c>
      <c r="C109" s="19">
        <v>8.03</v>
      </c>
      <c r="D109" s="19">
        <v>7.94</v>
      </c>
      <c r="E109" s="19"/>
      <c r="F109" s="5"/>
      <c r="G109" s="66">
        <v>15.3673198272999</v>
      </c>
      <c r="H109" s="66">
        <v>16.930479326747164</v>
      </c>
      <c r="I109" s="21"/>
    </row>
    <row r="110" spans="1:9" ht="12.75">
      <c r="A110" s="6" t="s">
        <v>69</v>
      </c>
      <c r="B110" s="5">
        <v>444.27</v>
      </c>
      <c r="C110" s="19">
        <v>7.75</v>
      </c>
      <c r="D110" s="19">
        <v>7.38</v>
      </c>
      <c r="E110" s="19"/>
      <c r="F110" s="5"/>
      <c r="G110" s="66">
        <v>15.319655172413793</v>
      </c>
      <c r="H110" s="66">
        <v>17.629761904761903</v>
      </c>
      <c r="I110" s="21"/>
    </row>
    <row r="111" spans="1:9" ht="12.75">
      <c r="A111" s="6" t="s">
        <v>70</v>
      </c>
      <c r="B111" s="5">
        <v>445.77</v>
      </c>
      <c r="C111" s="19">
        <v>7.17</v>
      </c>
      <c r="D111" s="19">
        <v>6.93</v>
      </c>
      <c r="E111" s="19"/>
      <c r="F111" s="5"/>
      <c r="G111" s="66">
        <v>16.023364485981308</v>
      </c>
      <c r="H111" s="66">
        <v>19.62879788639366</v>
      </c>
      <c r="I111" s="21"/>
    </row>
    <row r="112" spans="1:9" ht="12.75">
      <c r="A112" s="6" t="s">
        <v>71</v>
      </c>
      <c r="B112" s="5">
        <v>466.45</v>
      </c>
      <c r="C112" s="19">
        <v>7.16</v>
      </c>
      <c r="D112" s="19">
        <v>5.08</v>
      </c>
      <c r="E112" s="19"/>
      <c r="F112" s="5"/>
      <c r="G112" s="66">
        <v>17.340148698884757</v>
      </c>
      <c r="H112" s="66">
        <v>21.308816811329372</v>
      </c>
      <c r="I112" s="21"/>
    </row>
    <row r="113" spans="1:9" ht="12.75">
      <c r="A113" s="6" t="s">
        <v>72</v>
      </c>
      <c r="B113" s="5">
        <v>458.93</v>
      </c>
      <c r="C113" s="19">
        <v>6.92</v>
      </c>
      <c r="D113" s="19">
        <v>5.81</v>
      </c>
      <c r="E113" s="19"/>
      <c r="F113" s="5"/>
      <c r="G113" s="66">
        <v>18.103747534516764</v>
      </c>
      <c r="H113" s="66">
        <v>22.485546300832926</v>
      </c>
      <c r="I113" s="21"/>
    </row>
    <row r="114" spans="1:9" ht="12.75">
      <c r="A114" s="6" t="s">
        <v>73</v>
      </c>
      <c r="B114" s="5">
        <v>450.53</v>
      </c>
      <c r="C114" s="19">
        <v>6.57</v>
      </c>
      <c r="D114" s="19">
        <v>4.89</v>
      </c>
      <c r="E114" s="19"/>
      <c r="F114" s="5"/>
      <c r="G114" s="66">
        <v>19.130785562632695</v>
      </c>
      <c r="H114" s="66">
        <v>23.30729436109674</v>
      </c>
      <c r="I114" s="21"/>
    </row>
    <row r="115" spans="1:9" ht="12.75">
      <c r="A115" s="6" t="s">
        <v>74</v>
      </c>
      <c r="B115" s="5">
        <v>451.67</v>
      </c>
      <c r="C115" s="19">
        <v>6.25</v>
      </c>
      <c r="D115" s="19">
        <v>6.11</v>
      </c>
      <c r="E115" s="19"/>
      <c r="F115" s="5"/>
      <c r="G115" s="66">
        <v>20.35466426318161</v>
      </c>
      <c r="H115" s="66">
        <v>22.765625</v>
      </c>
      <c r="I115" s="21"/>
    </row>
    <row r="116" spans="1:9" ht="12.75">
      <c r="A116" s="6" t="s">
        <v>75</v>
      </c>
      <c r="B116" s="5">
        <v>435.71</v>
      </c>
      <c r="C116" s="19">
        <v>5.61</v>
      </c>
      <c r="D116" s="19">
        <v>3.6</v>
      </c>
      <c r="E116" s="19"/>
      <c r="F116" s="5"/>
      <c r="G116" s="66">
        <v>20.877335888835646</v>
      </c>
      <c r="H116" s="66">
        <v>22.823991618648506</v>
      </c>
      <c r="I116" s="21"/>
    </row>
    <row r="117" spans="1:9" ht="12.75">
      <c r="A117" s="6" t="s">
        <v>76</v>
      </c>
      <c r="B117" s="5">
        <v>417.8</v>
      </c>
      <c r="C117" s="19">
        <v>5.12</v>
      </c>
      <c r="D117" s="19">
        <v>4.73</v>
      </c>
      <c r="E117" s="19"/>
      <c r="F117" s="5"/>
      <c r="G117" s="66">
        <v>21.005530417295123</v>
      </c>
      <c r="H117" s="66">
        <v>23.15964523281596</v>
      </c>
      <c r="I117" s="21"/>
    </row>
    <row r="118" spans="1:9" ht="12.75">
      <c r="A118" s="6" t="s">
        <v>77</v>
      </c>
      <c r="B118" s="5">
        <v>408.14</v>
      </c>
      <c r="C118" s="19">
        <v>5.21</v>
      </c>
      <c r="D118" s="19">
        <v>5.4</v>
      </c>
      <c r="E118" s="19"/>
      <c r="F118" s="5"/>
      <c r="G118" s="66">
        <v>20.530181086519114</v>
      </c>
      <c r="H118" s="66">
        <v>23.937829912023453</v>
      </c>
      <c r="I118" s="21"/>
    </row>
    <row r="119" spans="1:9" ht="12.75">
      <c r="A119" s="6" t="s">
        <v>78</v>
      </c>
      <c r="B119" s="5">
        <v>403.69</v>
      </c>
      <c r="C119" s="19">
        <v>4.93</v>
      </c>
      <c r="D119" s="19">
        <v>5.36</v>
      </c>
      <c r="E119" s="19"/>
      <c r="F119" s="5"/>
      <c r="G119" s="66">
        <v>20.744604316546766</v>
      </c>
      <c r="H119" s="66">
        <v>24.93452748610253</v>
      </c>
      <c r="I119" s="21"/>
    </row>
    <row r="120" spans="1:9" ht="12.75">
      <c r="A120" s="6" t="s">
        <v>79</v>
      </c>
      <c r="B120" s="5">
        <v>417.09</v>
      </c>
      <c r="C120" s="19">
        <v>4.63</v>
      </c>
      <c r="D120" s="19">
        <v>2.55</v>
      </c>
      <c r="E120" s="19"/>
      <c r="F120" s="5"/>
      <c r="G120" s="66">
        <v>21.610880829015542</v>
      </c>
      <c r="H120" s="66">
        <v>26.117094552285536</v>
      </c>
      <c r="I120" s="21"/>
    </row>
    <row r="121" spans="1:9" ht="12.75">
      <c r="A121" s="6" t="s">
        <v>80</v>
      </c>
      <c r="B121" s="5">
        <v>387.86</v>
      </c>
      <c r="C121" s="19">
        <v>5.11</v>
      </c>
      <c r="D121" s="19">
        <v>3.74</v>
      </c>
      <c r="E121" s="19"/>
      <c r="F121" s="5"/>
      <c r="G121" s="66">
        <v>19.708333333333336</v>
      </c>
      <c r="H121" s="66">
        <v>21.765432098765434</v>
      </c>
      <c r="I121" s="21"/>
    </row>
    <row r="122" spans="1:9" ht="12.75">
      <c r="A122" s="6" t="s">
        <v>81</v>
      </c>
      <c r="B122" s="5">
        <v>371.16</v>
      </c>
      <c r="C122" s="19">
        <v>4.79</v>
      </c>
      <c r="D122" s="19">
        <v>4.54</v>
      </c>
      <c r="E122" s="19"/>
      <c r="F122" s="5"/>
      <c r="G122" s="66">
        <v>18.070107108081793</v>
      </c>
      <c r="H122" s="66">
        <v>19.122102009273572</v>
      </c>
      <c r="I122" s="21"/>
    </row>
    <row r="123" spans="1:9" ht="12.75">
      <c r="A123" s="6" t="s">
        <v>82</v>
      </c>
      <c r="B123" s="5">
        <v>375.22</v>
      </c>
      <c r="C123" s="19">
        <v>4.77</v>
      </c>
      <c r="D123" s="19">
        <v>5.14</v>
      </c>
      <c r="E123" s="19"/>
      <c r="F123" s="5"/>
      <c r="G123" s="66">
        <v>17.204034846400734</v>
      </c>
      <c r="H123" s="66">
        <v>17.91881566380134</v>
      </c>
      <c r="I123" s="21"/>
    </row>
    <row r="124" spans="1:9" ht="12.75">
      <c r="A124" s="6" t="s">
        <v>83</v>
      </c>
      <c r="B124" s="5">
        <v>330.22</v>
      </c>
      <c r="C124" s="19">
        <v>5.01</v>
      </c>
      <c r="D124" s="19">
        <v>4.4</v>
      </c>
      <c r="E124" s="19"/>
      <c r="F124" s="5"/>
      <c r="G124" s="66">
        <v>14.579249448123623</v>
      </c>
      <c r="H124" s="66">
        <v>15.474226804123713</v>
      </c>
      <c r="I124" s="21"/>
    </row>
    <row r="125" spans="1:9" ht="12.75">
      <c r="A125" s="6" t="s">
        <v>84</v>
      </c>
      <c r="B125" s="5">
        <v>306.05</v>
      </c>
      <c r="C125" s="19">
        <v>5.97</v>
      </c>
      <c r="D125" s="19">
        <v>5.33</v>
      </c>
      <c r="E125" s="19"/>
      <c r="F125" s="5"/>
      <c r="G125" s="66">
        <v>13.03449744463373</v>
      </c>
      <c r="H125" s="66">
        <v>14.077736890524378</v>
      </c>
      <c r="I125" s="21"/>
    </row>
    <row r="126" spans="1:9" ht="12.75">
      <c r="A126" s="6" t="s">
        <v>85</v>
      </c>
      <c r="B126" s="5">
        <v>358.02</v>
      </c>
      <c r="C126" s="19">
        <v>6.06</v>
      </c>
      <c r="D126" s="19">
        <v>6.07</v>
      </c>
      <c r="E126" s="19"/>
      <c r="F126" s="5"/>
      <c r="G126" s="66">
        <v>15.532321041214752</v>
      </c>
      <c r="H126" s="66">
        <v>16.840075258701788</v>
      </c>
      <c r="I126" s="21"/>
    </row>
    <row r="127" spans="1:9" ht="12.75">
      <c r="A127" s="6" t="s">
        <v>86</v>
      </c>
      <c r="B127" s="5">
        <v>339.94</v>
      </c>
      <c r="C127" s="19">
        <v>5.61</v>
      </c>
      <c r="D127" s="19">
        <v>5.54</v>
      </c>
      <c r="E127" s="19"/>
      <c r="F127" s="5"/>
      <c r="G127" s="66">
        <v>14.453231292517007</v>
      </c>
      <c r="H127" s="66">
        <v>15.687125057683431</v>
      </c>
      <c r="I127" s="21"/>
    </row>
    <row r="128" spans="1:9" ht="12.75">
      <c r="A128" s="6" t="s">
        <v>87</v>
      </c>
      <c r="B128" s="5">
        <v>353.4</v>
      </c>
      <c r="C128" s="19">
        <v>5.84</v>
      </c>
      <c r="D128" s="19">
        <v>4.8</v>
      </c>
      <c r="E128" s="19"/>
      <c r="F128" s="5"/>
      <c r="G128" s="66">
        <v>14.53125</v>
      </c>
      <c r="H128" s="66">
        <v>15.45255793616091</v>
      </c>
      <c r="I128" s="21"/>
    </row>
    <row r="129" spans="1:9" ht="12.75">
      <c r="A129" s="6" t="s">
        <v>88</v>
      </c>
      <c r="B129" s="5">
        <v>349.15</v>
      </c>
      <c r="C129" s="19">
        <v>5.54</v>
      </c>
      <c r="D129" s="19">
        <v>4.85</v>
      </c>
      <c r="E129" s="19"/>
      <c r="F129" s="5"/>
      <c r="G129" s="66">
        <v>14.05030181086519</v>
      </c>
      <c r="H129" s="66">
        <v>14.73828619670747</v>
      </c>
      <c r="I129" s="21"/>
    </row>
    <row r="130" spans="1:9" ht="12.75">
      <c r="A130" s="6" t="s">
        <v>89</v>
      </c>
      <c r="B130" s="5">
        <v>317.98</v>
      </c>
      <c r="C130" s="19">
        <v>6.53</v>
      </c>
      <c r="D130" s="19">
        <v>6.48</v>
      </c>
      <c r="E130" s="19"/>
      <c r="F130" s="5"/>
      <c r="G130" s="66">
        <v>12.45515080297689</v>
      </c>
      <c r="H130" s="66">
        <v>12.608247422680414</v>
      </c>
      <c r="I130" s="21"/>
    </row>
    <row r="131" spans="1:9" ht="12.75">
      <c r="A131" s="6" t="s">
        <v>90</v>
      </c>
      <c r="B131" s="5">
        <v>294.87</v>
      </c>
      <c r="C131" s="19">
        <v>6.41</v>
      </c>
      <c r="D131" s="19">
        <v>6.74</v>
      </c>
      <c r="E131" s="19"/>
      <c r="F131" s="5"/>
      <c r="G131" s="66">
        <v>11.77125748502994</v>
      </c>
      <c r="H131" s="66">
        <v>11.813701923076925</v>
      </c>
      <c r="I131" s="21"/>
    </row>
    <row r="132" spans="1:9" ht="12.75">
      <c r="A132" s="6" t="s">
        <v>91</v>
      </c>
      <c r="B132" s="5">
        <v>277.72</v>
      </c>
      <c r="C132" s="19">
        <v>6.37</v>
      </c>
      <c r="D132" s="19">
        <v>5.62</v>
      </c>
      <c r="E132" s="19"/>
      <c r="F132" s="5"/>
      <c r="G132" s="66">
        <v>11.514096185737978</v>
      </c>
      <c r="H132" s="66">
        <v>11.693473684210527</v>
      </c>
      <c r="I132" s="21"/>
    </row>
    <row r="133" spans="1:9" ht="12.75">
      <c r="A133" s="6" t="s">
        <v>92</v>
      </c>
      <c r="B133" s="5">
        <v>271.91</v>
      </c>
      <c r="C133" s="19">
        <v>6.22</v>
      </c>
      <c r="D133" s="19">
        <v>6.38</v>
      </c>
      <c r="E133" s="19"/>
      <c r="F133" s="5"/>
      <c r="G133" s="67" t="s">
        <v>133</v>
      </c>
      <c r="H133" s="67"/>
      <c r="I133" s="5"/>
    </row>
    <row r="134" spans="1:9" ht="12.75">
      <c r="A134" s="6" t="s">
        <v>93</v>
      </c>
      <c r="B134" s="5">
        <v>273.5</v>
      </c>
      <c r="C134" s="19">
        <v>6.05</v>
      </c>
      <c r="D134" s="19">
        <v>6.22</v>
      </c>
      <c r="E134" s="19"/>
      <c r="F134" s="5"/>
      <c r="G134" s="5"/>
      <c r="H134" s="5"/>
      <c r="I134" s="5"/>
    </row>
    <row r="135" spans="1:9" ht="12.75">
      <c r="A135" s="6" t="s">
        <v>94</v>
      </c>
      <c r="B135" s="5">
        <v>258.89</v>
      </c>
      <c r="C135" s="19">
        <v>5.48</v>
      </c>
      <c r="D135" s="19">
        <v>5.53</v>
      </c>
      <c r="E135" s="19"/>
      <c r="F135" s="5"/>
      <c r="G135" s="5"/>
      <c r="H135" s="5"/>
      <c r="I135" s="5"/>
    </row>
    <row r="137" spans="1:2" ht="12.75">
      <c r="A137" s="6" t="s">
        <v>161</v>
      </c>
      <c r="B137" t="s">
        <v>162</v>
      </c>
    </row>
    <row r="138" spans="1:2" ht="12.75">
      <c r="A138" s="6" t="s">
        <v>163</v>
      </c>
      <c r="B138" t="s">
        <v>164</v>
      </c>
    </row>
    <row r="139" spans="1:2" ht="12.75">
      <c r="A139" s="6" t="s">
        <v>165</v>
      </c>
      <c r="B139" t="s">
        <v>166</v>
      </c>
    </row>
    <row r="140" spans="1:2" ht="12.75">
      <c r="A140" s="6" t="s">
        <v>167</v>
      </c>
      <c r="B140" t="s">
        <v>168</v>
      </c>
    </row>
    <row r="141" ht="12.75">
      <c r="A141" s="6"/>
    </row>
    <row r="142" spans="1:8" ht="12.75">
      <c r="A142" s="6" t="s">
        <v>169</v>
      </c>
      <c r="B142" s="5"/>
      <c r="C142" s="5"/>
      <c r="D142" s="5"/>
      <c r="E142" s="5"/>
      <c r="F142" s="5"/>
      <c r="G142" s="5"/>
      <c r="H142" s="5"/>
    </row>
    <row r="143" spans="1:8" ht="12.75">
      <c r="A143" s="6" t="s">
        <v>170</v>
      </c>
      <c r="B143" s="5"/>
      <c r="C143" s="5"/>
      <c r="D143" s="5"/>
      <c r="E143" s="5"/>
      <c r="F143" s="5"/>
      <c r="G143" s="5"/>
      <c r="H143" s="5"/>
    </row>
    <row r="144" spans="1:8" ht="12.75">
      <c r="A144" s="6" t="s">
        <v>171</v>
      </c>
      <c r="B144" s="5"/>
      <c r="C144" s="5"/>
      <c r="D144" s="5"/>
      <c r="E144" s="5"/>
      <c r="F144" s="5"/>
      <c r="G144" s="5"/>
      <c r="H144" s="5"/>
    </row>
    <row r="145" spans="1:8" ht="12.75">
      <c r="A145" s="6" t="s">
        <v>172</v>
      </c>
      <c r="B145" s="5"/>
      <c r="C145" s="5"/>
      <c r="D145" s="5"/>
      <c r="E145" s="5"/>
      <c r="F145" s="5"/>
      <c r="G145" s="5"/>
      <c r="H145" s="5"/>
    </row>
    <row r="146" spans="1:8" s="16" customFormat="1" ht="12.75">
      <c r="A146" s="84"/>
      <c r="B146" s="84"/>
      <c r="C146" s="84"/>
      <c r="D146" s="53"/>
      <c r="E146" s="84"/>
      <c r="F146" s="84"/>
      <c r="G146" s="84"/>
      <c r="H146" s="84"/>
    </row>
    <row r="147" spans="1:8" s="16" customFormat="1" ht="12.75">
      <c r="A147" s="84"/>
      <c r="B147" s="84"/>
      <c r="C147" s="84"/>
      <c r="D147" s="53"/>
      <c r="E147" s="84"/>
      <c r="F147" s="84"/>
      <c r="G147" s="84"/>
      <c r="H147" s="84"/>
    </row>
  </sheetData>
  <sheetProtection/>
  <hyperlinks>
    <hyperlink ref="I25" r:id="rId1" display="www.marketattributes.standardandpoors.com"/>
    <hyperlink ref="E25" r:id="rId2" display="howard_silverblatt@standardandpoors.com"/>
  </hyperlinks>
  <printOptions/>
  <pageMargins left="0.25" right="0.25" top="0.25" bottom="0.25" header="0.5" footer="0.5"/>
  <pageSetup horizontalDpi="600" verticalDpi="600" orientation="landscape" scale="8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abc123</dc:creator>
  <cp:keywords/>
  <dc:description/>
  <cp:lastModifiedBy>Napier, Heather  (KYOAG)</cp:lastModifiedBy>
  <dcterms:created xsi:type="dcterms:W3CDTF">2010-02-16T15:52:42Z</dcterms:created>
  <dcterms:modified xsi:type="dcterms:W3CDTF">2012-10-24T16:04:31Z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