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2" windowWidth="20256" windowHeight="11280" activeTab="4"/>
  </bookViews>
  <sheets>
    <sheet name="Summary" sheetId="2" r:id="rId1"/>
    <sheet name="LGE" sheetId="9" r:id="rId2"/>
    <sheet name="Corrected CSR Credits" sheetId="5" r:id="rId3"/>
    <sheet name="12CP" sheetId="6" r:id="rId4"/>
    <sheet name="PJM5CP" sheetId="10" r:id="rId5"/>
  </sheets>
  <definedNames>
    <definedName name="\\" localSheetId="3" hidden="1">#REF!</definedName>
    <definedName name="\\" localSheetId="2" hidden="1">#REF!</definedName>
    <definedName name="\\" localSheetId="1" hidden="1">#REF!</definedName>
    <definedName name="\\" localSheetId="4" hidden="1">#REF!</definedName>
    <definedName name="\\" localSheetId="0" hidden="1">#REF!</definedName>
    <definedName name="\\" hidden="1">#REF!</definedName>
    <definedName name="\\\" localSheetId="3" hidden="1">#REF!</definedName>
    <definedName name="\\\" localSheetId="2" hidden="1">#REF!</definedName>
    <definedName name="\\\" localSheetId="1" hidden="1">#REF!</definedName>
    <definedName name="\\\" localSheetId="4" hidden="1">#REF!</definedName>
    <definedName name="\\\" localSheetId="0" hidden="1">#REF!</definedName>
    <definedName name="\\\" hidden="1">#REF!</definedName>
    <definedName name="\\\\" localSheetId="3" hidden="1">#REF!</definedName>
    <definedName name="\\\\" localSheetId="2" hidden="1">#REF!</definedName>
    <definedName name="\\\\" localSheetId="1" hidden="1">#REF!</definedName>
    <definedName name="\\\\" localSheetId="4" hidden="1">#REF!</definedName>
    <definedName name="\\\\" localSheetId="0" hidden="1">#REF!</definedName>
    <definedName name="\\\\" hidden="1">#REF!</definedName>
    <definedName name="__123Graph_A" localSheetId="3" hidden="1">#REF!</definedName>
    <definedName name="__123Graph_A" localSheetId="2" hidden="1">#REF!</definedName>
    <definedName name="__123Graph_A" localSheetId="1" hidden="1">#REF!</definedName>
    <definedName name="__123Graph_A" localSheetId="4" hidden="1">#REF!</definedName>
    <definedName name="__123Graph_A" localSheetId="0" hidden="1">#REF!</definedName>
    <definedName name="__123Graph_A" hidden="1">#REF!</definedName>
    <definedName name="__123Graph_B" localSheetId="3" hidden="1">#REF!</definedName>
    <definedName name="__123Graph_B" localSheetId="2" hidden="1">#REF!</definedName>
    <definedName name="__123Graph_B" localSheetId="1" hidden="1">#REF!</definedName>
    <definedName name="__123Graph_B" localSheetId="4" hidden="1">#REF!</definedName>
    <definedName name="__123Graph_B" localSheetId="0" hidden="1">#REF!</definedName>
    <definedName name="__123Graph_B" hidden="1">#REF!</definedName>
    <definedName name="__123Graph_C" localSheetId="3" hidden="1">#REF!</definedName>
    <definedName name="__123Graph_C" localSheetId="2" hidden="1">#REF!</definedName>
    <definedName name="__123Graph_C" localSheetId="1" hidden="1">#REF!</definedName>
    <definedName name="__123Graph_C" localSheetId="4" hidden="1">#REF!</definedName>
    <definedName name="__123Graph_C" localSheetId="0" hidden="1">#REF!</definedName>
    <definedName name="__123Graph_C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localSheetId="4" hidden="1">#REF!</definedName>
    <definedName name="__123Graph_D" localSheetId="0" hidden="1">#REF!</definedName>
    <definedName name="__123Graph_D" hidden="1">#REF!</definedName>
    <definedName name="__123Graph_E" localSheetId="3" hidden="1">#REF!</definedName>
    <definedName name="__123Graph_E" localSheetId="2" hidden="1">#REF!</definedName>
    <definedName name="__123Graph_E" localSheetId="1" hidden="1">#REF!</definedName>
    <definedName name="__123Graph_E" localSheetId="4" hidden="1">#REF!</definedName>
    <definedName name="__123Graph_E" localSheetId="0" hidden="1">#REF!</definedName>
    <definedName name="__123Graph_E" hidden="1">#REF!</definedName>
    <definedName name="__123Graph_F" localSheetId="3" hidden="1">#REF!</definedName>
    <definedName name="__123Graph_F" localSheetId="2" hidden="1">#REF!</definedName>
    <definedName name="__123Graph_F" localSheetId="1" hidden="1">#REF!</definedName>
    <definedName name="__123Graph_F" localSheetId="4" hidden="1">#REF!</definedName>
    <definedName name="__123Graph_F" localSheetId="0" hidden="1">#REF!</definedName>
    <definedName name="__123Graph_F" hidden="1">#REF!</definedName>
    <definedName name="__123Graph_X" localSheetId="3" hidden="1">#REF!</definedName>
    <definedName name="__123Graph_X" localSheetId="2" hidden="1">#REF!</definedName>
    <definedName name="__123Graph_X" localSheetId="1" hidden="1">#REF!</definedName>
    <definedName name="__123Graph_X" localSheetId="4" hidden="1">#REF!</definedName>
    <definedName name="__123Graph_X" localSheetId="0" hidden="1">#REF!</definedName>
    <definedName name="__123Graph_X" hidden="1">#REF!</definedName>
    <definedName name="_Order1" hidden="1">0</definedName>
    <definedName name="_Order2" hidden="1">0</definedName>
    <definedName name="Choices_Wrapper">[0]!Choices_Wrapper</definedName>
    <definedName name="Comp">[0]!Comp</definedName>
    <definedName name="FORECAST">"'IFPSReport'!R5C3:R5C14"</definedName>
    <definedName name="test">[0]!test</definedName>
  </definedNames>
  <calcPr calcId="125725" calcOnSave="0"/>
</workbook>
</file>

<file path=xl/calcChain.xml><?xml version="1.0" encoding="utf-8"?>
<calcChain xmlns="http://schemas.openxmlformats.org/spreadsheetml/2006/main">
  <c r="G68" i="2"/>
  <c r="E68" l="1"/>
  <c r="E67"/>
  <c r="E66"/>
  <c r="E65"/>
  <c r="E64"/>
  <c r="E63"/>
  <c r="E62"/>
  <c r="E61"/>
  <c r="E60"/>
  <c r="E59"/>
  <c r="E58"/>
  <c r="E57"/>
  <c r="E56"/>
  <c r="E55"/>
  <c r="E54"/>
  <c r="E53"/>
  <c r="E52"/>
  <c r="E49"/>
  <c r="E48"/>
  <c r="E47"/>
  <c r="E46"/>
  <c r="E45"/>
  <c r="E44"/>
  <c r="E43"/>
  <c r="E42"/>
  <c r="E41"/>
  <c r="E40"/>
  <c r="E39"/>
  <c r="E38"/>
  <c r="E37"/>
  <c r="E36"/>
  <c r="E35"/>
  <c r="E34"/>
  <c r="E33"/>
  <c r="E23"/>
  <c r="E22"/>
  <c r="E21"/>
  <c r="E20"/>
  <c r="E18"/>
  <c r="E27"/>
  <c r="E26"/>
  <c r="E17"/>
  <c r="E16"/>
  <c r="E15"/>
  <c r="E14"/>
  <c r="E12"/>
  <c r="E13"/>
  <c r="E11"/>
  <c r="E10"/>
  <c r="E9"/>
  <c r="E8"/>
  <c r="E19" l="1"/>
  <c r="D23" i="10"/>
  <c r="F23" s="1"/>
  <c r="D22"/>
  <c r="F22" s="1"/>
  <c r="H20"/>
  <c r="E20"/>
  <c r="C20"/>
  <c r="D21"/>
  <c r="I20"/>
  <c r="B20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I24"/>
  <c r="H24"/>
  <c r="E24"/>
  <c r="C24"/>
  <c r="B24"/>
  <c r="C23" i="2"/>
  <c r="C22"/>
  <c r="C21"/>
  <c r="C20"/>
  <c r="C18"/>
  <c r="C27"/>
  <c r="C26"/>
  <c r="C17"/>
  <c r="C16"/>
  <c r="G16" s="1"/>
  <c r="C15"/>
  <c r="G15" s="1"/>
  <c r="C14"/>
  <c r="G14" s="1"/>
  <c r="C12"/>
  <c r="C13"/>
  <c r="C11"/>
  <c r="C10"/>
  <c r="C9"/>
  <c r="C8"/>
  <c r="B23"/>
  <c r="B22"/>
  <c r="B21"/>
  <c r="B20"/>
  <c r="B18"/>
  <c r="B27"/>
  <c r="B26"/>
  <c r="B17"/>
  <c r="B16"/>
  <c r="B15"/>
  <c r="B14"/>
  <c r="B12"/>
  <c r="B13"/>
  <c r="B11"/>
  <c r="B10"/>
  <c r="B9"/>
  <c r="B8"/>
  <c r="D68"/>
  <c r="C68"/>
  <c r="B68"/>
  <c r="D67"/>
  <c r="C67"/>
  <c r="B67"/>
  <c r="D66"/>
  <c r="C66"/>
  <c r="B66"/>
  <c r="D65"/>
  <c r="C65"/>
  <c r="B65"/>
  <c r="D64"/>
  <c r="C64"/>
  <c r="B64"/>
  <c r="D63"/>
  <c r="C63"/>
  <c r="B63"/>
  <c r="D62"/>
  <c r="C62"/>
  <c r="B62"/>
  <c r="D61"/>
  <c r="C61"/>
  <c r="B61"/>
  <c r="D60"/>
  <c r="C60"/>
  <c r="B60"/>
  <c r="D59"/>
  <c r="C59"/>
  <c r="B59"/>
  <c r="D58"/>
  <c r="C58"/>
  <c r="B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23" i="9"/>
  <c r="F23" s="1"/>
  <c r="D22"/>
  <c r="F22" s="1"/>
  <c r="I20"/>
  <c r="B20"/>
  <c r="H20"/>
  <c r="E20"/>
  <c r="C20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I24"/>
  <c r="H24"/>
  <c r="E24"/>
  <c r="C24"/>
  <c r="B24"/>
  <c r="F21" i="10" l="1"/>
  <c r="D20"/>
  <c r="F20" s="1"/>
  <c r="D8"/>
  <c r="D21" i="9"/>
  <c r="D8"/>
  <c r="D24" i="10" l="1"/>
  <c r="F24" s="1"/>
  <c r="F8"/>
  <c r="D20" i="9"/>
  <c r="F20" s="1"/>
  <c r="F21"/>
  <c r="D24"/>
  <c r="F24" s="1"/>
  <c r="F8"/>
  <c r="D23" i="2" l="1"/>
  <c r="G23" s="1"/>
  <c r="D22"/>
  <c r="G22" s="1"/>
  <c r="D21"/>
  <c r="G21" s="1"/>
  <c r="H21" s="1"/>
  <c r="D20"/>
  <c r="G20" s="1"/>
  <c r="D18"/>
  <c r="G18" s="1"/>
  <c r="H18" s="1"/>
  <c r="D27"/>
  <c r="D26"/>
  <c r="D17"/>
  <c r="G17" s="1"/>
  <c r="D16"/>
  <c r="D15"/>
  <c r="D14"/>
  <c r="D12"/>
  <c r="G12" s="1"/>
  <c r="D13"/>
  <c r="G13" s="1"/>
  <c r="H13" s="1"/>
  <c r="D11"/>
  <c r="G11" s="1"/>
  <c r="D10"/>
  <c r="G10" s="1"/>
  <c r="H10" s="1"/>
  <c r="D9"/>
  <c r="G9" s="1"/>
  <c r="D8"/>
  <c r="G8" s="1"/>
  <c r="H8" s="1"/>
  <c r="D23" i="6"/>
  <c r="F23" s="1"/>
  <c r="D22"/>
  <c r="F22" s="1"/>
  <c r="D21"/>
  <c r="I20"/>
  <c r="H20"/>
  <c r="E20"/>
  <c r="C20"/>
  <c r="B20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I24"/>
  <c r="H24"/>
  <c r="E24"/>
  <c r="C24"/>
  <c r="B24"/>
  <c r="D23" i="5"/>
  <c r="F23" s="1"/>
  <c r="D22"/>
  <c r="F22" s="1"/>
  <c r="D21"/>
  <c r="I20"/>
  <c r="H20"/>
  <c r="E20"/>
  <c r="C20"/>
  <c r="B20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I24"/>
  <c r="H24"/>
  <c r="E24"/>
  <c r="C24"/>
  <c r="B24"/>
  <c r="D19" i="2" l="1"/>
  <c r="G19" s="1"/>
  <c r="H19" s="1"/>
  <c r="H23"/>
  <c r="H15"/>
  <c r="H16"/>
  <c r="H14"/>
  <c r="H9"/>
  <c r="H11"/>
  <c r="H12"/>
  <c r="H17"/>
  <c r="H20"/>
  <c r="H22"/>
  <c r="F21" i="6"/>
  <c r="D20"/>
  <c r="F20" s="1"/>
  <c r="D8"/>
  <c r="F21" i="5"/>
  <c r="D20"/>
  <c r="F20" s="1"/>
  <c r="D8"/>
  <c r="D24" i="6" l="1"/>
  <c r="F24" s="1"/>
  <c r="F8"/>
  <c r="D24" i="5"/>
  <c r="F24" s="1"/>
  <c r="F8"/>
</calcChain>
</file>

<file path=xl/sharedStrings.xml><?xml version="1.0" encoding="utf-8"?>
<sst xmlns="http://schemas.openxmlformats.org/spreadsheetml/2006/main" count="174" uniqueCount="54">
  <si>
    <t>Louisville Gas and Electric Company</t>
  </si>
  <si>
    <t xml:space="preserve">Operating </t>
  </si>
  <si>
    <t>Operating</t>
  </si>
  <si>
    <t>Revenue</t>
  </si>
  <si>
    <t>Expenses</t>
  </si>
  <si>
    <t>Margin</t>
  </si>
  <si>
    <t>Rate Base</t>
  </si>
  <si>
    <t>ROR</t>
  </si>
  <si>
    <t>Residential Rate RS</t>
  </si>
  <si>
    <t>General Service Rate GS</t>
  </si>
  <si>
    <t>Power Service Primary Rate PS</t>
  </si>
  <si>
    <t>Power Service Secondary Rate PS</t>
  </si>
  <si>
    <t>TOD Primary Lines</t>
  </si>
  <si>
    <t>TOD Secondary</t>
  </si>
  <si>
    <t>Industrial TOD Rate ITOD Primary Subs</t>
  </si>
  <si>
    <t>Retail Transmission Servive Rate RTS</t>
  </si>
  <si>
    <t>Fort Knox</t>
  </si>
  <si>
    <t>Louisville Water Company</t>
  </si>
  <si>
    <t>Lighting</t>
  </si>
  <si>
    <t>Lighting Rate RLS &amp; LS</t>
  </si>
  <si>
    <t>Lighting Rate LE</t>
  </si>
  <si>
    <t>Lighting Rate TLE</t>
  </si>
  <si>
    <t>Summary of Adjusted Rates of Return by Class</t>
  </si>
  <si>
    <t>LGE</t>
  </si>
  <si>
    <t>BIP Production and Transmission Allocation - Corrected CSR Credit</t>
  </si>
  <si>
    <t>Increase to</t>
  </si>
  <si>
    <t>Equal ROR</t>
  </si>
  <si>
    <t>Req. ROR</t>
  </si>
  <si>
    <t>12 CP Production and Transmission Allocation</t>
  </si>
  <si>
    <t>12 CP</t>
  </si>
  <si>
    <t>5 CP</t>
  </si>
  <si>
    <t>Increase to Equal ROR</t>
  </si>
  <si>
    <t>BIP Production and Transmission Allocation - As Filed</t>
  </si>
  <si>
    <t>Increase to Requested ROR</t>
  </si>
  <si>
    <t>Adjusted Rates of Return</t>
  </si>
  <si>
    <t>5 Highest Peaks Production and Transmission Allocation</t>
  </si>
  <si>
    <t>PJM</t>
  </si>
  <si>
    <t>Proposed</t>
  </si>
  <si>
    <t>Special Contracts</t>
  </si>
  <si>
    <t>Total System</t>
  </si>
  <si>
    <t xml:space="preserve">Residential </t>
  </si>
  <si>
    <t>General Service</t>
  </si>
  <si>
    <t>Power Service Sec</t>
  </si>
  <si>
    <t>Power Service Pri</t>
  </si>
  <si>
    <t xml:space="preserve">Retail Transmission Service </t>
  </si>
  <si>
    <t>Comparison of Corrected BIP and Alternative Class Cost of Service Studies</t>
  </si>
  <si>
    <t>Corrected</t>
  </si>
  <si>
    <t>As-Filed</t>
  </si>
  <si>
    <t>BIP</t>
  </si>
  <si>
    <t>Average*</t>
  </si>
  <si>
    <t>Index</t>
  </si>
  <si>
    <t>Table 4</t>
  </si>
  <si>
    <t>LGE BIP</t>
  </si>
  <si>
    <t>* Average of Corrected BIP, 12 CP and PJM 5 CP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</si>
</sst>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_);_(* \(#,##0.000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\ ;\(&quot;$&quot;#,##0\)"/>
    <numFmt numFmtId="168" formatCode="_([$€-2]* #,##0.00_);_([$€-2]* \(#,##0.00\);_([$€-2]* &quot;-&quot;??_)"/>
  </numFmts>
  <fonts count="28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>
      <alignment horizontal="left"/>
    </xf>
    <xf numFmtId="0" fontId="7" fillId="2" borderId="0">
      <alignment horizontal="right"/>
    </xf>
    <xf numFmtId="0" fontId="8" fillId="3" borderId="0">
      <alignment horizontal="center"/>
    </xf>
    <xf numFmtId="0" fontId="7" fillId="2" borderId="0">
      <alignment horizontal="right"/>
    </xf>
    <xf numFmtId="0" fontId="9" fillId="3" borderId="0">
      <alignment horizontal="left"/>
    </xf>
    <xf numFmtId="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 applyProtection="0"/>
    <xf numFmtId="0" fontId="11" fillId="0" borderId="0" applyProtection="0"/>
    <xf numFmtId="0" fontId="12" fillId="0" borderId="0" applyProtection="0"/>
    <xf numFmtId="0" fontId="13" fillId="0" borderId="0" applyProtection="0"/>
    <xf numFmtId="0" fontId="10" fillId="0" borderId="0" applyProtection="0"/>
    <xf numFmtId="0" fontId="5" fillId="0" borderId="0" applyProtection="0"/>
    <xf numFmtId="0" fontId="14" fillId="0" borderId="0" applyProtection="0"/>
    <xf numFmtId="2" fontId="10" fillId="0" borderId="0" applyFont="0" applyFill="0" applyBorder="0" applyAlignment="0" applyProtection="0"/>
    <xf numFmtId="0" fontId="6" fillId="2" borderId="0">
      <alignment horizontal="left"/>
    </xf>
    <xf numFmtId="0" fontId="15" fillId="3" borderId="0">
      <alignment horizontal="left"/>
    </xf>
    <xf numFmtId="41" fontId="16" fillId="0" borderId="0"/>
    <xf numFmtId="4" fontId="17" fillId="4" borderId="0">
      <alignment horizontal="right"/>
    </xf>
    <xf numFmtId="0" fontId="18" fillId="4" borderId="0">
      <alignment horizontal="center" vertical="center"/>
    </xf>
    <xf numFmtId="0" fontId="15" fillId="4" borderId="3"/>
    <xf numFmtId="0" fontId="18" fillId="4" borderId="0" applyBorder="0">
      <alignment horizontal="centerContinuous"/>
    </xf>
    <xf numFmtId="0" fontId="19" fillId="4" borderId="0" applyBorder="0">
      <alignment horizontal="centerContinuous"/>
    </xf>
    <xf numFmtId="0" fontId="15" fillId="5" borderId="0">
      <alignment horizontal="center"/>
    </xf>
    <xf numFmtId="49" fontId="20" fillId="3" borderId="0">
      <alignment horizontal="center"/>
    </xf>
    <xf numFmtId="0" fontId="7" fillId="2" borderId="0">
      <alignment horizontal="center"/>
    </xf>
    <xf numFmtId="0" fontId="7" fillId="2" borderId="0">
      <alignment horizontal="centerContinuous"/>
    </xf>
    <xf numFmtId="0" fontId="21" fillId="3" borderId="0">
      <alignment horizontal="left"/>
    </xf>
    <xf numFmtId="49" fontId="21" fillId="3" borderId="0">
      <alignment horizontal="center"/>
    </xf>
    <xf numFmtId="0" fontId="6" fillId="2" borderId="0">
      <alignment horizontal="left"/>
    </xf>
    <xf numFmtId="49" fontId="21" fillId="3" borderId="0">
      <alignment horizontal="left"/>
    </xf>
    <xf numFmtId="0" fontId="6" fillId="2" borderId="0">
      <alignment horizontal="centerContinuous"/>
    </xf>
    <xf numFmtId="0" fontId="6" fillId="2" borderId="0">
      <alignment horizontal="right"/>
    </xf>
    <xf numFmtId="49" fontId="15" fillId="3" borderId="0">
      <alignment horizontal="left"/>
    </xf>
    <xf numFmtId="0" fontId="7" fillId="2" borderId="0">
      <alignment horizontal="right"/>
    </xf>
    <xf numFmtId="0" fontId="21" fillId="6" borderId="0">
      <alignment horizontal="center"/>
    </xf>
    <xf numFmtId="0" fontId="22" fillId="6" borderId="0">
      <alignment horizont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3" borderId="0">
      <alignment horizontal="center"/>
    </xf>
    <xf numFmtId="0" fontId="2" fillId="0" borderId="0"/>
  </cellStyleXfs>
  <cellXfs count="85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4" fillId="0" borderId="0" xfId="0" applyFont="1"/>
    <xf numFmtId="0" fontId="4" fillId="0" borderId="0" xfId="0" applyFont="1" applyAlignment="1"/>
    <xf numFmtId="43" fontId="4" fillId="0" borderId="0" xfId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/>
    <xf numFmtId="43" fontId="4" fillId="0" borderId="1" xfId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5" fillId="0" borderId="0" xfId="0" applyFont="1"/>
    <xf numFmtId="166" fontId="0" fillId="0" borderId="0" xfId="2" applyNumberFormat="1" applyFont="1"/>
    <xf numFmtId="10" fontId="0" fillId="0" borderId="0" xfId="3" applyNumberFormat="1" applyFont="1"/>
    <xf numFmtId="0" fontId="5" fillId="0" borderId="0" xfId="0" applyFont="1" applyFill="1"/>
    <xf numFmtId="165" fontId="0" fillId="0" borderId="0" xfId="1" applyNumberFormat="1" applyFont="1" applyBorder="1"/>
    <xf numFmtId="10" fontId="0" fillId="0" borderId="0" xfId="3" applyNumberFormat="1" applyFont="1" applyBorder="1"/>
    <xf numFmtId="165" fontId="0" fillId="0" borderId="2" xfId="1" applyNumberFormat="1" applyFont="1" applyBorder="1"/>
    <xf numFmtId="10" fontId="0" fillId="0" borderId="2" xfId="3" applyNumberFormat="1" applyFont="1" applyBorder="1"/>
    <xf numFmtId="0" fontId="5" fillId="0" borderId="2" xfId="0" applyFont="1" applyBorder="1"/>
    <xf numFmtId="0" fontId="3" fillId="0" borderId="0" xfId="50" applyFont="1"/>
    <xf numFmtId="0" fontId="2" fillId="0" borderId="0" xfId="50"/>
    <xf numFmtId="0" fontId="4" fillId="0" borderId="0" xfId="50" applyFont="1"/>
    <xf numFmtId="0" fontId="4" fillId="0" borderId="0" xfId="50" quotePrefix="1" applyFont="1"/>
    <xf numFmtId="0" fontId="4" fillId="0" borderId="0" xfId="50" applyFont="1" applyAlignment="1"/>
    <xf numFmtId="0" fontId="2" fillId="0" borderId="0" xfId="50" applyAlignment="1">
      <alignment horizontal="right"/>
    </xf>
    <xf numFmtId="165" fontId="4" fillId="0" borderId="0" xfId="1" applyNumberFormat="1" applyFont="1" applyAlignment="1">
      <alignment horizontal="right"/>
    </xf>
    <xf numFmtId="0" fontId="4" fillId="0" borderId="1" xfId="50" applyFont="1" applyBorder="1" applyAlignment="1"/>
    <xf numFmtId="0" fontId="5" fillId="0" borderId="0" xfId="50" applyFont="1"/>
    <xf numFmtId="0" fontId="5" fillId="0" borderId="0" xfId="50" applyFont="1" applyFill="1"/>
    <xf numFmtId="0" fontId="5" fillId="0" borderId="2" xfId="50" applyFont="1" applyBorder="1"/>
    <xf numFmtId="165" fontId="2" fillId="0" borderId="0" xfId="50" applyNumberFormat="1"/>
    <xf numFmtId="0" fontId="4" fillId="0" borderId="0" xfId="0" quotePrefix="1" applyFont="1"/>
    <xf numFmtId="165" fontId="0" fillId="0" borderId="0" xfId="0" applyNumberFormat="1"/>
    <xf numFmtId="10" fontId="0" fillId="0" borderId="0" xfId="0" applyNumberFormat="1"/>
    <xf numFmtId="10" fontId="0" fillId="0" borderId="2" xfId="0" applyNumberFormat="1" applyBorder="1"/>
    <xf numFmtId="0" fontId="5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4" fillId="0" borderId="0" xfId="0" applyFont="1" applyAlignment="1">
      <alignment horizontal="right"/>
    </xf>
    <xf numFmtId="0" fontId="10" fillId="7" borderId="0" xfId="0" applyFont="1" applyFill="1"/>
    <xf numFmtId="10" fontId="0" fillId="7" borderId="0" xfId="3" applyNumberFormat="1" applyFont="1" applyFill="1"/>
    <xf numFmtId="10" fontId="0" fillId="7" borderId="0" xfId="0" applyNumberFormat="1" applyFill="1"/>
    <xf numFmtId="0" fontId="0" fillId="7" borderId="0" xfId="0" applyFill="1"/>
    <xf numFmtId="0" fontId="24" fillId="0" borderId="4" xfId="0" applyFont="1" applyBorder="1"/>
    <xf numFmtId="0" fontId="0" fillId="0" borderId="4" xfId="0" applyBorder="1"/>
    <xf numFmtId="0" fontId="24" fillId="0" borderId="4" xfId="0" applyFont="1" applyFill="1" applyBorder="1"/>
    <xf numFmtId="10" fontId="0" fillId="0" borderId="0" xfId="0" applyNumberFormat="1" applyBorder="1"/>
    <xf numFmtId="0" fontId="26" fillId="0" borderId="5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165" fontId="0" fillId="0" borderId="6" xfId="1" applyNumberFormat="1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26" fillId="0" borderId="4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5" fontId="0" fillId="0" borderId="0" xfId="1" applyNumberFormat="1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Border="1"/>
    <xf numFmtId="0" fontId="0" fillId="0" borderId="3" xfId="0" applyBorder="1"/>
    <xf numFmtId="0" fontId="4" fillId="0" borderId="4" xfId="0" applyFont="1" applyBorder="1" applyAlignment="1"/>
    <xf numFmtId="43" fontId="4" fillId="0" borderId="0" xfId="1" applyFont="1" applyBorder="1" applyAlignment="1">
      <alignment horizontal="center"/>
    </xf>
    <xf numFmtId="43" fontId="4" fillId="0" borderId="0" xfId="1" applyFont="1" applyBorder="1" applyAlignment="1">
      <alignment horizontal="right"/>
    </xf>
    <xf numFmtId="164" fontId="0" fillId="0" borderId="0" xfId="1" applyNumberFormat="1" applyFont="1" applyBorder="1"/>
    <xf numFmtId="0" fontId="4" fillId="0" borderId="8" xfId="0" applyFont="1" applyBorder="1" applyAlignment="1"/>
    <xf numFmtId="43" fontId="4" fillId="0" borderId="1" xfId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0" fontId="1" fillId="0" borderId="2" xfId="3" applyNumberFormat="1" applyFont="1" applyBorder="1"/>
    <xf numFmtId="0" fontId="0" fillId="0" borderId="2" xfId="0" applyBorder="1"/>
    <xf numFmtId="10" fontId="0" fillId="0" borderId="0" xfId="3" applyNumberFormat="1" applyFont="1" applyFill="1" applyBorder="1"/>
    <xf numFmtId="10" fontId="0" fillId="7" borderId="0" xfId="3" applyNumberFormat="1" applyFont="1" applyFill="1" applyBorder="1"/>
    <xf numFmtId="165" fontId="0" fillId="7" borderId="0" xfId="0" applyNumberFormat="1" applyFill="1"/>
    <xf numFmtId="165" fontId="0" fillId="7" borderId="0" xfId="1" applyNumberFormat="1" applyFont="1" applyFill="1" applyBorder="1"/>
    <xf numFmtId="165" fontId="0" fillId="7" borderId="2" xfId="1" applyNumberFormat="1" applyFont="1" applyFill="1" applyBorder="1"/>
    <xf numFmtId="0" fontId="27" fillId="0" borderId="10" xfId="0" applyFont="1" applyBorder="1"/>
    <xf numFmtId="0" fontId="27" fillId="0" borderId="11" xfId="0" applyFont="1" applyBorder="1"/>
    <xf numFmtId="165" fontId="27" fillId="0" borderId="2" xfId="1" applyNumberFormat="1" applyFont="1" applyBorder="1"/>
    <xf numFmtId="0" fontId="5" fillId="0" borderId="4" xfId="0" applyFont="1" applyFill="1" applyBorder="1" applyAlignment="1">
      <alignment horizontal="center"/>
    </xf>
    <xf numFmtId="43" fontId="24" fillId="0" borderId="3" xfId="1" applyFont="1" applyBorder="1"/>
    <xf numFmtId="10" fontId="0" fillId="0" borderId="0" xfId="0" applyNumberFormat="1" applyFill="1" applyBorder="1"/>
    <xf numFmtId="0" fontId="10" fillId="0" borderId="4" xfId="0" applyFont="1" applyFill="1" applyBorder="1"/>
    <xf numFmtId="0" fontId="25" fillId="0" borderId="4" xfId="0" applyFont="1" applyFill="1" applyBorder="1"/>
    <xf numFmtId="43" fontId="24" fillId="0" borderId="12" xfId="1" applyFont="1" applyBorder="1"/>
    <xf numFmtId="0" fontId="25" fillId="0" borderId="13" xfId="0" applyFont="1" applyBorder="1"/>
    <xf numFmtId="0" fontId="0" fillId="0" borderId="12" xfId="0" applyBorder="1"/>
  </cellXfs>
  <cellStyles count="51">
    <cellStyle name="ColumnAttributeAbovePrompt" xfId="4"/>
    <cellStyle name="ColumnAttributePrompt" xfId="5"/>
    <cellStyle name="ColumnAttributeValue" xfId="6"/>
    <cellStyle name="ColumnHeadingPrompt" xfId="7"/>
    <cellStyle name="ColumnHeadingValue" xfId="8"/>
    <cellStyle name="Comma" xfId="1" builtinId="3"/>
    <cellStyle name="Comma0" xfId="9"/>
    <cellStyle name="Currency" xfId="2" builtinId="4"/>
    <cellStyle name="Currency0" xfId="10"/>
    <cellStyle name="Date" xfId="11"/>
    <cellStyle name="Euro" xfId="12"/>
    <cellStyle name="F2" xfId="13"/>
    <cellStyle name="F3" xfId="14"/>
    <cellStyle name="F4" xfId="15"/>
    <cellStyle name="F5" xfId="16"/>
    <cellStyle name="F6" xfId="17"/>
    <cellStyle name="F7" xfId="18"/>
    <cellStyle name="F8" xfId="19"/>
    <cellStyle name="Fixed" xfId="20"/>
    <cellStyle name="LineItemPrompt" xfId="21"/>
    <cellStyle name="LineItemValue" xfId="22"/>
    <cellStyle name="Normal" xfId="0" builtinId="0"/>
    <cellStyle name="Normal 2" xfId="50"/>
    <cellStyle name="Normal 2 19" xfId="23"/>
    <cellStyle name="Output Amounts" xfId="24"/>
    <cellStyle name="Output Column Headings" xfId="25"/>
    <cellStyle name="Output Line Items" xfId="26"/>
    <cellStyle name="Output Report Heading" xfId="27"/>
    <cellStyle name="Output Report Title" xfId="28"/>
    <cellStyle name="Percent" xfId="3" builtinId="5"/>
    <cellStyle name="ReportTitlePrompt" xfId="29"/>
    <cellStyle name="ReportTitleValue" xfId="30"/>
    <cellStyle name="RowAcctAbovePrompt" xfId="31"/>
    <cellStyle name="RowAcctSOBAbovePrompt" xfId="32"/>
    <cellStyle name="RowAcctSOBValue" xfId="33"/>
    <cellStyle name="RowAcctValue" xfId="34"/>
    <cellStyle name="RowAttrAbovePrompt" xfId="35"/>
    <cellStyle name="RowAttrValue" xfId="36"/>
    <cellStyle name="RowColSetAbovePrompt" xfId="37"/>
    <cellStyle name="RowColSetLeftPrompt" xfId="38"/>
    <cellStyle name="RowColSetValue" xfId="39"/>
    <cellStyle name="RowLeftPrompt" xfId="40"/>
    <cellStyle name="SampleUsingFormatMask" xfId="41"/>
    <cellStyle name="SampleWithNoFormatMask" xfId="42"/>
    <cellStyle name="STYL5 - Style5" xfId="43"/>
    <cellStyle name="STYL6 - Style6" xfId="44"/>
    <cellStyle name="STYLE1 - Style1" xfId="45"/>
    <cellStyle name="STYLE2 - Style2" xfId="46"/>
    <cellStyle name="STYLE3 - Style3" xfId="47"/>
    <cellStyle name="STYLE4 - Style4" xfId="48"/>
    <cellStyle name="UploadThisRowValue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GridLines="0" workbookViewId="0">
      <selection activeCell="K26" sqref="K26"/>
    </sheetView>
  </sheetViews>
  <sheetFormatPr defaultRowHeight="13.8"/>
  <cols>
    <col min="1" max="1" width="23.6640625" customWidth="1"/>
    <col min="2" max="2" width="9.44140625" customWidth="1"/>
    <col min="3" max="3" width="10.88671875" style="4" customWidth="1"/>
    <col min="4" max="4" width="11.44140625" customWidth="1"/>
    <col min="5" max="5" width="11.44140625" style="4" customWidth="1"/>
    <col min="6" max="6" width="1.6640625" customWidth="1"/>
    <col min="7" max="7" width="9" customWidth="1"/>
    <col min="8" max="8" width="5.88671875" customWidth="1"/>
  </cols>
  <sheetData>
    <row r="1" spans="1:8" ht="17.399999999999999">
      <c r="A1" s="1" t="s">
        <v>0</v>
      </c>
    </row>
    <row r="2" spans="1:8" ht="15.6">
      <c r="A2" s="50" t="s">
        <v>51</v>
      </c>
      <c r="B2" s="51"/>
      <c r="C2" s="52"/>
      <c r="D2" s="51"/>
      <c r="E2" s="52"/>
      <c r="F2" s="51"/>
      <c r="G2" s="51"/>
      <c r="H2" s="53"/>
    </row>
    <row r="3" spans="1:8" ht="15.6">
      <c r="A3" s="54" t="s">
        <v>45</v>
      </c>
      <c r="B3" s="55"/>
      <c r="C3" s="56"/>
      <c r="D3" s="55"/>
      <c r="E3" s="56"/>
      <c r="F3" s="55"/>
      <c r="G3" s="55"/>
      <c r="H3" s="57"/>
    </row>
    <row r="4" spans="1:8">
      <c r="A4" s="47"/>
      <c r="B4" s="58"/>
      <c r="C4" s="17"/>
      <c r="D4" s="58"/>
      <c r="E4" s="17"/>
      <c r="F4" s="58"/>
      <c r="G4" s="58"/>
      <c r="H4" s="59"/>
    </row>
    <row r="5" spans="1:8" s="7" customFormat="1">
      <c r="A5" s="60"/>
      <c r="B5" s="61" t="s">
        <v>52</v>
      </c>
      <c r="C5" s="61" t="s">
        <v>46</v>
      </c>
      <c r="D5" s="62"/>
      <c r="E5" s="62" t="s">
        <v>36</v>
      </c>
      <c r="F5" s="63"/>
      <c r="G5" s="58"/>
      <c r="H5" s="59"/>
    </row>
    <row r="6" spans="1:8" ht="14.4" thickBot="1">
      <c r="A6" s="64"/>
      <c r="B6" s="65" t="s">
        <v>47</v>
      </c>
      <c r="C6" s="65" t="s">
        <v>48</v>
      </c>
      <c r="D6" s="11" t="s">
        <v>29</v>
      </c>
      <c r="E6" s="11" t="s">
        <v>30</v>
      </c>
      <c r="F6" s="63"/>
      <c r="G6" s="10" t="s">
        <v>49</v>
      </c>
      <c r="H6" s="66" t="s">
        <v>50</v>
      </c>
    </row>
    <row r="7" spans="1:8">
      <c r="A7" s="77" t="s">
        <v>34</v>
      </c>
      <c r="B7" s="58"/>
      <c r="C7" s="58"/>
      <c r="D7" s="58"/>
      <c r="E7" s="17"/>
      <c r="F7" s="63"/>
      <c r="G7" s="58"/>
      <c r="H7" s="59"/>
    </row>
    <row r="8" spans="1:8" ht="14.4">
      <c r="A8" s="46" t="s">
        <v>40</v>
      </c>
      <c r="B8" s="18">
        <f>LGE!F8</f>
        <v>3.587851080780919E-2</v>
      </c>
      <c r="C8" s="18">
        <f>'Corrected CSR Credits'!F8</f>
        <v>3.5662127131459838E-2</v>
      </c>
      <c r="D8" s="49">
        <f>'12CP'!F8</f>
        <v>2.853871710389546E-2</v>
      </c>
      <c r="E8" s="18">
        <f>PJM5CP!F8</f>
        <v>2.6141508446501972E-2</v>
      </c>
      <c r="F8" s="63"/>
      <c r="G8" s="49">
        <f>SUM(C8:E8)/3</f>
        <v>3.0114117560619089E-2</v>
      </c>
      <c r="H8" s="78">
        <f t="shared" ref="H8:H23" si="0">G8/G$23</f>
        <v>0.49075838241643865</v>
      </c>
    </row>
    <row r="9" spans="1:8" ht="14.4">
      <c r="A9" s="46" t="s">
        <v>41</v>
      </c>
      <c r="B9" s="18">
        <f>LGE!F9</f>
        <v>0.10329339002482153</v>
      </c>
      <c r="C9" s="18">
        <f>'Corrected CSR Credits'!F9</f>
        <v>0.10303100471830494</v>
      </c>
      <c r="D9" s="49">
        <f>'12CP'!F9</f>
        <v>0.10499007352074456</v>
      </c>
      <c r="E9" s="18">
        <f>PJM5CP!F9</f>
        <v>0.10406395298602487</v>
      </c>
      <c r="F9" s="63"/>
      <c r="G9" s="49">
        <f t="shared" ref="G9:G23" si="1">SUM(C9:E9)/3</f>
        <v>0.10402834374169145</v>
      </c>
      <c r="H9" s="78">
        <f t="shared" si="0"/>
        <v>1.6953105664599191</v>
      </c>
    </row>
    <row r="10" spans="1:8" ht="14.4">
      <c r="A10" s="48" t="s">
        <v>42</v>
      </c>
      <c r="B10" s="18">
        <f>LGE!F10</f>
        <v>0.12412459379961545</v>
      </c>
      <c r="C10" s="18">
        <f>'Corrected CSR Credits'!F10</f>
        <v>0.12385219520679677</v>
      </c>
      <c r="D10" s="49">
        <f>'12CP'!F10</f>
        <v>0.1456199838233323</v>
      </c>
      <c r="E10" s="18">
        <f>PJM5CP!F10</f>
        <v>0.15076627346634069</v>
      </c>
      <c r="F10" s="63"/>
      <c r="G10" s="49">
        <f t="shared" si="1"/>
        <v>0.14007948416548993</v>
      </c>
      <c r="H10" s="78">
        <f t="shared" si="0"/>
        <v>2.2828223646401846</v>
      </c>
    </row>
    <row r="11" spans="1:8" ht="14.4">
      <c r="A11" s="48" t="s">
        <v>43</v>
      </c>
      <c r="B11" s="18">
        <f>LGE!F11</f>
        <v>0.10597163067061337</v>
      </c>
      <c r="C11" s="18">
        <f>'Corrected CSR Credits'!F11</f>
        <v>0.10569485419496148</v>
      </c>
      <c r="D11" s="49">
        <f>'12CP'!F11</f>
        <v>0.11554107274101828</v>
      </c>
      <c r="E11" s="18">
        <f>PJM5CP!F11</f>
        <v>0.11557432382779696</v>
      </c>
      <c r="F11" s="58"/>
      <c r="G11" s="49">
        <f t="shared" si="1"/>
        <v>0.11227008358792558</v>
      </c>
      <c r="H11" s="78">
        <f t="shared" si="0"/>
        <v>1.8296230830758573</v>
      </c>
    </row>
    <row r="12" spans="1:8" ht="14.4">
      <c r="A12" s="48" t="s">
        <v>13</v>
      </c>
      <c r="B12" s="18">
        <f>LGE!F13</f>
        <v>7.1711941034380333E-2</v>
      </c>
      <c r="C12" s="18">
        <f>'Corrected CSR Credits'!F13</f>
        <v>7.1446110803050272E-2</v>
      </c>
      <c r="D12" s="49">
        <f>'12CP'!F13</f>
        <v>8.9277887653195498E-2</v>
      </c>
      <c r="E12" s="18">
        <f>PJM5CP!F13</f>
        <v>9.7221934716382935E-2</v>
      </c>
      <c r="F12" s="58"/>
      <c r="G12" s="49">
        <f t="shared" si="1"/>
        <v>8.5981977724209568E-2</v>
      </c>
      <c r="H12" s="78">
        <f t="shared" si="0"/>
        <v>1.4012157659927749</v>
      </c>
    </row>
    <row r="13" spans="1:8" ht="14.4">
      <c r="A13" s="48" t="s">
        <v>12</v>
      </c>
      <c r="B13" s="69">
        <f>LGE!F12</f>
        <v>5.5550770587157981E-2</v>
      </c>
      <c r="C13" s="69">
        <f>'Corrected CSR Credits'!F12</f>
        <v>5.5610853957445285E-2</v>
      </c>
      <c r="D13" s="79">
        <f>'12CP'!F12</f>
        <v>6.7817522345581416E-2</v>
      </c>
      <c r="E13" s="69">
        <f>PJM5CP!F12</f>
        <v>7.6985346274944702E-2</v>
      </c>
      <c r="F13" s="58"/>
      <c r="G13" s="49">
        <f t="shared" si="1"/>
        <v>6.6804574192657132E-2</v>
      </c>
      <c r="H13" s="78">
        <f t="shared" si="0"/>
        <v>1.0886888750039594</v>
      </c>
    </row>
    <row r="14" spans="1:8" ht="14.4" hidden="1">
      <c r="A14" s="80"/>
      <c r="B14" s="69" t="e">
        <f>LGE!F14</f>
        <v>#DIV/0!</v>
      </c>
      <c r="C14" s="69" t="e">
        <f>'Corrected CSR Credits'!F14</f>
        <v>#DIV/0!</v>
      </c>
      <c r="D14" s="79" t="e">
        <f>'12CP'!F14</f>
        <v>#DIV/0!</v>
      </c>
      <c r="E14" s="69" t="e">
        <f>PJM5CP!F14</f>
        <v>#DIV/0!</v>
      </c>
      <c r="F14" s="58"/>
      <c r="G14" s="49" t="e">
        <f t="shared" si="1"/>
        <v>#DIV/0!</v>
      </c>
      <c r="H14" s="78" t="e">
        <f t="shared" si="0"/>
        <v>#DIV/0!</v>
      </c>
    </row>
    <row r="15" spans="1:8" ht="14.4" hidden="1">
      <c r="A15" s="80"/>
      <c r="B15" s="69" t="e">
        <f>LGE!F15</f>
        <v>#DIV/0!</v>
      </c>
      <c r="C15" s="69" t="e">
        <f>'Corrected CSR Credits'!F15</f>
        <v>#DIV/0!</v>
      </c>
      <c r="D15" s="79" t="e">
        <f>'12CP'!F15</f>
        <v>#DIV/0!</v>
      </c>
      <c r="E15" s="69" t="e">
        <f>PJM5CP!F15</f>
        <v>#DIV/0!</v>
      </c>
      <c r="F15" s="58"/>
      <c r="G15" s="49" t="e">
        <f t="shared" si="1"/>
        <v>#DIV/0!</v>
      </c>
      <c r="H15" s="78" t="e">
        <f t="shared" si="0"/>
        <v>#DIV/0!</v>
      </c>
    </row>
    <row r="16" spans="1:8" ht="14.4" hidden="1">
      <c r="A16" s="80" t="s">
        <v>14</v>
      </c>
      <c r="B16" s="69" t="e">
        <f>LGE!F16</f>
        <v>#DIV/0!</v>
      </c>
      <c r="C16" s="69" t="e">
        <f>'Corrected CSR Credits'!F16</f>
        <v>#DIV/0!</v>
      </c>
      <c r="D16" s="79" t="e">
        <f>'12CP'!F16</f>
        <v>#DIV/0!</v>
      </c>
      <c r="E16" s="69" t="e">
        <f>PJM5CP!F16</f>
        <v>#DIV/0!</v>
      </c>
      <c r="F16" s="58"/>
      <c r="G16" s="49" t="e">
        <f t="shared" si="1"/>
        <v>#DIV/0!</v>
      </c>
      <c r="H16" s="78" t="e">
        <f t="shared" si="0"/>
        <v>#DIV/0!</v>
      </c>
    </row>
    <row r="17" spans="1:8" ht="14.4">
      <c r="A17" s="48" t="s">
        <v>44</v>
      </c>
      <c r="B17" s="69">
        <f>LGE!F17</f>
        <v>4.6516063498808144E-2</v>
      </c>
      <c r="C17" s="69">
        <f>'Corrected CSR Credits'!F17</f>
        <v>5.369512082223641E-2</v>
      </c>
      <c r="D17" s="79">
        <f>'12CP'!F17</f>
        <v>8.1545579002414284E-2</v>
      </c>
      <c r="E17" s="69">
        <f>PJM5CP!F17</f>
        <v>0.10816782883978733</v>
      </c>
      <c r="F17" s="58"/>
      <c r="G17" s="49">
        <f t="shared" si="1"/>
        <v>8.1136176221479339E-2</v>
      </c>
      <c r="H17" s="78">
        <f t="shared" si="0"/>
        <v>1.3222455719565747</v>
      </c>
    </row>
    <row r="18" spans="1:8" ht="14.4">
      <c r="A18" s="81" t="s">
        <v>18</v>
      </c>
      <c r="B18" s="18">
        <f>LGE!F20</f>
        <v>8.7349983414550164E-2</v>
      </c>
      <c r="C18" s="18">
        <f>'Corrected CSR Credits'!F20</f>
        <v>8.7348560848670653E-2</v>
      </c>
      <c r="D18" s="49">
        <f>'12CP'!F20</f>
        <v>9.1825012216597002E-2</v>
      </c>
      <c r="E18" s="18">
        <f>PJM5CP!F20</f>
        <v>0.10241718657765096</v>
      </c>
      <c r="F18" s="58"/>
      <c r="G18" s="49">
        <f t="shared" si="1"/>
        <v>9.3863586547639544E-2</v>
      </c>
      <c r="H18" s="78">
        <f t="shared" si="0"/>
        <v>1.5296593635592481</v>
      </c>
    </row>
    <row r="19" spans="1:8" ht="14.4">
      <c r="A19" s="81" t="s">
        <v>38</v>
      </c>
      <c r="B19" s="67">
        <v>7.1000000000000004E-3</v>
      </c>
      <c r="C19" s="67">
        <v>6.7999999999999996E-3</v>
      </c>
      <c r="D19" s="20">
        <f>(D26*D28+D27*D29)/(D28+D29)</f>
        <v>2.0631095143111428E-2</v>
      </c>
      <c r="E19" s="20">
        <f>(E26*E28+E27*E29)/(E28+E29)</f>
        <v>3.0472481620880894E-2</v>
      </c>
      <c r="F19" s="58"/>
      <c r="G19" s="37">
        <f t="shared" si="1"/>
        <v>1.9301192254664108E-2</v>
      </c>
      <c r="H19" s="82">
        <f t="shared" si="0"/>
        <v>0.31454422898297674</v>
      </c>
    </row>
    <row r="20" spans="1:8" ht="14.4" hidden="1">
      <c r="A20" s="81" t="s">
        <v>19</v>
      </c>
      <c r="B20" s="18">
        <f>LGE!F21</f>
        <v>8.7212388116017309E-2</v>
      </c>
      <c r="C20" s="18">
        <f>'Corrected CSR Credits'!F21</f>
        <v>8.7212388116017309E-2</v>
      </c>
      <c r="D20" s="49">
        <f>'12CP'!F21</f>
        <v>9.1489476718242618E-2</v>
      </c>
      <c r="E20" s="18">
        <f>PJM5CP!F21</f>
        <v>0.10157747079841589</v>
      </c>
      <c r="F20" s="58"/>
      <c r="G20" s="49">
        <f t="shared" si="1"/>
        <v>9.342644521089194E-2</v>
      </c>
      <c r="H20" s="78">
        <f t="shared" si="0"/>
        <v>1.5225354365546542</v>
      </c>
    </row>
    <row r="21" spans="1:8" ht="14.4" hidden="1">
      <c r="A21" s="81" t="s">
        <v>20</v>
      </c>
      <c r="B21" s="18">
        <f>LGE!F22</f>
        <v>0.12410746264821419</v>
      </c>
      <c r="C21" s="18">
        <f>'Corrected CSR Credits'!F22</f>
        <v>0.12409384678933619</v>
      </c>
      <c r="D21" s="49">
        <f>'12CP'!F22</f>
        <v>0.1736967697802301</v>
      </c>
      <c r="E21" s="18">
        <f>PJM5CP!F22</f>
        <v>0.41027145377961849</v>
      </c>
      <c r="F21" s="58"/>
      <c r="G21" s="49">
        <f t="shared" si="1"/>
        <v>0.23602069011639493</v>
      </c>
      <c r="H21" s="78">
        <f t="shared" si="0"/>
        <v>3.8463399056994407</v>
      </c>
    </row>
    <row r="22" spans="1:8" ht="14.4" hidden="1">
      <c r="A22" s="83" t="s">
        <v>21</v>
      </c>
      <c r="B22" s="20">
        <f>LGE!F23</f>
        <v>8.4397733519257251E-2</v>
      </c>
      <c r="C22" s="20">
        <f>'Corrected CSR Credits'!F23</f>
        <v>8.4220463794042716E-2</v>
      </c>
      <c r="D22" s="49">
        <f>'12CP'!F23</f>
        <v>9.6463304264851127E-2</v>
      </c>
      <c r="E22" s="18">
        <f>PJM5CP!F23</f>
        <v>0.13123569993049006</v>
      </c>
      <c r="F22" s="58"/>
      <c r="G22" s="49">
        <f t="shared" si="1"/>
        <v>0.1039731559964613</v>
      </c>
      <c r="H22" s="78">
        <f t="shared" si="0"/>
        <v>1.6944111926521415</v>
      </c>
    </row>
    <row r="23" spans="1:8" ht="14.4">
      <c r="A23" s="81" t="s">
        <v>39</v>
      </c>
      <c r="B23" s="18">
        <f>LGE!F24</f>
        <v>6.1362410994063095E-2</v>
      </c>
      <c r="C23" s="18">
        <f>'Corrected CSR Credits'!F24</f>
        <v>6.136241099406313E-2</v>
      </c>
      <c r="D23" s="49">
        <f>'12CP'!F24</f>
        <v>6.1362410994062998E-2</v>
      </c>
      <c r="E23" s="18">
        <f>PJM5CP!F24</f>
        <v>6.1362410994063109E-2</v>
      </c>
      <c r="F23" s="58"/>
      <c r="G23" s="49">
        <f t="shared" si="1"/>
        <v>6.1362410994063081E-2</v>
      </c>
      <c r="H23" s="78">
        <f t="shared" si="0"/>
        <v>1</v>
      </c>
    </row>
    <row r="24" spans="1:8" ht="14.4">
      <c r="A24" s="81"/>
      <c r="B24" s="18"/>
      <c r="C24" s="18"/>
      <c r="D24" s="49"/>
      <c r="E24" s="18"/>
      <c r="F24" s="58"/>
      <c r="G24" s="49"/>
      <c r="H24" s="78"/>
    </row>
    <row r="25" spans="1:8">
      <c r="A25" s="74" t="s">
        <v>53</v>
      </c>
      <c r="B25" s="75"/>
      <c r="C25" s="76"/>
      <c r="D25" s="37"/>
      <c r="E25" s="20"/>
      <c r="F25" s="68"/>
      <c r="G25" s="68"/>
      <c r="H25" s="84"/>
    </row>
    <row r="26" spans="1:8">
      <c r="A26" s="42" t="s">
        <v>16</v>
      </c>
      <c r="B26" s="43">
        <f>LGE!F18</f>
        <v>5.8620952576620821E-3</v>
      </c>
      <c r="C26" s="43">
        <f>'Corrected CSR Credits'!F18</f>
        <v>5.5650698029365356E-3</v>
      </c>
      <c r="D26" s="44">
        <f>'12CP'!F18</f>
        <v>1.1185353382839771E-2</v>
      </c>
      <c r="E26" s="43">
        <f>PJM5CP!F18</f>
        <v>7.9263014127588683E-4</v>
      </c>
      <c r="F26" s="45"/>
    </row>
    <row r="27" spans="1:8">
      <c r="A27" s="42" t="s">
        <v>17</v>
      </c>
      <c r="B27" s="70">
        <f>LGE!F19</f>
        <v>1.2430730945887963E-2</v>
      </c>
      <c r="C27" s="70">
        <f>'Corrected CSR Credits'!F19</f>
        <v>1.2173351922773768E-2</v>
      </c>
      <c r="D27" s="44">
        <f>'12CP'!F19</f>
        <v>2.1564036010692001E-2</v>
      </c>
      <c r="E27" s="43">
        <f>PJM5CP!F19</f>
        <v>3.3303087834081556E-2</v>
      </c>
      <c r="F27" s="45"/>
    </row>
    <row r="28" spans="1:8">
      <c r="A28" s="45"/>
      <c r="B28" s="43"/>
      <c r="C28" s="43"/>
      <c r="D28" s="71">
        <v>5670177.3699148046</v>
      </c>
      <c r="E28" s="72">
        <v>5199815.8293580171</v>
      </c>
      <c r="F28" s="45"/>
    </row>
    <row r="29" spans="1:8">
      <c r="A29" s="45"/>
      <c r="B29" s="43"/>
      <c r="C29" s="43"/>
      <c r="D29" s="71">
        <v>57408816.605974331</v>
      </c>
      <c r="E29" s="73">
        <v>54521805.547137298</v>
      </c>
      <c r="F29" s="45"/>
    </row>
    <row r="30" spans="1:8">
      <c r="B30" s="15"/>
      <c r="C30" s="15"/>
      <c r="D30" s="36"/>
      <c r="E30" s="15"/>
    </row>
    <row r="32" spans="1:8">
      <c r="A32" s="38" t="s">
        <v>31</v>
      </c>
    </row>
    <row r="33" spans="1:5">
      <c r="A33" s="39" t="s">
        <v>8</v>
      </c>
      <c r="B33" s="4">
        <f>LGE!H8</f>
        <v>37427387.381719179</v>
      </c>
      <c r="C33" s="4">
        <f>'Corrected CSR Credits'!H8</f>
        <v>37745183.151543155</v>
      </c>
      <c r="D33" s="4">
        <f>'12CP'!H8</f>
        <v>50726183.557870306</v>
      </c>
      <c r="E33" s="4">
        <f>PJM5CP!H8</f>
        <v>55402059.139340684</v>
      </c>
    </row>
    <row r="34" spans="1:5">
      <c r="A34" s="39" t="s">
        <v>9</v>
      </c>
      <c r="B34" s="4">
        <f>LGE!H9</f>
        <v>-16470844.193097383</v>
      </c>
      <c r="C34" s="4">
        <f>'Corrected CSR Credits'!H9</f>
        <v>-16367777.01932539</v>
      </c>
      <c r="D34" s="4">
        <f>'12CP'!H9</f>
        <v>-16981863.783602726</v>
      </c>
      <c r="E34" s="4">
        <f>PJM5CP!H9</f>
        <v>-16693892.209975615</v>
      </c>
    </row>
    <row r="35" spans="1:5">
      <c r="A35" s="40" t="s">
        <v>10</v>
      </c>
      <c r="B35" s="4">
        <f>LGE!H10</f>
        <v>-2530684.8449397539</v>
      </c>
      <c r="C35" s="4">
        <f>'Corrected CSR Credits'!H10</f>
        <v>-2519701.2404853818</v>
      </c>
      <c r="D35" s="4">
        <f>'12CP'!H10</f>
        <v>-3105480.5176739707</v>
      </c>
      <c r="E35" s="4">
        <f>PJM5CP!H10</f>
        <v>-3229677.1067846944</v>
      </c>
    </row>
    <row r="36" spans="1:5">
      <c r="A36" s="40" t="s">
        <v>11</v>
      </c>
      <c r="B36" s="4">
        <f>LGE!H11</f>
        <v>-20736371.198990356</v>
      </c>
      <c r="C36" s="4">
        <f>'Corrected CSR Credits'!H11</f>
        <v>-20607713.047606405</v>
      </c>
      <c r="D36" s="4">
        <f>'12CP'!H11</f>
        <v>-24074408.662737224</v>
      </c>
      <c r="E36" s="4">
        <f>PJM5CP!H11</f>
        <v>-24085604.562120356</v>
      </c>
    </row>
    <row r="37" spans="1:5">
      <c r="A37" s="40" t="s">
        <v>12</v>
      </c>
      <c r="B37" s="4">
        <f>LGE!H12</f>
        <v>1821009.6313607113</v>
      </c>
      <c r="C37" s="4">
        <f>'Corrected CSR Credits'!H12</f>
        <v>1802183.2091602262</v>
      </c>
      <c r="D37" s="4">
        <f>'12CP'!H12</f>
        <v>-1881643.6021326906</v>
      </c>
      <c r="E37" s="4">
        <f>PJM5CP!H12</f>
        <v>-4328593.6729795486</v>
      </c>
    </row>
    <row r="38" spans="1:5">
      <c r="A38" s="40" t="s">
        <v>13</v>
      </c>
      <c r="B38" s="4">
        <f>LGE!H13</f>
        <v>-1195473.1980508517</v>
      </c>
      <c r="C38" s="4">
        <f>'Corrected CSR Credits'!H13</f>
        <v>-1164767.1741494013</v>
      </c>
      <c r="D38" s="4">
        <f>'12CP'!H13</f>
        <v>-2932697.1897483584</v>
      </c>
      <c r="E38" s="4">
        <f>PJM5CP!H13</f>
        <v>-3621589.6076031509</v>
      </c>
    </row>
    <row r="39" spans="1:5" hidden="1">
      <c r="A39" s="40"/>
      <c r="B39" s="4">
        <f>LGE!H14</f>
        <v>0</v>
      </c>
      <c r="C39" s="4">
        <f>'Corrected CSR Credits'!H14</f>
        <v>0</v>
      </c>
      <c r="D39" s="4">
        <f>'12CP'!H14</f>
        <v>0</v>
      </c>
      <c r="E39" s="4">
        <f>PJM5CP!H14</f>
        <v>0</v>
      </c>
    </row>
    <row r="40" spans="1:5" hidden="1">
      <c r="A40" s="40"/>
      <c r="B40" s="4">
        <f>LGE!H15</f>
        <v>0</v>
      </c>
      <c r="C40" s="4">
        <f>'Corrected CSR Credits'!H15</f>
        <v>0</v>
      </c>
      <c r="D40" s="4">
        <f>'12CP'!H15</f>
        <v>0</v>
      </c>
      <c r="E40" s="4">
        <f>PJM5CP!H15</f>
        <v>0</v>
      </c>
    </row>
    <row r="41" spans="1:5" hidden="1">
      <c r="A41" s="40" t="s">
        <v>14</v>
      </c>
      <c r="B41" s="4">
        <f>LGE!H16</f>
        <v>0</v>
      </c>
      <c r="C41" s="4">
        <f>'Corrected CSR Credits'!H16</f>
        <v>0</v>
      </c>
      <c r="D41" s="4">
        <f>'12CP'!H16</f>
        <v>0</v>
      </c>
      <c r="E41" s="4">
        <f>PJM5CP!H16</f>
        <v>0</v>
      </c>
    </row>
    <row r="42" spans="1:5">
      <c r="A42" s="40" t="s">
        <v>15</v>
      </c>
      <c r="B42" s="4">
        <f>LGE!H17</f>
        <v>1216042.4802779076</v>
      </c>
      <c r="C42" s="4">
        <f>'Corrected CSR Credits'!H17</f>
        <v>628016.4572827426</v>
      </c>
      <c r="D42" s="4">
        <f>'12CP'!H17</f>
        <v>-1410148.2084302367</v>
      </c>
      <c r="E42" s="4">
        <f>PJM5CP!H17</f>
        <v>-2867830.3791033844</v>
      </c>
    </row>
    <row r="43" spans="1:5">
      <c r="A43" s="39" t="s">
        <v>16</v>
      </c>
      <c r="B43" s="4">
        <f>LGE!H18</f>
        <v>2428211.9267614288</v>
      </c>
      <c r="C43" s="4">
        <f>'Corrected CSR Credits'!H18</f>
        <v>2441207.1816919027</v>
      </c>
      <c r="D43" s="4">
        <f>'12CP'!H18</f>
        <v>2091951.7682751662</v>
      </c>
      <c r="E43" s="4">
        <f>PJM5CP!H18</f>
        <v>2766003.8832732504</v>
      </c>
    </row>
    <row r="44" spans="1:5">
      <c r="A44" s="39" t="s">
        <v>17</v>
      </c>
      <c r="B44" s="4">
        <f>LGE!H19</f>
        <v>477771.48700091417</v>
      </c>
      <c r="C44" s="4">
        <f>'Corrected CSR Credits'!H19</f>
        <v>480284.54926395207</v>
      </c>
      <c r="D44" s="4">
        <f>'12CP'!H19</f>
        <v>360297.74460918782</v>
      </c>
      <c r="E44" s="4">
        <f>PJM5CP!H19</f>
        <v>232951.07137232678</v>
      </c>
    </row>
    <row r="45" spans="1:5">
      <c r="A45" s="40" t="s">
        <v>18</v>
      </c>
      <c r="B45" s="19">
        <f>LGE!H20</f>
        <v>-2437049.4720418472</v>
      </c>
      <c r="C45" s="19">
        <f>'Corrected CSR Credits'!H20</f>
        <v>-2436916.0673755901</v>
      </c>
      <c r="D45" s="19">
        <f>'12CP'!H20</f>
        <v>-2792191.1064292076</v>
      </c>
      <c r="E45" s="19">
        <f>PJM5CP!H20</f>
        <v>-3573826.5554196048</v>
      </c>
    </row>
    <row r="46" spans="1:5" hidden="1">
      <c r="A46" s="16" t="s">
        <v>19</v>
      </c>
      <c r="B46" s="4">
        <f>LGE!H21</f>
        <v>-2395033.0640130257</v>
      </c>
      <c r="C46" s="4">
        <f>'Corrected CSR Credits'!H21</f>
        <v>-2395033.0640130257</v>
      </c>
      <c r="D46" s="4">
        <f>'12CP'!H21</f>
        <v>-2730971.0107063926</v>
      </c>
      <c r="E46" s="4">
        <f>PJM5CP!H21</f>
        <v>-3470135.2068713848</v>
      </c>
    </row>
    <row r="47" spans="1:5" hidden="1">
      <c r="A47" s="16" t="s">
        <v>20</v>
      </c>
      <c r="B47" s="4">
        <f>LGE!H22</f>
        <v>-25397.297083033511</v>
      </c>
      <c r="C47" s="4">
        <f>'Corrected CSR Credits'!H22</f>
        <v>-25391.785795627588</v>
      </c>
      <c r="D47" s="4">
        <f>'12CP'!H22</f>
        <v>-37417.079698586022</v>
      </c>
      <c r="E47" s="4">
        <f>PJM5CP!H22</f>
        <v>-63189.085435093279</v>
      </c>
    </row>
    <row r="48" spans="1:5" hidden="1">
      <c r="A48" s="21" t="s">
        <v>21</v>
      </c>
      <c r="B48" s="4">
        <f>LGE!H23</f>
        <v>-16619.110945787634</v>
      </c>
      <c r="C48" s="4">
        <f>'Corrected CSR Credits'!H23</f>
        <v>-16491.217566936637</v>
      </c>
      <c r="D48" s="4">
        <f>'12CP'!H23</f>
        <v>-23803.016024228888</v>
      </c>
      <c r="E48" s="4">
        <f>PJM5CP!H23</f>
        <v>-40502.263113126814</v>
      </c>
    </row>
    <row r="49" spans="1:7">
      <c r="B49" s="4">
        <f>LGE!H24</f>
        <v>-4.9825757741928101E-8</v>
      </c>
      <c r="C49" s="4">
        <f>'Corrected CSR Credits'!H24</f>
        <v>-1.8905848264694214E-7</v>
      </c>
      <c r="D49" s="4">
        <f>'12CP'!H24</f>
        <v>2.5052577257156372E-7</v>
      </c>
      <c r="E49" s="4">
        <f>PJM5CP!H24</f>
        <v>-9.2200934886932373E-8</v>
      </c>
    </row>
    <row r="50" spans="1:7">
      <c r="G50" s="41" t="s">
        <v>23</v>
      </c>
    </row>
    <row r="51" spans="1:7">
      <c r="A51" s="38" t="s">
        <v>33</v>
      </c>
      <c r="G51" s="41" t="s">
        <v>37</v>
      </c>
    </row>
    <row r="52" spans="1:7">
      <c r="A52" s="39" t="s">
        <v>8</v>
      </c>
      <c r="B52" s="4">
        <f>LGE!I8</f>
        <v>67565636.165516615</v>
      </c>
      <c r="C52" s="4">
        <f>'Corrected CSR Credits'!I8</f>
        <v>67883431.935340583</v>
      </c>
      <c r="D52" s="4">
        <f>'12CP'!I8</f>
        <v>82439315.308365047</v>
      </c>
      <c r="E52" s="4">
        <f>PJM5CP!I8</f>
        <v>87681040.606728792</v>
      </c>
      <c r="G52" s="4">
        <v>30448117.911224686</v>
      </c>
    </row>
    <row r="53" spans="1:7">
      <c r="A53" s="39" t="s">
        <v>9</v>
      </c>
      <c r="B53" s="4">
        <f>LGE!I9</f>
        <v>-8410097.8861379623</v>
      </c>
      <c r="C53" s="4">
        <f>'Corrected CSR Credits'!I9</f>
        <v>-8307030.7123659849</v>
      </c>
      <c r="D53" s="4">
        <f>'12CP'!I9</f>
        <v>-8994236.2639829218</v>
      </c>
      <c r="E53" s="4">
        <f>PJM5CP!I9</f>
        <v>-8671415.8945375681</v>
      </c>
      <c r="G53" s="4">
        <v>6779588.1986189503</v>
      </c>
    </row>
    <row r="54" spans="1:7">
      <c r="A54" s="40" t="s">
        <v>10</v>
      </c>
      <c r="B54" s="4">
        <f>LGE!I10</f>
        <v>-1703248.8272333443</v>
      </c>
      <c r="C54" s="4">
        <f>'Corrected CSR Credits'!I10</f>
        <v>-1692265.2227789685</v>
      </c>
      <c r="D54" s="4">
        <f>'12CP'!I10</f>
        <v>-2349145.4077783264</v>
      </c>
      <c r="E54" s="4">
        <f>PJM5CP!I10</f>
        <v>-2488371.6108218729</v>
      </c>
      <c r="G54" s="4">
        <v>29975.902649524505</v>
      </c>
    </row>
    <row r="55" spans="1:7">
      <c r="A55" s="40" t="s">
        <v>11</v>
      </c>
      <c r="B55" s="4">
        <f>LGE!I11</f>
        <v>-11197378.22821635</v>
      </c>
      <c r="C55" s="4">
        <f>'Corrected CSR Credits'!I11</f>
        <v>-11068720.076832354</v>
      </c>
      <c r="D55" s="4">
        <f>'12CP'!I11</f>
        <v>-14955943.322709292</v>
      </c>
      <c r="E55" s="4">
        <f>PJM5CP!I11</f>
        <v>-14968494.09058398</v>
      </c>
      <c r="G55" s="4">
        <v>8776208.246356668</v>
      </c>
    </row>
    <row r="56" spans="1:7">
      <c r="A56" s="40" t="s">
        <v>12</v>
      </c>
      <c r="B56" s="4">
        <f>LGE!I12</f>
        <v>8250964.2066631019</v>
      </c>
      <c r="C56" s="4">
        <f>'Corrected CSR Credits'!I12</f>
        <v>8232137.7844626158</v>
      </c>
      <c r="D56" s="4">
        <f>'12CP'!I12</f>
        <v>4100103.2061683983</v>
      </c>
      <c r="E56" s="4">
        <f>PJM5CP!I12</f>
        <v>1357036.1876577586</v>
      </c>
      <c r="G56" s="4">
        <v>8218047.7922024727</v>
      </c>
    </row>
    <row r="57" spans="1:7">
      <c r="A57" s="40" t="s">
        <v>13</v>
      </c>
      <c r="B57" s="4">
        <f>LGE!I13</f>
        <v>1174882.9887160063</v>
      </c>
      <c r="C57" s="4">
        <f>'Corrected CSR Credits'!I13</f>
        <v>1205589.0126174614</v>
      </c>
      <c r="D57" s="4">
        <f>'12CP'!I13</f>
        <v>-776856.96053032577</v>
      </c>
      <c r="E57" s="4">
        <f>PJM5CP!I13</f>
        <v>-1549115.4929921329</v>
      </c>
      <c r="G57" s="4">
        <v>2636859.7686076225</v>
      </c>
    </row>
    <row r="58" spans="1:7" hidden="1">
      <c r="A58" s="40"/>
      <c r="B58" s="4">
        <f>LGE!I14</f>
        <v>0</v>
      </c>
      <c r="C58" s="4">
        <f>'Corrected CSR Credits'!I14</f>
        <v>0</v>
      </c>
      <c r="D58" s="4">
        <f>'12CP'!I14</f>
        <v>0</v>
      </c>
      <c r="E58" s="4">
        <f>PJM5CP!I14</f>
        <v>0</v>
      </c>
      <c r="G58" s="4">
        <v>0</v>
      </c>
    </row>
    <row r="59" spans="1:7" hidden="1">
      <c r="A59" s="40"/>
      <c r="B59" s="4">
        <f>LGE!I15</f>
        <v>0</v>
      </c>
      <c r="C59" s="4">
        <f>'Corrected CSR Credits'!I15</f>
        <v>0</v>
      </c>
      <c r="D59" s="4">
        <f>'12CP'!I15</f>
        <v>0</v>
      </c>
      <c r="E59" s="4">
        <f>PJM5CP!I15</f>
        <v>0</v>
      </c>
      <c r="G59" s="4">
        <v>0</v>
      </c>
    </row>
    <row r="60" spans="1:7" hidden="1">
      <c r="A60" s="40" t="s">
        <v>14</v>
      </c>
      <c r="B60" s="4">
        <f>LGE!I16</f>
        <v>0</v>
      </c>
      <c r="C60" s="4">
        <f>'Corrected CSR Credits'!I16</f>
        <v>0</v>
      </c>
      <c r="D60" s="4">
        <f>'12CP'!I16</f>
        <v>0</v>
      </c>
      <c r="E60" s="4">
        <f>PJM5CP!I16</f>
        <v>0</v>
      </c>
      <c r="G60" s="4">
        <v>0</v>
      </c>
    </row>
    <row r="61" spans="1:7">
      <c r="A61" s="40" t="s">
        <v>15</v>
      </c>
      <c r="B61" s="4">
        <f>LGE!I17</f>
        <v>2896871.4385022633</v>
      </c>
      <c r="C61" s="4">
        <f>'Corrected CSR Credits'!I17</f>
        <v>2308845.4155070968</v>
      </c>
      <c r="D61" s="4">
        <f>'12CP'!I17</f>
        <v>23589.875112522393</v>
      </c>
      <c r="E61" s="4">
        <f>PJM5CP!I17</f>
        <v>-1610493.2774140425</v>
      </c>
      <c r="G61" s="4">
        <v>2851375</v>
      </c>
    </row>
    <row r="62" spans="1:7">
      <c r="A62" s="39" t="s">
        <v>16</v>
      </c>
      <c r="B62" s="4">
        <f>LGE!I18</f>
        <v>3326024.1852104459</v>
      </c>
      <c r="C62" s="4">
        <f>'Corrected CSR Credits'!I18</f>
        <v>3339019.4401409198</v>
      </c>
      <c r="D62" s="4">
        <f>'12CP'!I18</f>
        <v>2947492.8595044296</v>
      </c>
      <c r="E62" s="4">
        <f>PJM5CP!I18</f>
        <v>3703115.1941966414</v>
      </c>
      <c r="G62" s="4">
        <v>1197480.7022247016</v>
      </c>
    </row>
    <row r="63" spans="1:7">
      <c r="A63" s="39" t="s">
        <v>17</v>
      </c>
      <c r="B63" s="4">
        <f>LGE!I19</f>
        <v>678137.70336824376</v>
      </c>
      <c r="C63" s="4">
        <f>'Corrected CSR Credits'!I19</f>
        <v>680650.76563128177</v>
      </c>
      <c r="D63" s="4">
        <f>'12CP'!I19</f>
        <v>546074.16931963293</v>
      </c>
      <c r="E63" s="4">
        <f>PJM5CP!I19</f>
        <v>403316.67564008664</v>
      </c>
      <c r="G63" s="4">
        <v>220359.00883974202</v>
      </c>
    </row>
    <row r="64" spans="1:7">
      <c r="A64" s="40" t="s">
        <v>18</v>
      </c>
      <c r="B64" s="19">
        <f>LGE!I20</f>
        <v>-512659.74638881243</v>
      </c>
      <c r="C64" s="19">
        <f>'Corrected CSR Credits'!I20</f>
        <v>-512526.34172255563</v>
      </c>
      <c r="D64" s="19">
        <f>'12CP'!I20</f>
        <v>-911261.46346888086</v>
      </c>
      <c r="E64" s="19">
        <f>PJM5CP!I20</f>
        <v>-1787486.2978735697</v>
      </c>
      <c r="G64" s="19">
        <v>875343.34386400203</v>
      </c>
    </row>
    <row r="65" spans="1:7" hidden="1">
      <c r="A65" s="16" t="s">
        <v>19</v>
      </c>
      <c r="B65" s="4">
        <f>LGE!I21</f>
        <v>-493754.52103986219</v>
      </c>
      <c r="C65" s="4">
        <f>'Corrected CSR Credits'!I21</f>
        <v>-493754.52103986219</v>
      </c>
      <c r="D65" s="4">
        <f>'12CP'!I21</f>
        <v>-870792.37603526562</v>
      </c>
      <c r="E65" s="4">
        <f>PJM5CP!I21</f>
        <v>-1699406.311366776</v>
      </c>
      <c r="G65" s="4">
        <v>11444.462747982234</v>
      </c>
    </row>
    <row r="66" spans="1:7" hidden="1">
      <c r="A66" s="16" t="s">
        <v>20</v>
      </c>
      <c r="B66" s="4">
        <f>LGE!I22</f>
        <v>-17091.096497023274</v>
      </c>
      <c r="C66" s="4">
        <f>'Corrected CSR Credits'!I22</f>
        <v>-17085.58520961742</v>
      </c>
      <c r="D66" s="4">
        <f>'12CP'!I22</f>
        <v>-30581.87264230827</v>
      </c>
      <c r="E66" s="4">
        <f>PJM5CP!I22</f>
        <v>-59472.670120744064</v>
      </c>
      <c r="G66" s="4">
        <v>13081.488472235002</v>
      </c>
    </row>
    <row r="67" spans="1:7" hidden="1">
      <c r="A67" s="21" t="s">
        <v>21</v>
      </c>
      <c r="B67" s="4">
        <f>LGE!I23</f>
        <v>-1814.128851927002</v>
      </c>
      <c r="C67" s="4">
        <f>'Corrected CSR Credits'!I23</f>
        <v>-1686.2354730760562</v>
      </c>
      <c r="D67" s="4">
        <f>'12CP'!I23</f>
        <v>-9887.2147913070512</v>
      </c>
      <c r="E67" s="4">
        <f>PJM5CP!I23</f>
        <v>-28607.316386049701</v>
      </c>
    </row>
    <row r="68" spans="1:7">
      <c r="B68" s="4">
        <f>LGE!I24</f>
        <v>62069132.000000209</v>
      </c>
      <c r="C68" s="4">
        <f>'Corrected CSR Credits'!I24</f>
        <v>62069132.000000089</v>
      </c>
      <c r="D68" s="4">
        <f>'12CP'!I24</f>
        <v>62069132.000000283</v>
      </c>
      <c r="E68" s="4">
        <f>PJM5CP!I24</f>
        <v>62069132.000000112</v>
      </c>
      <c r="G68" s="35">
        <f>SUM(G52:G64)</f>
        <v>62033355.874588363</v>
      </c>
    </row>
  </sheetData>
  <pageMargins left="0.75" right="0.75" top="0.75" bottom="0.75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A4" sqref="A4"/>
    </sheetView>
  </sheetViews>
  <sheetFormatPr defaultColWidth="9.109375" defaultRowHeight="13.8"/>
  <cols>
    <col min="1" max="1" width="40.88671875" style="23" customWidth="1"/>
    <col min="2" max="2" width="16.88671875" style="2" customWidth="1"/>
    <col min="3" max="3" width="16.6640625" style="2" customWidth="1"/>
    <col min="4" max="4" width="15.44140625" style="2" customWidth="1"/>
    <col min="5" max="5" width="16.6640625" style="3" customWidth="1"/>
    <col min="6" max="6" width="11.88671875" style="23" customWidth="1"/>
    <col min="7" max="7" width="1.6640625" style="4" customWidth="1"/>
    <col min="8" max="8" width="13.109375" style="23" customWidth="1"/>
    <col min="9" max="11" width="15.6640625" style="4" customWidth="1"/>
    <col min="12" max="12" width="15.6640625" style="23" customWidth="1"/>
    <col min="13" max="16384" width="9.109375" style="23"/>
  </cols>
  <sheetData>
    <row r="1" spans="1:12" ht="17.399999999999999">
      <c r="A1" s="22" t="s">
        <v>0</v>
      </c>
    </row>
    <row r="2" spans="1:12">
      <c r="A2" s="24" t="s">
        <v>22</v>
      </c>
    </row>
    <row r="3" spans="1:12">
      <c r="A3" s="25" t="s">
        <v>32</v>
      </c>
    </row>
    <row r="5" spans="1:12">
      <c r="A5" s="26"/>
      <c r="C5" s="7" t="s">
        <v>1</v>
      </c>
      <c r="D5" s="7" t="s">
        <v>2</v>
      </c>
      <c r="E5" s="8"/>
      <c r="F5" s="27"/>
      <c r="G5" s="3"/>
      <c r="H5" s="7" t="s">
        <v>25</v>
      </c>
      <c r="I5" s="28" t="s">
        <v>25</v>
      </c>
      <c r="L5" s="3"/>
    </row>
    <row r="6" spans="1:12" ht="14.4" thickBot="1">
      <c r="A6" s="29"/>
      <c r="B6" s="11" t="s">
        <v>3</v>
      </c>
      <c r="C6" s="11" t="s">
        <v>4</v>
      </c>
      <c r="D6" s="11" t="s">
        <v>5</v>
      </c>
      <c r="E6" s="12" t="s">
        <v>6</v>
      </c>
      <c r="F6" s="11" t="s">
        <v>7</v>
      </c>
      <c r="G6" s="3"/>
      <c r="H6" s="11" t="s">
        <v>26</v>
      </c>
      <c r="I6" s="11" t="s">
        <v>27</v>
      </c>
      <c r="L6" s="3"/>
    </row>
    <row r="7" spans="1:12">
      <c r="A7" s="26"/>
      <c r="G7" s="3"/>
      <c r="L7" s="3"/>
    </row>
    <row r="8" spans="1:12">
      <c r="A8" s="30" t="s">
        <v>8</v>
      </c>
      <c r="B8" s="14">
        <v>392596289.96232134</v>
      </c>
      <c r="C8" s="14">
        <v>359592906.45581764</v>
      </c>
      <c r="D8" s="14">
        <f t="shared" ref="D8:D23" si="0">B8-C8</f>
        <v>33003383.506503701</v>
      </c>
      <c r="E8" s="14">
        <v>919864920.90748382</v>
      </c>
      <c r="F8" s="15">
        <f t="shared" ref="F8:F24" si="1">D8/E8</f>
        <v>3.587851080780919E-2</v>
      </c>
      <c r="H8" s="4">
        <v>37427387.381719179</v>
      </c>
      <c r="I8" s="4">
        <v>67565636.165516615</v>
      </c>
      <c r="L8" s="3"/>
    </row>
    <row r="9" spans="1:12">
      <c r="A9" s="30" t="s">
        <v>9</v>
      </c>
      <c r="B9" s="4">
        <v>143422627.46525034</v>
      </c>
      <c r="C9" s="4">
        <v>118009750.86125883</v>
      </c>
      <c r="D9" s="4">
        <f t="shared" si="0"/>
        <v>25412876.603991508</v>
      </c>
      <c r="E9" s="4">
        <v>246026164.86771092</v>
      </c>
      <c r="F9" s="15">
        <f t="shared" si="1"/>
        <v>0.10329339002482153</v>
      </c>
      <c r="H9" s="4">
        <v>-16470844.193097383</v>
      </c>
      <c r="I9" s="4">
        <v>-8410097.8861379623</v>
      </c>
      <c r="L9" s="3"/>
    </row>
    <row r="10" spans="1:12">
      <c r="A10" s="31" t="s">
        <v>10</v>
      </c>
      <c r="B10" s="17">
        <v>18472103.679363709</v>
      </c>
      <c r="C10" s="17">
        <v>15337386.921813507</v>
      </c>
      <c r="D10" s="17">
        <f t="shared" si="0"/>
        <v>3134716.7575502023</v>
      </c>
      <c r="E10" s="17">
        <v>25254598.316034239</v>
      </c>
      <c r="F10" s="18">
        <f t="shared" si="1"/>
        <v>0.12412459379961545</v>
      </c>
      <c r="H10" s="4">
        <v>-2530684.8449397539</v>
      </c>
      <c r="I10" s="4">
        <v>-1703248.8272333443</v>
      </c>
      <c r="L10" s="3"/>
    </row>
    <row r="11" spans="1:12">
      <c r="A11" s="31" t="s">
        <v>11</v>
      </c>
      <c r="B11" s="4">
        <v>191420558.2696141</v>
      </c>
      <c r="C11" s="4">
        <v>160567502.10416171</v>
      </c>
      <c r="D11" s="17">
        <f t="shared" si="0"/>
        <v>30853056.165452391</v>
      </c>
      <c r="E11" s="4">
        <v>291144488.1069302</v>
      </c>
      <c r="F11" s="15">
        <f t="shared" si="1"/>
        <v>0.10597163067061337</v>
      </c>
      <c r="H11" s="4">
        <v>-20736371.198990356</v>
      </c>
      <c r="I11" s="4">
        <v>-11197378.22821635</v>
      </c>
    </row>
    <row r="12" spans="1:12">
      <c r="A12" s="31" t="s">
        <v>12</v>
      </c>
      <c r="B12" s="4">
        <v>124878893.95462218</v>
      </c>
      <c r="C12" s="4">
        <v>113976947.70754917</v>
      </c>
      <c r="D12" s="4">
        <f t="shared" si="0"/>
        <v>10901946.24707301</v>
      </c>
      <c r="E12" s="4">
        <v>196251935.5148834</v>
      </c>
      <c r="F12" s="15">
        <f t="shared" si="1"/>
        <v>5.5550770587157981E-2</v>
      </c>
      <c r="H12" s="4">
        <v>1821009.6313607113</v>
      </c>
      <c r="I12" s="4">
        <v>8250964.2066631019</v>
      </c>
    </row>
    <row r="13" spans="1:12">
      <c r="A13" s="31" t="s">
        <v>13</v>
      </c>
      <c r="B13" s="4">
        <v>44367567.420331962</v>
      </c>
      <c r="C13" s="4">
        <v>39179434.040661089</v>
      </c>
      <c r="D13" s="4">
        <f t="shared" si="0"/>
        <v>5188133.3796708733</v>
      </c>
      <c r="E13" s="4">
        <v>72346854.719544739</v>
      </c>
      <c r="F13" s="15">
        <f t="shared" si="1"/>
        <v>7.1711941034380333E-2</v>
      </c>
      <c r="H13" s="4">
        <v>-1195473.1980508517</v>
      </c>
      <c r="I13" s="4">
        <v>1174882.9887160063</v>
      </c>
    </row>
    <row r="14" spans="1:12" hidden="1">
      <c r="A14" s="31"/>
      <c r="B14" s="4">
        <v>0</v>
      </c>
      <c r="C14" s="4">
        <v>0</v>
      </c>
      <c r="D14" s="4">
        <f t="shared" si="0"/>
        <v>0</v>
      </c>
      <c r="E14" s="4">
        <v>0</v>
      </c>
      <c r="F14" s="15" t="e">
        <f t="shared" si="1"/>
        <v>#DIV/0!</v>
      </c>
      <c r="H14" s="4"/>
    </row>
    <row r="15" spans="1:12" hidden="1">
      <c r="A15" s="31"/>
      <c r="B15" s="4">
        <v>0</v>
      </c>
      <c r="C15" s="4">
        <v>0</v>
      </c>
      <c r="D15" s="4">
        <f t="shared" si="0"/>
        <v>0</v>
      </c>
      <c r="E15" s="4">
        <v>0</v>
      </c>
      <c r="F15" s="15" t="e">
        <f t="shared" si="1"/>
        <v>#DIV/0!</v>
      </c>
      <c r="H15" s="4"/>
    </row>
    <row r="16" spans="1:12" hidden="1">
      <c r="A16" s="31" t="s">
        <v>14</v>
      </c>
      <c r="B16" s="4">
        <v>0</v>
      </c>
      <c r="C16" s="4">
        <v>0</v>
      </c>
      <c r="D16" s="4">
        <f t="shared" si="0"/>
        <v>0</v>
      </c>
      <c r="E16" s="4">
        <v>0</v>
      </c>
      <c r="F16" s="15" t="e">
        <f t="shared" si="1"/>
        <v>#DIV/0!</v>
      </c>
      <c r="H16" s="4"/>
    </row>
    <row r="17" spans="1:9">
      <c r="A17" s="31" t="s">
        <v>15</v>
      </c>
      <c r="B17" s="4">
        <v>32446128.112328146</v>
      </c>
      <c r="C17" s="4">
        <v>30059787.017643295</v>
      </c>
      <c r="D17" s="4">
        <f t="shared" si="0"/>
        <v>2386341.0946848504</v>
      </c>
      <c r="E17" s="4">
        <v>51301441.16227708</v>
      </c>
      <c r="F17" s="15">
        <f t="shared" si="1"/>
        <v>4.6516063498808144E-2</v>
      </c>
      <c r="H17" s="4">
        <v>1216042.4802779076</v>
      </c>
      <c r="I17" s="4">
        <v>2896871.4385022633</v>
      </c>
    </row>
    <row r="18" spans="1:9">
      <c r="A18" s="30" t="s">
        <v>16</v>
      </c>
      <c r="B18" s="4">
        <v>13470459.835474478</v>
      </c>
      <c r="C18" s="4">
        <v>13309823.256715322</v>
      </c>
      <c r="D18" s="4">
        <f t="shared" si="0"/>
        <v>160636.57875915617</v>
      </c>
      <c r="E18" s="4">
        <v>27402587.590025134</v>
      </c>
      <c r="F18" s="15">
        <f t="shared" si="1"/>
        <v>5.8620952576620821E-3</v>
      </c>
      <c r="H18" s="4">
        <v>2428211.9267614288</v>
      </c>
      <c r="I18" s="4">
        <v>3326024.1852104459</v>
      </c>
    </row>
    <row r="19" spans="1:9">
      <c r="A19" s="30" t="s">
        <v>17</v>
      </c>
      <c r="B19" s="17">
        <v>3454437.2506257729</v>
      </c>
      <c r="C19" s="17">
        <v>3378417.3657498383</v>
      </c>
      <c r="D19" s="17">
        <f t="shared" si="0"/>
        <v>76019.884875934571</v>
      </c>
      <c r="E19" s="17">
        <v>6115479.8705607615</v>
      </c>
      <c r="F19" s="18">
        <f t="shared" si="1"/>
        <v>1.2430730945887963E-2</v>
      </c>
      <c r="H19" s="4">
        <v>477771.48700091417</v>
      </c>
      <c r="I19" s="4">
        <v>678137.70336824376</v>
      </c>
    </row>
    <row r="20" spans="1:9">
      <c r="A20" s="31" t="s">
        <v>18</v>
      </c>
      <c r="B20" s="19">
        <f>SUM(B21:B23)</f>
        <v>18737179.650067955</v>
      </c>
      <c r="C20" s="19">
        <f>SUM(C21:C23)</f>
        <v>13606653.563329425</v>
      </c>
      <c r="D20" s="19">
        <f>SUM(D21:D23)</f>
        <v>5130526.0867385296</v>
      </c>
      <c r="E20" s="19">
        <f>SUM(E21:E23)</f>
        <v>58735284.03995005</v>
      </c>
      <c r="F20" s="20">
        <f t="shared" si="1"/>
        <v>8.7349983414550164E-2</v>
      </c>
      <c r="H20" s="19">
        <f>SUM(H21:H23)</f>
        <v>-2437049.4720418472</v>
      </c>
      <c r="I20" s="19">
        <f>SUM(I21:I23)</f>
        <v>-512659.74638881243</v>
      </c>
    </row>
    <row r="21" spans="1:9" hidden="1">
      <c r="A21" s="31" t="s">
        <v>19</v>
      </c>
      <c r="B21" s="4">
        <v>18217095.846737977</v>
      </c>
      <c r="C21" s="4">
        <v>13156170.051789608</v>
      </c>
      <c r="D21" s="17">
        <f t="shared" si="0"/>
        <v>5060925.7949483693</v>
      </c>
      <c r="E21" s="4">
        <v>58029895.801223755</v>
      </c>
      <c r="F21" s="15">
        <f t="shared" si="1"/>
        <v>8.7212388116017309E-2</v>
      </c>
      <c r="H21" s="4">
        <v>-2395033.0640130257</v>
      </c>
      <c r="I21" s="4">
        <v>-493754.52103986219</v>
      </c>
    </row>
    <row r="22" spans="1:9" hidden="1">
      <c r="A22" s="31" t="s">
        <v>20</v>
      </c>
      <c r="B22" s="4">
        <v>239985.23563130843</v>
      </c>
      <c r="C22" s="4">
        <v>208521.78466479451</v>
      </c>
      <c r="D22" s="17">
        <f t="shared" si="0"/>
        <v>31463.450966513919</v>
      </c>
      <c r="E22" s="4">
        <v>253517.80058301476</v>
      </c>
      <c r="F22" s="15">
        <f t="shared" si="1"/>
        <v>0.12410746264821419</v>
      </c>
      <c r="H22" s="4">
        <v>-25397.297083033511</v>
      </c>
      <c r="I22" s="4">
        <v>-17091.096497023274</v>
      </c>
    </row>
    <row r="23" spans="1:9" hidden="1">
      <c r="A23" s="32" t="s">
        <v>21</v>
      </c>
      <c r="B23" s="19">
        <v>280098.56769866985</v>
      </c>
      <c r="C23" s="19">
        <v>241961.72687502284</v>
      </c>
      <c r="D23" s="19">
        <f t="shared" si="0"/>
        <v>38136.840823647013</v>
      </c>
      <c r="E23" s="19">
        <v>451870.43814328534</v>
      </c>
      <c r="F23" s="20">
        <f t="shared" si="1"/>
        <v>8.4397733519257251E-2</v>
      </c>
      <c r="H23" s="4">
        <v>-16619.110945787634</v>
      </c>
      <c r="I23" s="4">
        <v>-1814.128851927002</v>
      </c>
    </row>
    <row r="24" spans="1:9">
      <c r="B24" s="4">
        <f>SUM(B8:B20)</f>
        <v>983266245.5999999</v>
      </c>
      <c r="C24" s="4">
        <f>SUM(C8:C20)</f>
        <v>867018609.29469991</v>
      </c>
      <c r="D24" s="4">
        <f>SUM(D8:D20)</f>
        <v>116247636.30530016</v>
      </c>
      <c r="E24" s="4">
        <f>SUM(E8:E20)</f>
        <v>1894443755.0954003</v>
      </c>
      <c r="F24" s="15">
        <f t="shared" si="1"/>
        <v>6.1362410994063095E-2</v>
      </c>
      <c r="H24" s="33">
        <f>SUM(H8:H20)</f>
        <v>-4.9825757741928101E-8</v>
      </c>
      <c r="I24" s="33">
        <f>SUM(I8:I20)</f>
        <v>62069132.000000209</v>
      </c>
    </row>
  </sheetData>
  <pageMargins left="0.75" right="0.75" top="0.75" bottom="0.75" header="0.5" footer="0.5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E29" sqref="E29"/>
    </sheetView>
  </sheetViews>
  <sheetFormatPr defaultColWidth="9.109375" defaultRowHeight="13.8"/>
  <cols>
    <col min="1" max="1" width="40.88671875" style="23" customWidth="1"/>
    <col min="2" max="2" width="16.88671875" style="2" customWidth="1"/>
    <col min="3" max="3" width="16.6640625" style="2" customWidth="1"/>
    <col min="4" max="4" width="15.44140625" style="2" customWidth="1"/>
    <col min="5" max="5" width="16.6640625" style="3" customWidth="1"/>
    <col min="6" max="6" width="11.88671875" style="23" customWidth="1"/>
    <col min="7" max="7" width="1.6640625" style="4" customWidth="1"/>
    <col min="8" max="8" width="13.109375" style="23" customWidth="1"/>
    <col min="9" max="11" width="15.6640625" style="4" customWidth="1"/>
    <col min="12" max="12" width="15.6640625" style="23" customWidth="1"/>
    <col min="13" max="16384" width="9.109375" style="23"/>
  </cols>
  <sheetData>
    <row r="1" spans="1:12" ht="17.399999999999999">
      <c r="A1" s="22" t="s">
        <v>0</v>
      </c>
    </row>
    <row r="2" spans="1:12">
      <c r="A2" s="24" t="s">
        <v>22</v>
      </c>
    </row>
    <row r="3" spans="1:12">
      <c r="A3" s="25" t="s">
        <v>24</v>
      </c>
    </row>
    <row r="5" spans="1:12">
      <c r="A5" s="26"/>
      <c r="C5" s="7" t="s">
        <v>1</v>
      </c>
      <c r="D5" s="7" t="s">
        <v>2</v>
      </c>
      <c r="E5" s="8"/>
      <c r="F5" s="27"/>
      <c r="G5" s="3"/>
      <c r="H5" s="7" t="s">
        <v>25</v>
      </c>
      <c r="I5" s="28" t="s">
        <v>25</v>
      </c>
      <c r="L5" s="3"/>
    </row>
    <row r="6" spans="1:12" ht="14.4" thickBot="1">
      <c r="A6" s="29"/>
      <c r="B6" s="11" t="s">
        <v>3</v>
      </c>
      <c r="C6" s="11" t="s">
        <v>4</v>
      </c>
      <c r="D6" s="11" t="s">
        <v>5</v>
      </c>
      <c r="E6" s="12" t="s">
        <v>6</v>
      </c>
      <c r="F6" s="11" t="s">
        <v>7</v>
      </c>
      <c r="G6" s="3"/>
      <c r="H6" s="11" t="s">
        <v>26</v>
      </c>
      <c r="I6" s="11" t="s">
        <v>27</v>
      </c>
      <c r="L6" s="3"/>
    </row>
    <row r="7" spans="1:12">
      <c r="A7" s="26"/>
      <c r="G7" s="3"/>
      <c r="L7" s="3"/>
    </row>
    <row r="8" spans="1:12">
      <c r="A8" s="30" t="s">
        <v>8</v>
      </c>
      <c r="B8" s="14">
        <v>392596289.96232134</v>
      </c>
      <c r="C8" s="14">
        <v>359791950.20914841</v>
      </c>
      <c r="D8" s="14">
        <f t="shared" ref="D8:D23" si="0">B8-C8</f>
        <v>32804339.753172934</v>
      </c>
      <c r="E8" s="14">
        <v>919864920.90748382</v>
      </c>
      <c r="F8" s="15">
        <f t="shared" ref="F8:F24" si="1">D8/E8</f>
        <v>3.5662127131459838E-2</v>
      </c>
      <c r="H8" s="4">
        <v>37745183.151543155</v>
      </c>
      <c r="I8" s="4">
        <v>67883431.935340583</v>
      </c>
      <c r="L8" s="3"/>
    </row>
    <row r="9" spans="1:12">
      <c r="A9" s="30" t="s">
        <v>9</v>
      </c>
      <c r="B9" s="4">
        <v>143422627.46525034</v>
      </c>
      <c r="C9" s="4">
        <v>118074304.51193875</v>
      </c>
      <c r="D9" s="4">
        <f t="shared" si="0"/>
        <v>25348322.953311592</v>
      </c>
      <c r="E9" s="4">
        <v>246026164.86771092</v>
      </c>
      <c r="F9" s="15">
        <f t="shared" si="1"/>
        <v>0.10303100471830494</v>
      </c>
      <c r="H9" s="4">
        <v>-16367777.01932539</v>
      </c>
      <c r="I9" s="4">
        <v>-8307030.7123659849</v>
      </c>
      <c r="L9" s="3"/>
    </row>
    <row r="10" spans="1:12">
      <c r="A10" s="31" t="s">
        <v>10</v>
      </c>
      <c r="B10" s="17">
        <v>18472103.679363709</v>
      </c>
      <c r="C10" s="17">
        <v>15344266.238856995</v>
      </c>
      <c r="D10" s="17">
        <f t="shared" si="0"/>
        <v>3127837.4405067135</v>
      </c>
      <c r="E10" s="17">
        <v>25254598.316034239</v>
      </c>
      <c r="F10" s="18">
        <f t="shared" si="1"/>
        <v>0.12385219520679677</v>
      </c>
      <c r="H10" s="4">
        <v>-2519701.2404853818</v>
      </c>
      <c r="I10" s="4">
        <v>-1692265.2227789685</v>
      </c>
      <c r="L10" s="3"/>
    </row>
    <row r="11" spans="1:12">
      <c r="A11" s="31" t="s">
        <v>11</v>
      </c>
      <c r="B11" s="4">
        <v>191420558.2696141</v>
      </c>
      <c r="C11" s="4">
        <v>160648084.04948542</v>
      </c>
      <c r="D11" s="17">
        <f t="shared" si="0"/>
        <v>30772474.220128685</v>
      </c>
      <c r="E11" s="4">
        <v>291144488.1069302</v>
      </c>
      <c r="F11" s="15">
        <f t="shared" si="1"/>
        <v>0.10569485419496148</v>
      </c>
      <c r="H11" s="4">
        <v>-20607713.047606405</v>
      </c>
      <c r="I11" s="4">
        <v>-11068720.076832354</v>
      </c>
    </row>
    <row r="12" spans="1:12">
      <c r="A12" s="31" t="s">
        <v>12</v>
      </c>
      <c r="B12" s="4">
        <v>124878893.95462218</v>
      </c>
      <c r="C12" s="4">
        <v>113965156.22983803</v>
      </c>
      <c r="D12" s="4">
        <f t="shared" si="0"/>
        <v>10913737.724784151</v>
      </c>
      <c r="E12" s="4">
        <v>196251935.5148834</v>
      </c>
      <c r="F12" s="15">
        <f t="shared" si="1"/>
        <v>5.5610853957445285E-2</v>
      </c>
      <c r="H12" s="4">
        <v>1802183.2091602262</v>
      </c>
      <c r="I12" s="4">
        <v>8232137.7844626158</v>
      </c>
    </row>
    <row r="13" spans="1:12">
      <c r="A13" s="31" t="s">
        <v>13</v>
      </c>
      <c r="B13" s="4">
        <v>44367567.420331962</v>
      </c>
      <c r="C13" s="4">
        <v>39198666.021787189</v>
      </c>
      <c r="D13" s="4">
        <f t="shared" si="0"/>
        <v>5168901.3985447735</v>
      </c>
      <c r="E13" s="4">
        <v>72346854.719544739</v>
      </c>
      <c r="F13" s="15">
        <f t="shared" si="1"/>
        <v>7.1446110803050272E-2</v>
      </c>
      <c r="H13" s="4">
        <v>-1164767.1741494013</v>
      </c>
      <c r="I13" s="4">
        <v>1205589.0126174614</v>
      </c>
    </row>
    <row r="14" spans="1:12" hidden="1">
      <c r="A14" s="31"/>
      <c r="B14" s="4">
        <v>0</v>
      </c>
      <c r="C14" s="4">
        <v>0</v>
      </c>
      <c r="D14" s="4">
        <f t="shared" si="0"/>
        <v>0</v>
      </c>
      <c r="E14" s="4">
        <v>0</v>
      </c>
      <c r="F14" s="15" t="e">
        <f t="shared" si="1"/>
        <v>#DIV/0!</v>
      </c>
      <c r="H14" s="4"/>
    </row>
    <row r="15" spans="1:12" hidden="1">
      <c r="A15" s="31"/>
      <c r="B15" s="4">
        <v>0</v>
      </c>
      <c r="C15" s="4">
        <v>0</v>
      </c>
      <c r="D15" s="4">
        <f t="shared" si="0"/>
        <v>0</v>
      </c>
      <c r="E15" s="4">
        <v>0</v>
      </c>
      <c r="F15" s="15" t="e">
        <f t="shared" si="1"/>
        <v>#DIV/0!</v>
      </c>
      <c r="H15" s="4"/>
    </row>
    <row r="16" spans="1:12" hidden="1">
      <c r="A16" s="31" t="s">
        <v>14</v>
      </c>
      <c r="B16" s="4">
        <v>0</v>
      </c>
      <c r="C16" s="4">
        <v>0</v>
      </c>
      <c r="D16" s="4">
        <f t="shared" si="0"/>
        <v>0</v>
      </c>
      <c r="E16" s="4">
        <v>0</v>
      </c>
      <c r="F16" s="15" t="e">
        <f t="shared" si="1"/>
        <v>#DIV/0!</v>
      </c>
      <c r="H16" s="4"/>
    </row>
    <row r="17" spans="1:9">
      <c r="A17" s="31" t="s">
        <v>15</v>
      </c>
      <c r="B17" s="4">
        <v>32446128.112328146</v>
      </c>
      <c r="C17" s="4">
        <v>29691491.030764826</v>
      </c>
      <c r="D17" s="4">
        <f t="shared" si="0"/>
        <v>2754637.08156332</v>
      </c>
      <c r="E17" s="4">
        <v>51301441.16227708</v>
      </c>
      <c r="F17" s="15">
        <f t="shared" si="1"/>
        <v>5.369512082223641E-2</v>
      </c>
      <c r="H17" s="4">
        <v>628016.4572827426</v>
      </c>
      <c r="I17" s="4">
        <v>2308845.4155070968</v>
      </c>
    </row>
    <row r="18" spans="1:9">
      <c r="A18" s="30" t="s">
        <v>16</v>
      </c>
      <c r="B18" s="4">
        <v>13470459.835474478</v>
      </c>
      <c r="C18" s="4">
        <v>13317962.522754906</v>
      </c>
      <c r="D18" s="4">
        <f t="shared" si="0"/>
        <v>152497.31271957234</v>
      </c>
      <c r="E18" s="4">
        <v>27402587.590025134</v>
      </c>
      <c r="F18" s="15">
        <f t="shared" si="1"/>
        <v>5.5650698029365356E-3</v>
      </c>
      <c r="H18" s="4">
        <v>2441207.1816919027</v>
      </c>
      <c r="I18" s="4">
        <v>3339019.4401409198</v>
      </c>
    </row>
    <row r="19" spans="1:9">
      <c r="A19" s="30" t="s">
        <v>17</v>
      </c>
      <c r="B19" s="17">
        <v>3454437.2506257729</v>
      </c>
      <c r="C19" s="17">
        <v>3379991.3619847978</v>
      </c>
      <c r="D19" s="17">
        <f t="shared" si="0"/>
        <v>74445.888640975114</v>
      </c>
      <c r="E19" s="17">
        <v>6115479.8705607615</v>
      </c>
      <c r="F19" s="18">
        <f t="shared" si="1"/>
        <v>1.2173351922773768E-2</v>
      </c>
      <c r="H19" s="4">
        <v>480284.54926395207</v>
      </c>
      <c r="I19" s="4">
        <v>680650.76563128177</v>
      </c>
    </row>
    <row r="20" spans="1:9">
      <c r="A20" s="31" t="s">
        <v>18</v>
      </c>
      <c r="B20" s="19">
        <f>SUM(B21:B23)</f>
        <v>18737179.650067955</v>
      </c>
      <c r="C20" s="19">
        <f>SUM(C21:C23)</f>
        <v>13606737.118140424</v>
      </c>
      <c r="D20" s="19">
        <f>SUM(D21:D23)</f>
        <v>5130442.5319275316</v>
      </c>
      <c r="E20" s="19">
        <f>SUM(E21:E23)</f>
        <v>58735284.03995005</v>
      </c>
      <c r="F20" s="20">
        <f t="shared" si="1"/>
        <v>8.7348560848670653E-2</v>
      </c>
      <c r="H20" s="19">
        <f>SUM(H21:H23)</f>
        <v>-2436916.0673755901</v>
      </c>
      <c r="I20" s="19">
        <f>SUM(I21:I23)</f>
        <v>-512526.34172255563</v>
      </c>
    </row>
    <row r="21" spans="1:9" hidden="1">
      <c r="A21" s="31" t="s">
        <v>19</v>
      </c>
      <c r="B21" s="4">
        <v>18217095.846737977</v>
      </c>
      <c r="C21" s="4">
        <v>13156170.051789608</v>
      </c>
      <c r="D21" s="17">
        <f t="shared" si="0"/>
        <v>5060925.7949483693</v>
      </c>
      <c r="E21" s="4">
        <v>58029895.801223755</v>
      </c>
      <c r="F21" s="15">
        <f t="shared" si="1"/>
        <v>8.7212388116017309E-2</v>
      </c>
      <c r="H21" s="4">
        <v>-2395033.0640130257</v>
      </c>
      <c r="I21" s="4">
        <v>-493754.52103986219</v>
      </c>
    </row>
    <row r="22" spans="1:9" hidden="1">
      <c r="A22" s="31" t="s">
        <v>20</v>
      </c>
      <c r="B22" s="4">
        <v>239985.23563130843</v>
      </c>
      <c r="C22" s="4">
        <v>208525.23652739031</v>
      </c>
      <c r="D22" s="17">
        <f t="shared" si="0"/>
        <v>31459.999103918119</v>
      </c>
      <c r="E22" s="4">
        <v>253517.80058301476</v>
      </c>
      <c r="F22" s="15">
        <f t="shared" si="1"/>
        <v>0.12409384678933619</v>
      </c>
      <c r="H22" s="4">
        <v>-25391.785795627588</v>
      </c>
      <c r="I22" s="4">
        <v>-17085.58520961742</v>
      </c>
    </row>
    <row r="23" spans="1:9" hidden="1">
      <c r="A23" s="32" t="s">
        <v>21</v>
      </c>
      <c r="B23" s="19">
        <v>280098.56769866985</v>
      </c>
      <c r="C23" s="19">
        <v>242041.82982342507</v>
      </c>
      <c r="D23" s="19">
        <f t="shared" si="0"/>
        <v>38056.737875244784</v>
      </c>
      <c r="E23" s="19">
        <v>451870.43814328534</v>
      </c>
      <c r="F23" s="20">
        <f t="shared" si="1"/>
        <v>8.4220463794042716E-2</v>
      </c>
      <c r="H23" s="4">
        <v>-16491.217566936637</v>
      </c>
      <c r="I23" s="4">
        <v>-1686.2354730760562</v>
      </c>
    </row>
    <row r="24" spans="1:9">
      <c r="B24" s="4">
        <f>SUM(B8:B20)</f>
        <v>983266245.5999999</v>
      </c>
      <c r="C24" s="4">
        <f>SUM(C8:C20)</f>
        <v>867018609.29469979</v>
      </c>
      <c r="D24" s="4">
        <f>SUM(D8:D20)</f>
        <v>116247636.30530024</v>
      </c>
      <c r="E24" s="4">
        <f>SUM(E8:E20)</f>
        <v>1894443755.0954003</v>
      </c>
      <c r="F24" s="15">
        <f t="shared" si="1"/>
        <v>6.136241099406313E-2</v>
      </c>
      <c r="H24" s="33">
        <f>SUM(H8:H20)</f>
        <v>-1.8905848264694214E-7</v>
      </c>
      <c r="I24" s="33">
        <f>SUM(I8:I20)</f>
        <v>62069132.000000089</v>
      </c>
    </row>
  </sheetData>
  <pageMargins left="0.75" right="0.75" top="0.75" bottom="0.75" header="0.5" footer="0.5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E19" sqref="E19:E20"/>
    </sheetView>
  </sheetViews>
  <sheetFormatPr defaultRowHeight="13.8"/>
  <cols>
    <col min="1" max="1" width="40.88671875" customWidth="1"/>
    <col min="2" max="2" width="16.88671875" style="2" customWidth="1"/>
    <col min="3" max="3" width="16.6640625" style="2" customWidth="1"/>
    <col min="4" max="4" width="15.44140625" style="2" customWidth="1"/>
    <col min="5" max="5" width="16.6640625" style="3" customWidth="1"/>
    <col min="6" max="6" width="11.88671875" customWidth="1"/>
    <col min="7" max="7" width="1.6640625" style="4" customWidth="1"/>
    <col min="8" max="8" width="13.109375" customWidth="1"/>
    <col min="9" max="11" width="15.6640625" style="4" customWidth="1"/>
    <col min="12" max="12" width="15.6640625" customWidth="1"/>
  </cols>
  <sheetData>
    <row r="1" spans="1:12" ht="17.399999999999999">
      <c r="A1" s="1" t="s">
        <v>0</v>
      </c>
    </row>
    <row r="2" spans="1:12">
      <c r="A2" s="5" t="s">
        <v>22</v>
      </c>
    </row>
    <row r="3" spans="1:12">
      <c r="A3" s="34" t="s">
        <v>28</v>
      </c>
    </row>
    <row r="5" spans="1:12">
      <c r="A5" s="6"/>
      <c r="C5" s="7" t="s">
        <v>1</v>
      </c>
      <c r="D5" s="7" t="s">
        <v>2</v>
      </c>
      <c r="E5" s="8"/>
      <c r="F5" s="9"/>
      <c r="G5" s="3"/>
      <c r="H5" s="7" t="s">
        <v>25</v>
      </c>
      <c r="I5" s="28" t="s">
        <v>25</v>
      </c>
      <c r="L5" s="3"/>
    </row>
    <row r="6" spans="1:12" ht="14.4" thickBot="1">
      <c r="A6" s="10"/>
      <c r="B6" s="11" t="s">
        <v>3</v>
      </c>
      <c r="C6" s="11" t="s">
        <v>4</v>
      </c>
      <c r="D6" s="11" t="s">
        <v>5</v>
      </c>
      <c r="E6" s="12" t="s">
        <v>6</v>
      </c>
      <c r="F6" s="11" t="s">
        <v>7</v>
      </c>
      <c r="G6" s="3"/>
      <c r="H6" s="11" t="s">
        <v>26</v>
      </c>
      <c r="I6" s="11" t="s">
        <v>27</v>
      </c>
      <c r="L6" s="3"/>
    </row>
    <row r="7" spans="1:12">
      <c r="A7" s="6"/>
      <c r="G7" s="3"/>
      <c r="L7" s="3"/>
    </row>
    <row r="8" spans="1:12">
      <c r="A8" s="13" t="s">
        <v>8</v>
      </c>
      <c r="B8" s="14">
        <v>393427640.6302579</v>
      </c>
      <c r="C8" s="14">
        <v>365804082.26686364</v>
      </c>
      <c r="D8" s="14">
        <f t="shared" ref="D8:D23" si="0">B8-C8</f>
        <v>27623558.36339426</v>
      </c>
      <c r="E8" s="14">
        <v>967932730.22155988</v>
      </c>
      <c r="F8" s="15">
        <f t="shared" ref="F8:F24" si="1">D8/E8</f>
        <v>2.853871710389546E-2</v>
      </c>
      <c r="H8" s="4">
        <v>50726183.557870306</v>
      </c>
      <c r="I8" s="4">
        <v>82439315.308365047</v>
      </c>
      <c r="L8" s="3"/>
    </row>
    <row r="9" spans="1:12">
      <c r="A9" s="13" t="s">
        <v>9</v>
      </c>
      <c r="B9" s="4">
        <v>143384029.45258594</v>
      </c>
      <c r="C9" s="4">
        <v>117788030.23620576</v>
      </c>
      <c r="D9" s="4">
        <f t="shared" si="0"/>
        <v>25595999.216380179</v>
      </c>
      <c r="E9" s="4">
        <v>243794468.92493859</v>
      </c>
      <c r="F9" s="15">
        <f t="shared" si="1"/>
        <v>0.10499007352074456</v>
      </c>
      <c r="H9" s="4">
        <v>-16981863.783602726</v>
      </c>
      <c r="I9" s="4">
        <v>-8994236.2639829218</v>
      </c>
      <c r="L9" s="3"/>
    </row>
    <row r="10" spans="1:12">
      <c r="A10" s="16" t="s">
        <v>10</v>
      </c>
      <c r="B10" s="17">
        <v>18434570.866799667</v>
      </c>
      <c r="C10" s="17">
        <v>15073007.6451628</v>
      </c>
      <c r="D10" s="17">
        <f t="shared" si="0"/>
        <v>3361563.2216368672</v>
      </c>
      <c r="E10" s="17">
        <v>23084491.107450962</v>
      </c>
      <c r="F10" s="18">
        <f t="shared" si="1"/>
        <v>0.1456199838233323</v>
      </c>
      <c r="H10" s="4">
        <v>-3105480.5176739707</v>
      </c>
      <c r="I10" s="4">
        <v>-2349145.4077783264</v>
      </c>
      <c r="L10" s="3"/>
    </row>
    <row r="11" spans="1:12">
      <c r="A11" s="16" t="s">
        <v>11</v>
      </c>
      <c r="B11" s="4">
        <v>191198569.75738859</v>
      </c>
      <c r="C11" s="4">
        <v>159042409.0209032</v>
      </c>
      <c r="D11" s="17">
        <f t="shared" si="0"/>
        <v>32156160.736485392</v>
      </c>
      <c r="E11" s="4">
        <v>278309348.99282461</v>
      </c>
      <c r="F11" s="15">
        <f t="shared" si="1"/>
        <v>0.11554107274101828</v>
      </c>
      <c r="H11" s="4">
        <v>-24074408.662737224</v>
      </c>
      <c r="I11" s="4">
        <v>-14955943.322709292</v>
      </c>
    </row>
    <row r="12" spans="1:12">
      <c r="A12" s="16" t="s">
        <v>12</v>
      </c>
      <c r="B12" s="4">
        <v>124642293.62662937</v>
      </c>
      <c r="C12" s="4">
        <v>112260715.86729118</v>
      </c>
      <c r="D12" s="4">
        <f t="shared" si="0"/>
        <v>12381577.759338185</v>
      </c>
      <c r="E12" s="4">
        <v>182571956.79082331</v>
      </c>
      <c r="F12" s="15">
        <f t="shared" si="1"/>
        <v>6.7817522345581416E-2</v>
      </c>
      <c r="H12" s="4">
        <v>-1881643.6021326906</v>
      </c>
      <c r="I12" s="4">
        <v>4100103.2061683983</v>
      </c>
    </row>
    <row r="13" spans="1:12">
      <c r="A13" s="16" t="s">
        <v>13</v>
      </c>
      <c r="B13" s="4">
        <v>44254328.539499268</v>
      </c>
      <c r="C13" s="4">
        <v>38379887.871408045</v>
      </c>
      <c r="D13" s="4">
        <f t="shared" si="0"/>
        <v>5874440.6680912226</v>
      </c>
      <c r="E13" s="4">
        <v>65799503.354187615</v>
      </c>
      <c r="F13" s="15">
        <f t="shared" si="1"/>
        <v>8.9277887653195498E-2</v>
      </c>
      <c r="H13" s="4">
        <v>-2932697.1897483584</v>
      </c>
      <c r="I13" s="4">
        <v>-776856.96053032577</v>
      </c>
    </row>
    <row r="14" spans="1:12" hidden="1">
      <c r="A14" s="16"/>
      <c r="B14" s="4">
        <v>0</v>
      </c>
      <c r="C14" s="4">
        <v>0</v>
      </c>
      <c r="D14" s="4">
        <f t="shared" si="0"/>
        <v>0</v>
      </c>
      <c r="E14" s="4">
        <v>0</v>
      </c>
      <c r="F14" s="15" t="e">
        <f t="shared" si="1"/>
        <v>#DIV/0!</v>
      </c>
      <c r="H14" s="4"/>
    </row>
    <row r="15" spans="1:12" hidden="1">
      <c r="A15" s="16"/>
      <c r="B15" s="4">
        <v>0</v>
      </c>
      <c r="C15" s="4">
        <v>0</v>
      </c>
      <c r="D15" s="4">
        <f t="shared" si="0"/>
        <v>0</v>
      </c>
      <c r="E15" s="4">
        <v>0</v>
      </c>
      <c r="F15" s="15" t="e">
        <f t="shared" si="1"/>
        <v>#DIV/0!</v>
      </c>
      <c r="H15" s="4"/>
    </row>
    <row r="16" spans="1:12" hidden="1">
      <c r="A16" s="16" t="s">
        <v>14</v>
      </c>
      <c r="B16" s="4">
        <v>0</v>
      </c>
      <c r="C16" s="4">
        <v>0</v>
      </c>
      <c r="D16" s="4">
        <f t="shared" si="0"/>
        <v>0</v>
      </c>
      <c r="E16" s="4">
        <v>0</v>
      </c>
      <c r="F16" s="15" t="e">
        <f t="shared" si="1"/>
        <v>#DIV/0!</v>
      </c>
      <c r="H16" s="4"/>
    </row>
    <row r="17" spans="1:9">
      <c r="A17" s="16" t="s">
        <v>15</v>
      </c>
      <c r="B17" s="4">
        <v>32315693.554299787</v>
      </c>
      <c r="C17" s="4">
        <v>28747270.916787218</v>
      </c>
      <c r="D17" s="4">
        <f t="shared" si="0"/>
        <v>3568422.6375125684</v>
      </c>
      <c r="E17" s="4">
        <v>43759854.073841572</v>
      </c>
      <c r="F17" s="15">
        <f t="shared" si="1"/>
        <v>8.1545579002414284E-2</v>
      </c>
      <c r="H17" s="4">
        <v>-1410148.2084302367</v>
      </c>
      <c r="I17" s="4">
        <v>23589.875112522393</v>
      </c>
    </row>
    <row r="18" spans="1:9">
      <c r="A18" s="13" t="s">
        <v>16</v>
      </c>
      <c r="B18" s="4">
        <v>13448145.692871045</v>
      </c>
      <c r="C18" s="4">
        <v>13156069.185585577</v>
      </c>
      <c r="D18" s="4">
        <f t="shared" si="0"/>
        <v>292076.50728546828</v>
      </c>
      <c r="E18" s="4">
        <v>26112407.653884515</v>
      </c>
      <c r="F18" s="15">
        <f t="shared" si="1"/>
        <v>1.1185353382839771E-2</v>
      </c>
      <c r="H18" s="4">
        <v>2091951.7682751662</v>
      </c>
      <c r="I18" s="4">
        <v>2947492.8595044296</v>
      </c>
    </row>
    <row r="19" spans="1:9">
      <c r="A19" s="13" t="s">
        <v>17</v>
      </c>
      <c r="B19" s="17">
        <v>3446735.5779964477</v>
      </c>
      <c r="C19" s="17">
        <v>3324463.669004594</v>
      </c>
      <c r="D19" s="17">
        <f t="shared" si="0"/>
        <v>122271.90899185371</v>
      </c>
      <c r="E19" s="17">
        <v>5670177.3699148046</v>
      </c>
      <c r="F19" s="18">
        <f t="shared" si="1"/>
        <v>2.1564036010692001E-2</v>
      </c>
      <c r="H19" s="4">
        <v>360297.74460918782</v>
      </c>
      <c r="I19" s="4">
        <v>546074.16931963293</v>
      </c>
    </row>
    <row r="20" spans="1:9">
      <c r="A20" s="16" t="s">
        <v>18</v>
      </c>
      <c r="B20" s="19">
        <f>SUM(B21:B23)</f>
        <v>18714237.901671931</v>
      </c>
      <c r="C20" s="19">
        <f>SUM(C21:C23)</f>
        <v>13442672.615487961</v>
      </c>
      <c r="D20" s="19">
        <f>SUM(D21:D23)</f>
        <v>5271565.28618397</v>
      </c>
      <c r="E20" s="19">
        <f>SUM(E21:E23)</f>
        <v>57408816.605974331</v>
      </c>
      <c r="F20" s="20">
        <f t="shared" si="1"/>
        <v>9.1825012216597002E-2</v>
      </c>
      <c r="H20" s="19">
        <f>SUM(H21:H23)</f>
        <v>-2792191.1064292076</v>
      </c>
      <c r="I20" s="19">
        <f>SUM(I21:I23)</f>
        <v>-911261.46346888086</v>
      </c>
    </row>
    <row r="21" spans="1:9" hidden="1">
      <c r="A21" s="16" t="s">
        <v>19</v>
      </c>
      <c r="B21" s="4">
        <v>18195399.989368539</v>
      </c>
      <c r="C21" s="4">
        <v>13001042.455656646</v>
      </c>
      <c r="D21" s="17">
        <f t="shared" si="0"/>
        <v>5194357.5337118935</v>
      </c>
      <c r="E21" s="4">
        <v>56775464.458156206</v>
      </c>
      <c r="F21" s="15">
        <f t="shared" si="1"/>
        <v>9.1489476718242618E-2</v>
      </c>
      <c r="H21" s="4">
        <v>-2730971.0107063926</v>
      </c>
      <c r="I21" s="4">
        <v>-870792.37603526562</v>
      </c>
    </row>
    <row r="22" spans="1:9" hidden="1">
      <c r="A22" s="16" t="s">
        <v>20</v>
      </c>
      <c r="B22" s="4">
        <v>239208.72621484174</v>
      </c>
      <c r="C22" s="4">
        <v>202971.9577727677</v>
      </c>
      <c r="D22" s="17">
        <f t="shared" si="0"/>
        <v>36236.768442074041</v>
      </c>
      <c r="E22" s="4">
        <v>208620.85396246932</v>
      </c>
      <c r="F22" s="15">
        <f t="shared" si="1"/>
        <v>0.1736967697802301</v>
      </c>
      <c r="H22" s="4">
        <v>-37417.079698586022</v>
      </c>
      <c r="I22" s="4">
        <v>-30581.87264230827</v>
      </c>
    </row>
    <row r="23" spans="1:9" hidden="1">
      <c r="A23" s="21" t="s">
        <v>21</v>
      </c>
      <c r="B23" s="19">
        <v>279629.18608855072</v>
      </c>
      <c r="C23" s="19">
        <v>238658.20205854846</v>
      </c>
      <c r="D23" s="19">
        <f t="shared" si="0"/>
        <v>40970.984030002262</v>
      </c>
      <c r="E23" s="19">
        <v>424731.29385565832</v>
      </c>
      <c r="F23" s="20">
        <f t="shared" si="1"/>
        <v>9.6463304264851127E-2</v>
      </c>
      <c r="H23" s="4">
        <v>-23803.016024228888</v>
      </c>
      <c r="I23" s="4">
        <v>-9887.2147913070512</v>
      </c>
    </row>
    <row r="24" spans="1:9">
      <c r="B24" s="4">
        <f>SUM(B8:B20)</f>
        <v>983266245.60000002</v>
      </c>
      <c r="C24" s="4">
        <f>SUM(C8:C20)</f>
        <v>867018609.29470015</v>
      </c>
      <c r="D24" s="4">
        <f>SUM(D8:D20)</f>
        <v>116247636.30529997</v>
      </c>
      <c r="E24" s="4">
        <f>SUM(E8:E20)</f>
        <v>1894443755.0954001</v>
      </c>
      <c r="F24" s="15">
        <f t="shared" si="1"/>
        <v>6.1362410994062998E-2</v>
      </c>
      <c r="H24" s="35">
        <f>SUM(H8:H20)</f>
        <v>2.5052577257156372E-7</v>
      </c>
      <c r="I24" s="35">
        <f>SUM(I8:I20)</f>
        <v>62069132.000000283</v>
      </c>
    </row>
  </sheetData>
  <pageMargins left="0.75" right="0.75" top="0.75" bottom="0.75" header="0.5" footer="0.5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E19" sqref="E19:E20"/>
    </sheetView>
  </sheetViews>
  <sheetFormatPr defaultRowHeight="13.8"/>
  <cols>
    <col min="1" max="1" width="40.88671875" customWidth="1"/>
    <col min="2" max="2" width="16.88671875" style="2" customWidth="1"/>
    <col min="3" max="3" width="16.6640625" style="2" customWidth="1"/>
    <col min="4" max="4" width="15.44140625" style="2" customWidth="1"/>
    <col min="5" max="5" width="16.6640625" style="3" customWidth="1"/>
    <col min="6" max="6" width="11.88671875" customWidth="1"/>
    <col min="7" max="7" width="1.6640625" style="4" customWidth="1"/>
    <col min="8" max="8" width="13.109375" customWidth="1"/>
    <col min="9" max="11" width="15.6640625" style="4" customWidth="1"/>
    <col min="12" max="12" width="15.6640625" customWidth="1"/>
  </cols>
  <sheetData>
    <row r="1" spans="1:12" ht="17.399999999999999">
      <c r="A1" s="1" t="s">
        <v>0</v>
      </c>
    </row>
    <row r="2" spans="1:12">
      <c r="A2" s="5" t="s">
        <v>22</v>
      </c>
    </row>
    <row r="3" spans="1:12">
      <c r="A3" s="34" t="s">
        <v>35</v>
      </c>
    </row>
    <row r="5" spans="1:12">
      <c r="A5" s="6"/>
      <c r="C5" s="7" t="s">
        <v>1</v>
      </c>
      <c r="D5" s="7" t="s">
        <v>2</v>
      </c>
      <c r="E5" s="8"/>
      <c r="F5" s="9"/>
      <c r="G5" s="3"/>
      <c r="H5" s="7" t="s">
        <v>25</v>
      </c>
      <c r="I5" s="28" t="s">
        <v>25</v>
      </c>
      <c r="L5" s="3"/>
    </row>
    <row r="6" spans="1:12" ht="14.4" thickBot="1">
      <c r="A6" s="10"/>
      <c r="B6" s="11" t="s">
        <v>3</v>
      </c>
      <c r="C6" s="11" t="s">
        <v>4</v>
      </c>
      <c r="D6" s="11" t="s">
        <v>5</v>
      </c>
      <c r="E6" s="12" t="s">
        <v>6</v>
      </c>
      <c r="F6" s="11" t="s">
        <v>7</v>
      </c>
      <c r="G6" s="3"/>
      <c r="H6" s="11" t="s">
        <v>26</v>
      </c>
      <c r="I6" s="11" t="s">
        <v>27</v>
      </c>
      <c r="L6" s="3"/>
    </row>
    <row r="7" spans="1:12">
      <c r="A7" s="6"/>
      <c r="G7" s="3"/>
      <c r="L7" s="3"/>
    </row>
    <row r="8" spans="1:12">
      <c r="A8" s="13" t="s">
        <v>8</v>
      </c>
      <c r="B8" s="14">
        <v>393726341.89888453</v>
      </c>
      <c r="C8" s="14">
        <v>367971641.01040363</v>
      </c>
      <c r="D8" s="14">
        <f t="shared" ref="D8:D23" si="0">B8-C8</f>
        <v>25754700.888480902</v>
      </c>
      <c r="E8" s="14">
        <v>985203319.12702501</v>
      </c>
      <c r="F8" s="15">
        <f t="shared" ref="F8:F24" si="1">D8/E8</f>
        <v>2.6141508446501972E-2</v>
      </c>
      <c r="H8" s="4">
        <v>55402059.139340684</v>
      </c>
      <c r="I8" s="4">
        <v>87681040.606728792</v>
      </c>
      <c r="L8" s="3"/>
    </row>
    <row r="9" spans="1:12">
      <c r="A9" s="13" t="s">
        <v>9</v>
      </c>
      <c r="B9" s="4">
        <v>143402425.466952</v>
      </c>
      <c r="C9" s="4">
        <v>117921522.94605882</v>
      </c>
      <c r="D9" s="4">
        <f t="shared" si="0"/>
        <v>25480902.520893171</v>
      </c>
      <c r="E9" s="4">
        <v>244858106.86352742</v>
      </c>
      <c r="F9" s="15">
        <f t="shared" si="1"/>
        <v>0.10406395298602487</v>
      </c>
      <c r="H9" s="4">
        <v>-16693892.209975615</v>
      </c>
      <c r="I9" s="4">
        <v>-8671415.8945375681</v>
      </c>
      <c r="L9" s="3"/>
    </row>
    <row r="10" spans="1:12">
      <c r="A10" s="16" t="s">
        <v>10</v>
      </c>
      <c r="B10" s="17">
        <v>18426637.020383075</v>
      </c>
      <c r="C10" s="17">
        <v>15015434.812448515</v>
      </c>
      <c r="D10" s="17">
        <f t="shared" si="0"/>
        <v>3411202.2079345603</v>
      </c>
      <c r="E10" s="17">
        <v>22625764.565946691</v>
      </c>
      <c r="F10" s="18">
        <f t="shared" si="1"/>
        <v>0.15076627346634069</v>
      </c>
      <c r="H10" s="4">
        <v>-3229677.1067846944</v>
      </c>
      <c r="I10" s="4">
        <v>-2488371.6108218729</v>
      </c>
      <c r="L10" s="3"/>
    </row>
    <row r="11" spans="1:12">
      <c r="A11" s="16" t="s">
        <v>11</v>
      </c>
      <c r="B11" s="4">
        <v>191197854.54816395</v>
      </c>
      <c r="C11" s="4">
        <v>159037219.02617881</v>
      </c>
      <c r="D11" s="17">
        <f t="shared" si="0"/>
        <v>32160635.521985143</v>
      </c>
      <c r="E11" s="4">
        <v>278267996.35794312</v>
      </c>
      <c r="F11" s="15">
        <f t="shared" si="1"/>
        <v>0.11557432382779696</v>
      </c>
      <c r="H11" s="4">
        <v>-24085604.562120356</v>
      </c>
      <c r="I11" s="4">
        <v>-14968494.09058398</v>
      </c>
    </row>
    <row r="12" spans="1:12">
      <c r="A12" s="16" t="s">
        <v>12</v>
      </c>
      <c r="B12" s="4">
        <v>124485979.14013526</v>
      </c>
      <c r="C12" s="4">
        <v>111126402.53310232</v>
      </c>
      <c r="D12" s="4">
        <f t="shared" si="0"/>
        <v>13359576.60703294</v>
      </c>
      <c r="E12" s="4">
        <v>173534019.82918516</v>
      </c>
      <c r="F12" s="15">
        <f t="shared" si="1"/>
        <v>7.6985346274944702E-2</v>
      </c>
      <c r="H12" s="4">
        <v>-4328593.6729795486</v>
      </c>
      <c r="I12" s="4">
        <v>1357036.1876577586</v>
      </c>
    </row>
    <row r="13" spans="1:12">
      <c r="A13" s="16" t="s">
        <v>13</v>
      </c>
      <c r="B13" s="4">
        <v>44210321.158298641</v>
      </c>
      <c r="C13" s="4">
        <v>38060543.449670881</v>
      </c>
      <c r="D13" s="4">
        <f t="shared" si="0"/>
        <v>6149777.7086277604</v>
      </c>
      <c r="E13" s="4">
        <v>63255043.489599034</v>
      </c>
      <c r="F13" s="15">
        <f t="shared" si="1"/>
        <v>9.7221934716382935E-2</v>
      </c>
      <c r="H13" s="4">
        <v>-3621589.6076031509</v>
      </c>
      <c r="I13" s="4">
        <v>-1549115.4929921329</v>
      </c>
    </row>
    <row r="14" spans="1:12" hidden="1">
      <c r="A14" s="16"/>
      <c r="B14" s="4">
        <v>0</v>
      </c>
      <c r="C14" s="4">
        <v>0</v>
      </c>
      <c r="D14" s="4">
        <f t="shared" si="0"/>
        <v>0</v>
      </c>
      <c r="E14" s="4">
        <v>0</v>
      </c>
      <c r="F14" s="15" t="e">
        <f t="shared" si="1"/>
        <v>#DIV/0!</v>
      </c>
      <c r="H14" s="4"/>
    </row>
    <row r="15" spans="1:12" hidden="1">
      <c r="A15" s="16"/>
      <c r="B15" s="4">
        <v>0</v>
      </c>
      <c r="C15" s="4">
        <v>0</v>
      </c>
      <c r="D15" s="4">
        <f t="shared" si="0"/>
        <v>0</v>
      </c>
      <c r="E15" s="4">
        <v>0</v>
      </c>
      <c r="F15" s="15" t="e">
        <f t="shared" si="1"/>
        <v>#DIV/0!</v>
      </c>
      <c r="H15" s="4"/>
    </row>
    <row r="16" spans="1:12" hidden="1">
      <c r="A16" s="16" t="s">
        <v>14</v>
      </c>
      <c r="B16" s="4">
        <v>0</v>
      </c>
      <c r="C16" s="4">
        <v>0</v>
      </c>
      <c r="D16" s="4">
        <f t="shared" si="0"/>
        <v>0</v>
      </c>
      <c r="E16" s="4">
        <v>0</v>
      </c>
      <c r="F16" s="15" t="e">
        <f t="shared" si="1"/>
        <v>#DIV/0!</v>
      </c>
      <c r="H16" s="4"/>
    </row>
    <row r="17" spans="1:9">
      <c r="A17" s="16" t="s">
        <v>15</v>
      </c>
      <c r="B17" s="4">
        <v>32222574.841868725</v>
      </c>
      <c r="C17" s="4">
        <v>28071544.696255203</v>
      </c>
      <c r="D17" s="4">
        <f t="shared" si="0"/>
        <v>4151030.1456135213</v>
      </c>
      <c r="E17" s="4">
        <v>38375829.395279951</v>
      </c>
      <c r="F17" s="15">
        <f t="shared" si="1"/>
        <v>0.10816782883978733</v>
      </c>
      <c r="H17" s="4">
        <v>-2867830.3791033844</v>
      </c>
      <c r="I17" s="4">
        <v>-1610493.2774140425</v>
      </c>
    </row>
    <row r="18" spans="1:9">
      <c r="A18" s="13" t="s">
        <v>16</v>
      </c>
      <c r="B18" s="4">
        <v>13491205.055414446</v>
      </c>
      <c r="C18" s="4">
        <v>13468534.205239993</v>
      </c>
      <c r="D18" s="4">
        <f t="shared" si="0"/>
        <v>22670.85017445311</v>
      </c>
      <c r="E18" s="4">
        <v>28602054.090398487</v>
      </c>
      <c r="F18" s="15">
        <f t="shared" si="1"/>
        <v>7.9263014127588683E-4</v>
      </c>
      <c r="H18" s="4">
        <v>2766003.8832732504</v>
      </c>
      <c r="I18" s="4">
        <v>3703115.1941966414</v>
      </c>
    </row>
    <row r="19" spans="1:9">
      <c r="A19" s="13" t="s">
        <v>17</v>
      </c>
      <c r="B19" s="17">
        <v>3438600.4999370645</v>
      </c>
      <c r="C19" s="17">
        <v>3265430.5766509068</v>
      </c>
      <c r="D19" s="17">
        <f t="shared" si="0"/>
        <v>173169.92328615766</v>
      </c>
      <c r="E19" s="17">
        <v>5199815.8293580171</v>
      </c>
      <c r="F19" s="18">
        <f t="shared" si="1"/>
        <v>3.3303087834081556E-2</v>
      </c>
      <c r="H19" s="4">
        <v>232951.07137232678</v>
      </c>
      <c r="I19" s="4">
        <v>403316.67564008664</v>
      </c>
    </row>
    <row r="20" spans="1:9">
      <c r="A20" s="16" t="s">
        <v>18</v>
      </c>
      <c r="B20" s="19">
        <f>SUM(B21:B23)</f>
        <v>18664305.96996225</v>
      </c>
      <c r="C20" s="19">
        <f>SUM(C21:C23)</f>
        <v>13080336.038690686</v>
      </c>
      <c r="D20" s="19">
        <f>SUM(D21:D23)</f>
        <v>5583969.9312715661</v>
      </c>
      <c r="E20" s="19">
        <f>SUM(E21:E23)</f>
        <v>54521805.547137298</v>
      </c>
      <c r="F20" s="20">
        <f t="shared" si="1"/>
        <v>0.10241718657765096</v>
      </c>
      <c r="H20" s="19">
        <f>SUM(H21:H23)</f>
        <v>-3573826.5554196048</v>
      </c>
      <c r="I20" s="19">
        <f>SUM(I21:I23)</f>
        <v>-1787486.2978735697</v>
      </c>
    </row>
    <row r="21" spans="1:9" hidden="1">
      <c r="A21" s="16" t="s">
        <v>19</v>
      </c>
      <c r="B21" s="4">
        <v>18148181.178843986</v>
      </c>
      <c r="C21" s="4">
        <v>12658393.942368932</v>
      </c>
      <c r="D21" s="17">
        <f t="shared" si="0"/>
        <v>5489787.2364750542</v>
      </c>
      <c r="E21" s="4">
        <v>54045323.173774749</v>
      </c>
      <c r="F21" s="15">
        <f t="shared" si="1"/>
        <v>0.10157747079841589</v>
      </c>
      <c r="H21" s="4">
        <v>-3470135.2068713848</v>
      </c>
      <c r="I21" s="4">
        <v>-1699406.311366776</v>
      </c>
    </row>
    <row r="22" spans="1:9" hidden="1">
      <c r="A22" s="16" t="s">
        <v>20</v>
      </c>
      <c r="B22" s="4">
        <v>237562.37556362836</v>
      </c>
      <c r="C22" s="4">
        <v>191025.03245377471</v>
      </c>
      <c r="D22" s="17">
        <f t="shared" si="0"/>
        <v>46537.343109853653</v>
      </c>
      <c r="E22" s="4">
        <v>113430.61448981937</v>
      </c>
      <c r="F22" s="15">
        <f t="shared" si="1"/>
        <v>0.41027145377961849</v>
      </c>
      <c r="H22" s="4">
        <v>-63189.085435093279</v>
      </c>
      <c r="I22" s="4">
        <v>-59472.670120744064</v>
      </c>
    </row>
    <row r="23" spans="1:9" hidden="1">
      <c r="A23" s="21" t="s">
        <v>21</v>
      </c>
      <c r="B23" s="19">
        <v>278562.41555463627</v>
      </c>
      <c r="C23" s="19">
        <v>230917.06386797808</v>
      </c>
      <c r="D23" s="19">
        <f t="shared" si="0"/>
        <v>47645.351686658192</v>
      </c>
      <c r="E23" s="19">
        <v>363051.75887272978</v>
      </c>
      <c r="F23" s="20">
        <f t="shared" si="1"/>
        <v>0.13123569993049006</v>
      </c>
      <c r="H23" s="4">
        <v>-40502.263113126814</v>
      </c>
      <c r="I23" s="4">
        <v>-28607.316386049701</v>
      </c>
    </row>
    <row r="24" spans="1:9">
      <c r="B24" s="4">
        <f>SUM(B8:B20)</f>
        <v>983266245.60000002</v>
      </c>
      <c r="C24" s="4">
        <f>SUM(C8:C20)</f>
        <v>867018609.29469967</v>
      </c>
      <c r="D24" s="4">
        <f>SUM(D8:D20)</f>
        <v>116247636.30530018</v>
      </c>
      <c r="E24" s="4">
        <f>SUM(E8:E20)</f>
        <v>1894443755.0954001</v>
      </c>
      <c r="F24" s="15">
        <f t="shared" si="1"/>
        <v>6.1362410994063109E-2</v>
      </c>
      <c r="H24" s="35">
        <f>SUM(H8:H20)</f>
        <v>-9.2200934886932373E-8</v>
      </c>
      <c r="I24" s="35">
        <f>SUM(I8:I20)</f>
        <v>62069132.000000112</v>
      </c>
    </row>
  </sheetData>
  <pageMargins left="0.75" right="0.75" top="0.75" bottom="0.75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LGE</vt:lpstr>
      <vt:lpstr>Corrected CSR Credits</vt:lpstr>
      <vt:lpstr>12CP</vt:lpstr>
      <vt:lpstr>PJM5CP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Barber</dc:creator>
  <cp:lastModifiedBy>Steve</cp:lastModifiedBy>
  <cp:lastPrinted>2012-09-19T21:04:48Z</cp:lastPrinted>
  <dcterms:created xsi:type="dcterms:W3CDTF">2012-09-18T22:34:00Z</dcterms:created>
  <dcterms:modified xsi:type="dcterms:W3CDTF">2012-09-28T13:39:53Z</dcterms:modified>
</cp:coreProperties>
</file>